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jancm\Documents\IE 272\Project\"/>
    </mc:Choice>
  </mc:AlternateContent>
  <xr:revisionPtr revIDLastSave="0" documentId="13_ncr:1_{28EB550F-4757-48D7-9C49-B04B6B1EC184}" xr6:coauthVersionLast="47" xr6:coauthVersionMax="47" xr10:uidLastSave="{00000000-0000-0000-0000-000000000000}"/>
  <bookViews>
    <workbookView xWindow="-110" yWindow="-110" windowWidth="21820" windowHeight="13900" activeTab="5" xr2:uid="{00000000-000D-0000-FFFF-FFFF00000000}"/>
  </bookViews>
  <sheets>
    <sheet name="Gantt Chart" sheetId="5" r:id="rId1"/>
    <sheet name="Metadata" sheetId="4" r:id="rId2"/>
    <sheet name="Data Layer" sheetId="7" r:id="rId3"/>
    <sheet name="High Level S2T" sheetId="3" r:id="rId4"/>
    <sheet name="Detailed S2T" sheetId="1" r:id="rId5"/>
    <sheet name="Physical Design" sheetId="6" r:id="rId6"/>
  </sheets>
  <definedNames>
    <definedName name="_xlnm.Print_Titles" localSheetId="0">'Gantt Chart'!$6:$9</definedName>
    <definedName name="Project_Start" localSheetId="0">'Gantt Chart'!$C$6</definedName>
    <definedName name="Project_Start">#REF!</definedName>
    <definedName name="Scrolling_Increment" localSheetId="0">'Gantt Chart'!$C$7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4" l="1"/>
  <c r="I4" i="4"/>
  <c r="I5" i="4"/>
  <c r="I6" i="4"/>
  <c r="I7" i="4"/>
  <c r="I8" i="4"/>
  <c r="I9" i="4"/>
  <c r="I10" i="4"/>
  <c r="I11" i="4"/>
  <c r="I12" i="4"/>
  <c r="I13" i="4"/>
  <c r="I14" i="4"/>
  <c r="I15" i="4"/>
  <c r="I16" i="4"/>
  <c r="I17" i="4"/>
  <c r="I2" i="4"/>
  <c r="F2" i="4" a="1"/>
  <c r="F2" i="4" s="1"/>
  <c r="D3" i="4"/>
  <c r="D4" i="4"/>
  <c r="D5" i="4"/>
  <c r="D6" i="4"/>
  <c r="D7" i="4"/>
  <c r="D8" i="4"/>
  <c r="D9" i="4"/>
  <c r="D10" i="4"/>
  <c r="D11" i="4"/>
  <c r="D12" i="4"/>
  <c r="D13" i="4"/>
  <c r="D14" i="4"/>
  <c r="D15" i="4"/>
  <c r="D16" i="4"/>
  <c r="D17" i="4"/>
  <c r="D2" i="4"/>
  <c r="E2" i="4" a="1"/>
  <c r="E2" i="4" s="1"/>
  <c r="F12" i="5"/>
  <c r="F13" i="5" s="1"/>
  <c r="F14" i="5" s="1"/>
  <c r="F15" i="5" s="1"/>
  <c r="F16" i="5" s="1"/>
  <c r="F18" i="5" s="1"/>
  <c r="F19" i="5" s="1"/>
  <c r="F20" i="5" s="1"/>
  <c r="F21" i="5" s="1"/>
  <c r="F23" i="5" s="1"/>
  <c r="F24" i="5" s="1"/>
  <c r="F25" i="5" s="1"/>
  <c r="F26" i="5" s="1"/>
  <c r="F28" i="5" s="1"/>
  <c r="F29" i="5" s="1"/>
  <c r="F30" i="5" s="1"/>
  <c r="F31" i="5" s="1"/>
  <c r="F33" i="5" s="1"/>
  <c r="F34" i="5" s="1"/>
  <c r="F35" i="5" s="1"/>
  <c r="F37" i="5" s="1"/>
  <c r="F38" i="5" s="1"/>
  <c r="F39" i="5" s="1"/>
  <c r="E4" i="1"/>
  <c r="E5" i="1"/>
  <c r="E6" i="1"/>
  <c r="E7" i="1"/>
  <c r="E8" i="1"/>
  <c r="E9" i="1"/>
  <c r="E10" i="1"/>
  <c r="E11" i="1"/>
  <c r="E12" i="1"/>
  <c r="E13" i="1"/>
  <c r="E14" i="1"/>
  <c r="E15" i="1"/>
  <c r="E16" i="1"/>
  <c r="E17" i="1"/>
  <c r="H2" i="4" s="1"/>
  <c r="E18" i="1"/>
  <c r="H3" i="4" s="1"/>
  <c r="E19" i="1"/>
  <c r="H4" i="4" s="1"/>
  <c r="E20" i="1"/>
  <c r="H5" i="4" s="1"/>
  <c r="E21" i="1"/>
  <c r="H6" i="4" s="1"/>
  <c r="E22" i="1"/>
  <c r="H7" i="4" s="1"/>
  <c r="E23" i="1"/>
  <c r="H8" i="4" s="1"/>
  <c r="E24" i="1"/>
  <c r="H9" i="4" s="1"/>
  <c r="E25" i="1"/>
  <c r="H10" i="4" s="1"/>
  <c r="E26" i="1"/>
  <c r="H11" i="4" s="1"/>
  <c r="E27" i="1"/>
  <c r="H12" i="4" s="1"/>
  <c r="E28" i="1"/>
  <c r="H13" i="4" s="1"/>
  <c r="E29" i="1"/>
  <c r="H14" i="4" s="1"/>
  <c r="E30" i="1"/>
  <c r="H15" i="4" s="1"/>
  <c r="E31" i="1"/>
  <c r="H16" i="4" s="1"/>
  <c r="E32" i="1"/>
  <c r="H17" i="4" s="1"/>
  <c r="E33" i="1"/>
  <c r="E34" i="1"/>
  <c r="E35" i="1"/>
  <c r="E36" i="1"/>
  <c r="E37" i="1"/>
  <c r="E38" i="1"/>
  <c r="E39" i="1"/>
  <c r="E40" i="1"/>
  <c r="E41" i="1"/>
  <c r="E42" i="1"/>
  <c r="E3" i="1"/>
  <c r="I7" i="5"/>
  <c r="I16" i="5" l="1"/>
  <c r="J7" i="5"/>
  <c r="I19" i="5"/>
  <c r="I12" i="5"/>
  <c r="I17" i="5"/>
  <c r="I11" i="5"/>
  <c r="I13" i="5"/>
  <c r="I22" i="5"/>
  <c r="I15" i="5"/>
  <c r="I6" i="5"/>
  <c r="I9" i="5"/>
  <c r="I26" i="5"/>
  <c r="I37" i="5"/>
  <c r="I31" i="5"/>
  <c r="I38" i="5"/>
  <c r="I27" i="5"/>
  <c r="I24" i="5"/>
  <c r="I39" i="5"/>
  <c r="I25" i="5"/>
  <c r="I36" i="5"/>
  <c r="I20" i="5"/>
  <c r="I14" i="5"/>
  <c r="I18" i="5"/>
  <c r="I23" i="5"/>
  <c r="I21" i="5"/>
  <c r="J37" i="5" l="1"/>
  <c r="J31" i="5"/>
  <c r="J23" i="5"/>
  <c r="J38" i="5"/>
  <c r="J27" i="5"/>
  <c r="J24" i="5"/>
  <c r="J39" i="5"/>
  <c r="J21" i="5"/>
  <c r="J25" i="5"/>
  <c r="J36" i="5"/>
  <c r="J18" i="5"/>
  <c r="J22" i="5"/>
  <c r="J17" i="5"/>
  <c r="J15" i="5"/>
  <c r="J16" i="5"/>
  <c r="J9" i="5"/>
  <c r="J20" i="5"/>
  <c r="J13" i="5"/>
  <c r="J11" i="5"/>
  <c r="J12" i="5"/>
  <c r="J14" i="5"/>
  <c r="J26" i="5"/>
  <c r="J19" i="5"/>
  <c r="K7" i="5"/>
  <c r="K38" i="5" l="1"/>
  <c r="K27" i="5"/>
  <c r="K24" i="5"/>
  <c r="K39" i="5"/>
  <c r="K25" i="5"/>
  <c r="K36" i="5"/>
  <c r="K26" i="5"/>
  <c r="K22" i="5"/>
  <c r="K19" i="5"/>
  <c r="K23" i="5"/>
  <c r="K15" i="5"/>
  <c r="K11" i="5"/>
  <c r="K37" i="5"/>
  <c r="K21" i="5"/>
  <c r="K13" i="5"/>
  <c r="K31" i="5"/>
  <c r="K16" i="5"/>
  <c r="K9" i="5"/>
  <c r="K20" i="5"/>
  <c r="K12" i="5"/>
  <c r="K17" i="5"/>
  <c r="K18" i="5"/>
  <c r="L7" i="5"/>
  <c r="K14" i="5"/>
  <c r="L38" i="5" l="1"/>
  <c r="L27" i="5"/>
  <c r="L20" i="5"/>
  <c r="L39" i="5"/>
  <c r="L25" i="5"/>
  <c r="L36" i="5"/>
  <c r="L26" i="5"/>
  <c r="L22" i="5"/>
  <c r="L37" i="5"/>
  <c r="L31" i="5"/>
  <c r="L23" i="5"/>
  <c r="L15" i="5"/>
  <c r="L11" i="5"/>
  <c r="L24" i="5"/>
  <c r="L19" i="5"/>
  <c r="L17" i="5"/>
  <c r="L21" i="5"/>
  <c r="L13" i="5"/>
  <c r="M7" i="5"/>
  <c r="L12" i="5"/>
  <c r="L18" i="5"/>
  <c r="L16" i="5"/>
  <c r="L9" i="5"/>
  <c r="L14" i="5"/>
  <c r="M38" i="5" l="1"/>
  <c r="M27" i="5"/>
  <c r="M24" i="5"/>
  <c r="M39" i="5"/>
  <c r="M25" i="5"/>
  <c r="M36" i="5"/>
  <c r="M26" i="5"/>
  <c r="M37" i="5"/>
  <c r="M31" i="5"/>
  <c r="M19" i="5"/>
  <c r="M22" i="5"/>
  <c r="M21" i="5"/>
  <c r="M20" i="5"/>
  <c r="M18" i="5"/>
  <c r="M13" i="5"/>
  <c r="N7" i="5"/>
  <c r="M9" i="5"/>
  <c r="M17" i="5"/>
  <c r="M11" i="5"/>
  <c r="M12" i="5"/>
  <c r="M23" i="5"/>
  <c r="M14" i="5"/>
  <c r="M15" i="5"/>
  <c r="M16" i="5"/>
  <c r="N39" i="5" l="1"/>
  <c r="N25" i="5"/>
  <c r="N36" i="5"/>
  <c r="N26" i="5"/>
  <c r="N22" i="5"/>
  <c r="N37" i="5"/>
  <c r="N31" i="5"/>
  <c r="N23" i="5"/>
  <c r="N24" i="5"/>
  <c r="N16" i="5"/>
  <c r="N12" i="5"/>
  <c r="O7" i="5"/>
  <c r="N21" i="5"/>
  <c r="N27" i="5"/>
  <c r="N14" i="5"/>
  <c r="N20" i="5"/>
  <c r="N11" i="5"/>
  <c r="N38" i="5"/>
  <c r="N17" i="5"/>
  <c r="N13" i="5"/>
  <c r="N18" i="5"/>
  <c r="N19" i="5"/>
  <c r="N15" i="5"/>
  <c r="N9" i="5"/>
  <c r="O39" i="5" l="1"/>
  <c r="O21" i="5"/>
  <c r="O25" i="5"/>
  <c r="O36" i="5"/>
  <c r="O26" i="5"/>
  <c r="O22" i="5"/>
  <c r="O37" i="5"/>
  <c r="O31" i="5"/>
  <c r="O23" i="5"/>
  <c r="O38" i="5"/>
  <c r="O27" i="5"/>
  <c r="O16" i="5"/>
  <c r="O12" i="5"/>
  <c r="P7" i="5"/>
  <c r="O20" i="5"/>
  <c r="O18" i="5"/>
  <c r="O15" i="5"/>
  <c r="O17" i="5"/>
  <c r="O11" i="5"/>
  <c r="O13" i="5"/>
  <c r="O19" i="5"/>
  <c r="O24" i="5"/>
  <c r="O14" i="5"/>
  <c r="O9" i="5"/>
  <c r="P39" i="5" l="1"/>
  <c r="P25" i="5"/>
  <c r="P36" i="5"/>
  <c r="P26" i="5"/>
  <c r="P22" i="5"/>
  <c r="P37" i="5"/>
  <c r="P31" i="5"/>
  <c r="P38" i="5"/>
  <c r="P27" i="5"/>
  <c r="P21" i="5"/>
  <c r="P19" i="5"/>
  <c r="P20" i="5"/>
  <c r="P24" i="5"/>
  <c r="P18" i="5"/>
  <c r="P12" i="5"/>
  <c r="P6" i="5"/>
  <c r="Q7" i="5"/>
  <c r="P14" i="5"/>
  <c r="P23" i="5"/>
  <c r="P15" i="5"/>
  <c r="P9" i="5"/>
  <c r="P17" i="5"/>
  <c r="P11" i="5"/>
  <c r="P16" i="5"/>
  <c r="P13" i="5"/>
  <c r="Q25" i="5" l="1"/>
  <c r="Q36" i="5"/>
  <c r="Q26" i="5"/>
  <c r="Q22" i="5"/>
  <c r="Q37" i="5"/>
  <c r="Q31" i="5"/>
  <c r="Q23" i="5"/>
  <c r="Q38" i="5"/>
  <c r="Q27" i="5"/>
  <c r="Q20" i="5"/>
  <c r="Q24" i="5"/>
  <c r="Q21" i="5"/>
  <c r="Q13" i="5"/>
  <c r="Q39" i="5"/>
  <c r="Q15" i="5"/>
  <c r="Q12" i="5"/>
  <c r="Q14" i="5"/>
  <c r="Q18" i="5"/>
  <c r="Q17" i="5"/>
  <c r="R7" i="5"/>
  <c r="Q11" i="5"/>
  <c r="Q19" i="5"/>
  <c r="Q9" i="5"/>
  <c r="Q16" i="5"/>
  <c r="R25" i="5" l="1"/>
  <c r="R36" i="5"/>
  <c r="R26" i="5"/>
  <c r="R37" i="5"/>
  <c r="R31" i="5"/>
  <c r="R23" i="5"/>
  <c r="R38" i="5"/>
  <c r="R27" i="5"/>
  <c r="R24" i="5"/>
  <c r="R39" i="5"/>
  <c r="R13" i="5"/>
  <c r="R21" i="5"/>
  <c r="R17" i="5"/>
  <c r="R22" i="5"/>
  <c r="R20" i="5"/>
  <c r="R19" i="5"/>
  <c r="R16" i="5"/>
  <c r="R18" i="5"/>
  <c r="R12" i="5"/>
  <c r="R9" i="5"/>
  <c r="S7" i="5"/>
  <c r="R14" i="5"/>
  <c r="R15" i="5"/>
  <c r="R11" i="5"/>
  <c r="S36" i="5" l="1"/>
  <c r="S26" i="5"/>
  <c r="S22" i="5"/>
  <c r="S37" i="5"/>
  <c r="S31" i="5"/>
  <c r="S23" i="5"/>
  <c r="S38" i="5"/>
  <c r="S27" i="5"/>
  <c r="S20" i="5"/>
  <c r="S24" i="5"/>
  <c r="S39" i="5"/>
  <c r="S21" i="5"/>
  <c r="S17" i="5"/>
  <c r="S9" i="5"/>
  <c r="S25" i="5"/>
  <c r="T7" i="5"/>
  <c r="S18" i="5"/>
  <c r="S14" i="5"/>
  <c r="S19" i="5"/>
  <c r="S15" i="5"/>
  <c r="S12" i="5"/>
  <c r="S16" i="5"/>
  <c r="S13" i="5"/>
  <c r="S11" i="5"/>
  <c r="T26" i="5" l="1"/>
  <c r="T37" i="5"/>
  <c r="T31" i="5"/>
  <c r="T23" i="5"/>
  <c r="T38" i="5"/>
  <c r="T27" i="5"/>
  <c r="T24" i="5"/>
  <c r="T39" i="5"/>
  <c r="T21" i="5"/>
  <c r="T25" i="5"/>
  <c r="T9" i="5"/>
  <c r="T14" i="5"/>
  <c r="T22" i="5"/>
  <c r="T20" i="5"/>
  <c r="T16" i="5"/>
  <c r="T12" i="5"/>
  <c r="T36" i="5"/>
  <c r="U7" i="5"/>
  <c r="T19" i="5"/>
  <c r="T15" i="5"/>
  <c r="T13" i="5"/>
  <c r="T11" i="5"/>
  <c r="T18" i="5"/>
  <c r="T17" i="5"/>
  <c r="U26" i="5" l="1"/>
  <c r="U37" i="5"/>
  <c r="U31" i="5"/>
  <c r="U38" i="5"/>
  <c r="U27" i="5"/>
  <c r="U24" i="5"/>
  <c r="U39" i="5"/>
  <c r="U25" i="5"/>
  <c r="U36" i="5"/>
  <c r="U21" i="5"/>
  <c r="U14" i="5"/>
  <c r="U22" i="5"/>
  <c r="U18" i="5"/>
  <c r="U20" i="5"/>
  <c r="U23" i="5"/>
  <c r="U16" i="5"/>
  <c r="U19" i="5"/>
  <c r="U15" i="5"/>
  <c r="U9" i="5"/>
  <c r="U11" i="5"/>
  <c r="V7" i="5"/>
  <c r="U13" i="5"/>
  <c r="U12" i="5"/>
  <c r="U17" i="5"/>
  <c r="V37" i="5" l="1"/>
  <c r="V31" i="5"/>
  <c r="V23" i="5"/>
  <c r="V38" i="5"/>
  <c r="V27" i="5"/>
  <c r="V24" i="5"/>
  <c r="V39" i="5"/>
  <c r="V21" i="5"/>
  <c r="V25" i="5"/>
  <c r="V36" i="5"/>
  <c r="V22" i="5"/>
  <c r="V18" i="5"/>
  <c r="V20" i="5"/>
  <c r="V17" i="5"/>
  <c r="V19" i="5"/>
  <c r="V13" i="5"/>
  <c r="V15" i="5"/>
  <c r="V14" i="5"/>
  <c r="V9" i="5"/>
  <c r="V16" i="5"/>
  <c r="V11" i="5"/>
  <c r="W7" i="5"/>
  <c r="V26" i="5"/>
  <c r="V12" i="5"/>
  <c r="W38" i="5" l="1"/>
  <c r="W27" i="5"/>
  <c r="W24" i="5"/>
  <c r="W39" i="5"/>
  <c r="W25" i="5"/>
  <c r="W36" i="5"/>
  <c r="W26" i="5"/>
  <c r="W22" i="5"/>
  <c r="W20" i="5"/>
  <c r="W15" i="5"/>
  <c r="W11" i="5"/>
  <c r="W6" i="5"/>
  <c r="W19" i="5"/>
  <c r="W37" i="5"/>
  <c r="W31" i="5"/>
  <c r="W13" i="5"/>
  <c r="W23" i="5"/>
  <c r="W14" i="5"/>
  <c r="W9" i="5"/>
  <c r="W16" i="5"/>
  <c r="W17" i="5"/>
  <c r="W12" i="5"/>
  <c r="W18" i="5"/>
  <c r="X7" i="5"/>
  <c r="W21" i="5"/>
  <c r="X38" i="5" l="1"/>
  <c r="X27" i="5"/>
  <c r="X20" i="5"/>
  <c r="X24" i="5"/>
  <c r="X39" i="5"/>
  <c r="X25" i="5"/>
  <c r="X36" i="5"/>
  <c r="X26" i="5"/>
  <c r="X22" i="5"/>
  <c r="X37" i="5"/>
  <c r="X31" i="5"/>
  <c r="X15" i="5"/>
  <c r="X11" i="5"/>
  <c r="X19" i="5"/>
  <c r="X23" i="5"/>
  <c r="X17" i="5"/>
  <c r="X14" i="5"/>
  <c r="X9" i="5"/>
  <c r="X16" i="5"/>
  <c r="X21" i="5"/>
  <c r="X13" i="5"/>
  <c r="X12" i="5"/>
  <c r="X18" i="5"/>
  <c r="Y7" i="5"/>
  <c r="Y38" i="5" l="1"/>
  <c r="Y27" i="5"/>
  <c r="Y24" i="5"/>
  <c r="Y39" i="5"/>
  <c r="Y25" i="5"/>
  <c r="Y36" i="5"/>
  <c r="Y26" i="5"/>
  <c r="Y37" i="5"/>
  <c r="Y31" i="5"/>
  <c r="Y20" i="5"/>
  <c r="Y19" i="5"/>
  <c r="Y21" i="5"/>
  <c r="Y18" i="5"/>
  <c r="Y9" i="5"/>
  <c r="Y15" i="5"/>
  <c r="Y12" i="5"/>
  <c r="Y22" i="5"/>
  <c r="Y16" i="5"/>
  <c r="Y13" i="5"/>
  <c r="Y11" i="5"/>
  <c r="Y23" i="5"/>
  <c r="Y17" i="5"/>
  <c r="Z7" i="5"/>
  <c r="Y14" i="5"/>
  <c r="Z24" i="5" l="1"/>
  <c r="Z39" i="5"/>
  <c r="Z25" i="5"/>
  <c r="Z36" i="5"/>
  <c r="Z26" i="5"/>
  <c r="Z22" i="5"/>
  <c r="Z37" i="5"/>
  <c r="Z31" i="5"/>
  <c r="Z23" i="5"/>
  <c r="Z16" i="5"/>
  <c r="Z12" i="5"/>
  <c r="AA7" i="5"/>
  <c r="Z27" i="5"/>
  <c r="Z14" i="5"/>
  <c r="Z21" i="5"/>
  <c r="Z38" i="5"/>
  <c r="Z19" i="5"/>
  <c r="Z15" i="5"/>
  <c r="Z9" i="5"/>
  <c r="Z13" i="5"/>
  <c r="Z11" i="5"/>
  <c r="Z20" i="5"/>
  <c r="Z17" i="5"/>
  <c r="Z18" i="5"/>
  <c r="AA24" i="5" l="1"/>
  <c r="AA39" i="5"/>
  <c r="AA21" i="5"/>
  <c r="AA25" i="5"/>
  <c r="AA36" i="5"/>
  <c r="AA26" i="5"/>
  <c r="AA22" i="5"/>
  <c r="AA37" i="5"/>
  <c r="AA31" i="5"/>
  <c r="AA23" i="5"/>
  <c r="AA38" i="5"/>
  <c r="AA27" i="5"/>
  <c r="AA16" i="5"/>
  <c r="AA12" i="5"/>
  <c r="AB7" i="5"/>
  <c r="AA18" i="5"/>
  <c r="AA15" i="5"/>
  <c r="AA13" i="5"/>
  <c r="AA11" i="5"/>
  <c r="AA17" i="5"/>
  <c r="AA20" i="5"/>
  <c r="AA9" i="5"/>
  <c r="AA14" i="5"/>
  <c r="AA19" i="5"/>
  <c r="AB39" i="5" l="1"/>
  <c r="AB25" i="5"/>
  <c r="AB36" i="5"/>
  <c r="AB26" i="5"/>
  <c r="AB22" i="5"/>
  <c r="AB37" i="5"/>
  <c r="AB31" i="5"/>
  <c r="AB23" i="5"/>
  <c r="AB38" i="5"/>
  <c r="AB27" i="5"/>
  <c r="AB21" i="5"/>
  <c r="AB24" i="5"/>
  <c r="AB20" i="5"/>
  <c r="AB19" i="5"/>
  <c r="AB13" i="5"/>
  <c r="AB11" i="5"/>
  <c r="AB16" i="5"/>
  <c r="AB17" i="5"/>
  <c r="AB12" i="5"/>
  <c r="AC7" i="5"/>
  <c r="AB18" i="5"/>
  <c r="AB15" i="5"/>
  <c r="AB14" i="5"/>
  <c r="AB9" i="5"/>
  <c r="AC25" i="5" l="1"/>
  <c r="AC36" i="5"/>
  <c r="AC26" i="5"/>
  <c r="AC22" i="5"/>
  <c r="AC37" i="5"/>
  <c r="AC31" i="5"/>
  <c r="AC23" i="5"/>
  <c r="AC38" i="5"/>
  <c r="AC27" i="5"/>
  <c r="AC20" i="5"/>
  <c r="AC24" i="5"/>
  <c r="AC13" i="5"/>
  <c r="AC39" i="5"/>
  <c r="AC15" i="5"/>
  <c r="AC16" i="5"/>
  <c r="AC11" i="5"/>
  <c r="AC17" i="5"/>
  <c r="AD7" i="5"/>
  <c r="AC19" i="5"/>
  <c r="AC12" i="5"/>
  <c r="AC18" i="5"/>
  <c r="AC14" i="5"/>
  <c r="AC9" i="5"/>
  <c r="AC21" i="5"/>
  <c r="AD25" i="5" l="1"/>
  <c r="AD36" i="5"/>
  <c r="AD26" i="5"/>
  <c r="AD37" i="5"/>
  <c r="AD31" i="5"/>
  <c r="AD23" i="5"/>
  <c r="AD38" i="5"/>
  <c r="AD27" i="5"/>
  <c r="AD24" i="5"/>
  <c r="AD39" i="5"/>
  <c r="AD13" i="5"/>
  <c r="AD6" i="5"/>
  <c r="AD17" i="5"/>
  <c r="AD21" i="5"/>
  <c r="AD19" i="5"/>
  <c r="AD20" i="5"/>
  <c r="AD16" i="5"/>
  <c r="AD22" i="5"/>
  <c r="AD12" i="5"/>
  <c r="AE7" i="5"/>
  <c r="AD11" i="5"/>
  <c r="AD18" i="5"/>
  <c r="AD15" i="5"/>
  <c r="AD14" i="5"/>
  <c r="AD9" i="5"/>
  <c r="AE36" i="5" l="1"/>
  <c r="AE26" i="5"/>
  <c r="AE22" i="5"/>
  <c r="AE37" i="5"/>
  <c r="AE31" i="5"/>
  <c r="AE23" i="5"/>
  <c r="AE38" i="5"/>
  <c r="AE27" i="5"/>
  <c r="AE20" i="5"/>
  <c r="AE24" i="5"/>
  <c r="AE39" i="5"/>
  <c r="AE21" i="5"/>
  <c r="AE17" i="5"/>
  <c r="AE9" i="5"/>
  <c r="AE25" i="5"/>
  <c r="AE14" i="5"/>
  <c r="AE11" i="5"/>
  <c r="AE12" i="5"/>
  <c r="AF7" i="5"/>
  <c r="AE18" i="5"/>
  <c r="AE16" i="5"/>
  <c r="AE13" i="5"/>
  <c r="AE19" i="5"/>
  <c r="AE15" i="5"/>
  <c r="AF26" i="5" l="1"/>
  <c r="AF37" i="5"/>
  <c r="AF31" i="5"/>
  <c r="AF23" i="5"/>
  <c r="AF38" i="5"/>
  <c r="AF27" i="5"/>
  <c r="AF24" i="5"/>
  <c r="AF39" i="5"/>
  <c r="AF21" i="5"/>
  <c r="AF25" i="5"/>
  <c r="AF9" i="5"/>
  <c r="AF14" i="5"/>
  <c r="AF20" i="5"/>
  <c r="AF16" i="5"/>
  <c r="AF12" i="5"/>
  <c r="AF36" i="5"/>
  <c r="AF22" i="5"/>
  <c r="AF17" i="5"/>
  <c r="AF18" i="5"/>
  <c r="AG7" i="5"/>
  <c r="AF13" i="5"/>
  <c r="AF19" i="5"/>
  <c r="AF15" i="5"/>
  <c r="AF11" i="5"/>
  <c r="AG26" i="5" l="1"/>
  <c r="AG37" i="5"/>
  <c r="AG31" i="5"/>
  <c r="AG38" i="5"/>
  <c r="AG27" i="5"/>
  <c r="AG24" i="5"/>
  <c r="AG39" i="5"/>
  <c r="AG25" i="5"/>
  <c r="AG36" i="5"/>
  <c r="AG14" i="5"/>
  <c r="AG18" i="5"/>
  <c r="AG21" i="5"/>
  <c r="AG23" i="5"/>
  <c r="AG22" i="5"/>
  <c r="AG17" i="5"/>
  <c r="AG12" i="5"/>
  <c r="AH7" i="5"/>
  <c r="AG9" i="5"/>
  <c r="AG16" i="5"/>
  <c r="AG19" i="5"/>
  <c r="AG15" i="5"/>
  <c r="AG11" i="5"/>
  <c r="AG20" i="5"/>
  <c r="AG13" i="5"/>
  <c r="AH37" i="5" l="1"/>
  <c r="AH31" i="5"/>
  <c r="AH23" i="5"/>
  <c r="AH38" i="5"/>
  <c r="AH27" i="5"/>
  <c r="AH24" i="5"/>
  <c r="AH39" i="5"/>
  <c r="AH21" i="5"/>
  <c r="AH25" i="5"/>
  <c r="AH36" i="5"/>
  <c r="AH18" i="5"/>
  <c r="AH20" i="5"/>
  <c r="AH22" i="5"/>
  <c r="AH26" i="5"/>
  <c r="AH17" i="5"/>
  <c r="AH12" i="5"/>
  <c r="AI7" i="5"/>
  <c r="AH9" i="5"/>
  <c r="AH19" i="5"/>
  <c r="AH15" i="5"/>
  <c r="AH14" i="5"/>
  <c r="AH11" i="5"/>
  <c r="AH13" i="5"/>
  <c r="AH16" i="5"/>
  <c r="AI38" i="5" l="1"/>
  <c r="AI27" i="5"/>
  <c r="AI24" i="5"/>
  <c r="AI39" i="5"/>
  <c r="AI21" i="5"/>
  <c r="AI25" i="5"/>
  <c r="AI36" i="5"/>
  <c r="AI26" i="5"/>
  <c r="AI22" i="5"/>
  <c r="AI19" i="5"/>
  <c r="AI15" i="5"/>
  <c r="AI11" i="5"/>
  <c r="AI37" i="5"/>
  <c r="AI23" i="5"/>
  <c r="AI20" i="5"/>
  <c r="AI13" i="5"/>
  <c r="AI18" i="5"/>
  <c r="AI9" i="5"/>
  <c r="AI17" i="5"/>
  <c r="AI14" i="5"/>
  <c r="AI31" i="5"/>
  <c r="AJ7" i="5"/>
  <c r="AI16" i="5"/>
  <c r="AI12" i="5"/>
  <c r="AJ38" i="5" l="1"/>
  <c r="AJ27" i="5"/>
  <c r="AJ20" i="5"/>
  <c r="AJ24" i="5"/>
  <c r="AJ39" i="5"/>
  <c r="AJ25" i="5"/>
  <c r="AJ36" i="5"/>
  <c r="AJ26" i="5"/>
  <c r="AJ22" i="5"/>
  <c r="AJ37" i="5"/>
  <c r="AJ31" i="5"/>
  <c r="AJ15" i="5"/>
  <c r="AJ11" i="5"/>
  <c r="AJ19" i="5"/>
  <c r="AJ23" i="5"/>
  <c r="AJ21" i="5"/>
  <c r="AJ17" i="5"/>
  <c r="AJ14" i="5"/>
  <c r="AJ18" i="5"/>
  <c r="AJ9" i="5"/>
  <c r="AJ12" i="5"/>
  <c r="AJ16" i="5"/>
  <c r="AJ13" i="5"/>
  <c r="AK7" i="5"/>
  <c r="AK38" i="5" l="1"/>
  <c r="AK27" i="5"/>
  <c r="AK24" i="5"/>
  <c r="AK39" i="5"/>
  <c r="AK25" i="5"/>
  <c r="AK36" i="5"/>
  <c r="AK26" i="5"/>
  <c r="AK37" i="5"/>
  <c r="AK31" i="5"/>
  <c r="AK19" i="5"/>
  <c r="AK23" i="5"/>
  <c r="AK21" i="5"/>
  <c r="AK20" i="5"/>
  <c r="AK18" i="5"/>
  <c r="AK22" i="5"/>
  <c r="AK13" i="5"/>
  <c r="AK9" i="5"/>
  <c r="AK6" i="5"/>
  <c r="AK16" i="5"/>
  <c r="AK14" i="5"/>
  <c r="AK15" i="5"/>
  <c r="AK11" i="5"/>
  <c r="AK12" i="5"/>
  <c r="AL7" i="5"/>
  <c r="AK17" i="5"/>
  <c r="AL24" i="5" l="1"/>
  <c r="AL39" i="5"/>
  <c r="AL25" i="5"/>
  <c r="AL36" i="5"/>
  <c r="AL26" i="5"/>
  <c r="AL22" i="5"/>
  <c r="AL37" i="5"/>
  <c r="AL31" i="5"/>
  <c r="AL23" i="5"/>
  <c r="AL21" i="5"/>
  <c r="AL16" i="5"/>
  <c r="AL12" i="5"/>
  <c r="AM7" i="5"/>
  <c r="AL20" i="5"/>
  <c r="AL27" i="5"/>
  <c r="AL14" i="5"/>
  <c r="AL38" i="5"/>
  <c r="AL9" i="5"/>
  <c r="AL11" i="5"/>
  <c r="AL15" i="5"/>
  <c r="AL18" i="5"/>
  <c r="AL19" i="5"/>
  <c r="AL13" i="5"/>
  <c r="AL17" i="5"/>
  <c r="AM24" i="5" l="1"/>
  <c r="AM39" i="5"/>
  <c r="AM21" i="5"/>
  <c r="AM25" i="5"/>
  <c r="AM36" i="5"/>
  <c r="AM26" i="5"/>
  <c r="AM22" i="5"/>
  <c r="AM37" i="5"/>
  <c r="AM31" i="5"/>
  <c r="AM23" i="5"/>
  <c r="AM38" i="5"/>
  <c r="AM27" i="5"/>
  <c r="AM16" i="5"/>
  <c r="AM12" i="5"/>
  <c r="AN7" i="5"/>
  <c r="AM20" i="5"/>
  <c r="AM18" i="5"/>
  <c r="AM15" i="5"/>
  <c r="AM9" i="5"/>
  <c r="AM14" i="5"/>
  <c r="AM11" i="5"/>
  <c r="AM19" i="5"/>
  <c r="AM13" i="5"/>
  <c r="AM17" i="5"/>
  <c r="AN39" i="5" l="1"/>
  <c r="AN25" i="5"/>
  <c r="AN36" i="5"/>
  <c r="AN26" i="5"/>
  <c r="AN22" i="5"/>
  <c r="AN37" i="5"/>
  <c r="AN31" i="5"/>
  <c r="AN23" i="5"/>
  <c r="AN38" i="5"/>
  <c r="AN27" i="5"/>
  <c r="AN21" i="5"/>
  <c r="AN20" i="5"/>
  <c r="AN24" i="5"/>
  <c r="AN19" i="5"/>
  <c r="AN14" i="5"/>
  <c r="AN11" i="5"/>
  <c r="AN9" i="5"/>
  <c r="AN15" i="5"/>
  <c r="AN13" i="5"/>
  <c r="AN16" i="5"/>
  <c r="AN17" i="5"/>
  <c r="AN12" i="5"/>
  <c r="AO7" i="5"/>
  <c r="AN18" i="5"/>
  <c r="AO25" i="5" l="1"/>
  <c r="AO36" i="5"/>
  <c r="AO26" i="5"/>
  <c r="AO22" i="5"/>
  <c r="AO37" i="5"/>
  <c r="AO31" i="5"/>
  <c r="AO23" i="5"/>
  <c r="AO38" i="5"/>
  <c r="AO27" i="5"/>
  <c r="AO20" i="5"/>
  <c r="AO24" i="5"/>
  <c r="AO13" i="5"/>
  <c r="AO39" i="5"/>
  <c r="AO15" i="5"/>
  <c r="AO14" i="5"/>
  <c r="AO17" i="5"/>
  <c r="AO11" i="5"/>
  <c r="AO19" i="5"/>
  <c r="AO9" i="5"/>
  <c r="AO16" i="5"/>
  <c r="AO12" i="5"/>
  <c r="AP7" i="5"/>
  <c r="AO21" i="5"/>
  <c r="AO18" i="5"/>
  <c r="AP25" i="5" l="1"/>
  <c r="AP36" i="5"/>
  <c r="AP26" i="5"/>
  <c r="AP37" i="5"/>
  <c r="AP31" i="5"/>
  <c r="AP23" i="5"/>
  <c r="AP38" i="5"/>
  <c r="AP27" i="5"/>
  <c r="AP24" i="5"/>
  <c r="AP39" i="5"/>
  <c r="AP13" i="5"/>
  <c r="AP17" i="5"/>
  <c r="AP22" i="5"/>
  <c r="AP19" i="5"/>
  <c r="AP16" i="5"/>
  <c r="AP11" i="5"/>
  <c r="AP15" i="5"/>
  <c r="AQ7" i="5"/>
  <c r="AP14" i="5"/>
  <c r="AP12" i="5"/>
  <c r="AP21" i="5"/>
  <c r="AP20" i="5"/>
  <c r="AP18" i="5"/>
  <c r="AP9" i="5"/>
  <c r="AQ36" i="5" l="1"/>
  <c r="AQ26" i="5"/>
  <c r="AQ22" i="5"/>
  <c r="AQ37" i="5"/>
  <c r="AQ31" i="5"/>
  <c r="AQ23" i="5"/>
  <c r="AQ38" i="5"/>
  <c r="AQ27" i="5"/>
  <c r="AQ20" i="5"/>
  <c r="AQ24" i="5"/>
  <c r="AQ39" i="5"/>
  <c r="AQ21" i="5"/>
  <c r="AQ17" i="5"/>
  <c r="AQ9" i="5"/>
  <c r="AQ25" i="5"/>
  <c r="AQ11" i="5"/>
  <c r="AQ15" i="5"/>
  <c r="AR7" i="5"/>
  <c r="AQ19" i="5"/>
  <c r="AQ13" i="5"/>
  <c r="AQ12" i="5"/>
  <c r="AQ16" i="5"/>
  <c r="AQ18" i="5"/>
  <c r="AQ14" i="5"/>
  <c r="AR26" i="5" l="1"/>
  <c r="AR37" i="5"/>
  <c r="AR31" i="5"/>
  <c r="AR23" i="5"/>
  <c r="AR38" i="5"/>
  <c r="AR27" i="5"/>
  <c r="AR24" i="5"/>
  <c r="AR39" i="5"/>
  <c r="AR21" i="5"/>
  <c r="AR25" i="5"/>
  <c r="AR9" i="5"/>
  <c r="AR14" i="5"/>
  <c r="AR22" i="5"/>
  <c r="AR36" i="5"/>
  <c r="AR16" i="5"/>
  <c r="AR12" i="5"/>
  <c r="AR15" i="5"/>
  <c r="AR6" i="5"/>
  <c r="AR19" i="5"/>
  <c r="AR13" i="5"/>
  <c r="AR18" i="5"/>
  <c r="AR11" i="5"/>
  <c r="AS7" i="5"/>
  <c r="AR17" i="5"/>
  <c r="AR20" i="5"/>
  <c r="AS26" i="5" l="1"/>
  <c r="AS37" i="5"/>
  <c r="AS31" i="5"/>
  <c r="AS38" i="5"/>
  <c r="AS27" i="5"/>
  <c r="AS24" i="5"/>
  <c r="AS39" i="5"/>
  <c r="AS25" i="5"/>
  <c r="AS36" i="5"/>
  <c r="AS14" i="5"/>
  <c r="AS23" i="5"/>
  <c r="AS18" i="5"/>
  <c r="AS22" i="5"/>
  <c r="AS21" i="5"/>
  <c r="AS20" i="5"/>
  <c r="AS19" i="5"/>
  <c r="AS13" i="5"/>
  <c r="AS11" i="5"/>
  <c r="AS16" i="5"/>
  <c r="AT7" i="5"/>
  <c r="AS12" i="5"/>
  <c r="AS17" i="5"/>
  <c r="AS9" i="5"/>
  <c r="AS15" i="5"/>
  <c r="AT37" i="5" l="1"/>
  <c r="AT31" i="5"/>
  <c r="AT23" i="5"/>
  <c r="AT38" i="5"/>
  <c r="AT27" i="5"/>
  <c r="AT24" i="5"/>
  <c r="AT39" i="5"/>
  <c r="AT21" i="5"/>
  <c r="AT25" i="5"/>
  <c r="AT36" i="5"/>
  <c r="AT18" i="5"/>
  <c r="AT22" i="5"/>
  <c r="AT26" i="5"/>
  <c r="AT20" i="5"/>
  <c r="AT17" i="5"/>
  <c r="AT16" i="5"/>
  <c r="AT19" i="5"/>
  <c r="AU7" i="5"/>
  <c r="AT12" i="5"/>
  <c r="AT15" i="5"/>
  <c r="AT9" i="5"/>
  <c r="AT13" i="5"/>
  <c r="AT14" i="5"/>
  <c r="AT11" i="5"/>
  <c r="AU38" i="5" l="1"/>
  <c r="AU27" i="5"/>
  <c r="AU24" i="5"/>
  <c r="AU39" i="5"/>
  <c r="AU21" i="5"/>
  <c r="AU25" i="5"/>
  <c r="AU36" i="5"/>
  <c r="AU26" i="5"/>
  <c r="AU22" i="5"/>
  <c r="AU23" i="5"/>
  <c r="AU37" i="5"/>
  <c r="AU15" i="5"/>
  <c r="AU11" i="5"/>
  <c r="AU19" i="5"/>
  <c r="AU31" i="5"/>
  <c r="AU20" i="5"/>
  <c r="AU13" i="5"/>
  <c r="AU16" i="5"/>
  <c r="AV7" i="5"/>
  <c r="AU12" i="5"/>
  <c r="AU9" i="5"/>
  <c r="AU17" i="5"/>
  <c r="AU18" i="5"/>
  <c r="AU14" i="5"/>
  <c r="AV38" i="5" l="1"/>
  <c r="AV27" i="5"/>
  <c r="AV20" i="5"/>
  <c r="AV24" i="5"/>
  <c r="AV39" i="5"/>
  <c r="AV25" i="5"/>
  <c r="AV36" i="5"/>
  <c r="AV26" i="5"/>
  <c r="AV22" i="5"/>
  <c r="AV37" i="5"/>
  <c r="AV31" i="5"/>
  <c r="AV15" i="5"/>
  <c r="AV11" i="5"/>
  <c r="AV19" i="5"/>
  <c r="AV17" i="5"/>
  <c r="AV21" i="5"/>
  <c r="AV14" i="5"/>
  <c r="AW7" i="5"/>
  <c r="AV12" i="5"/>
  <c r="AV13" i="5"/>
  <c r="AV18" i="5"/>
  <c r="AV23" i="5"/>
  <c r="AV9" i="5"/>
  <c r="AV16" i="5"/>
  <c r="AW38" i="5" l="1"/>
  <c r="AW27" i="5"/>
  <c r="AW24" i="5"/>
  <c r="AW39" i="5"/>
  <c r="AW21" i="5"/>
  <c r="AW25" i="5"/>
  <c r="AW36" i="5"/>
  <c r="AW26" i="5"/>
  <c r="AW37" i="5"/>
  <c r="AW31" i="5"/>
  <c r="AW19" i="5"/>
  <c r="AW22" i="5"/>
  <c r="AW18" i="5"/>
  <c r="AW12" i="5"/>
  <c r="AW20" i="5"/>
  <c r="AW17" i="5"/>
  <c r="AW9" i="5"/>
  <c r="AW23" i="5"/>
  <c r="AW16" i="5"/>
  <c r="AW14" i="5"/>
  <c r="AW11" i="5"/>
  <c r="AW15" i="5"/>
  <c r="AW13" i="5"/>
  <c r="AX7" i="5"/>
  <c r="AX24" i="5" l="1"/>
  <c r="AX39" i="5"/>
  <c r="AX25" i="5"/>
  <c r="AX36" i="5"/>
  <c r="AX26" i="5"/>
  <c r="AX22" i="5"/>
  <c r="AX37" i="5"/>
  <c r="AX31" i="5"/>
  <c r="AX23" i="5"/>
  <c r="AX16" i="5"/>
  <c r="AX12" i="5"/>
  <c r="AY7" i="5"/>
  <c r="AX27" i="5"/>
  <c r="AX20" i="5"/>
  <c r="AX38" i="5"/>
  <c r="AX21" i="5"/>
  <c r="AX14" i="5"/>
  <c r="AX19" i="5"/>
  <c r="AX17" i="5"/>
  <c r="AX9" i="5"/>
  <c r="AX18" i="5"/>
  <c r="AX11" i="5"/>
  <c r="AX15" i="5"/>
  <c r="AX13" i="5"/>
  <c r="AY24" i="5" l="1"/>
  <c r="AY39" i="5"/>
  <c r="AY21" i="5"/>
  <c r="AY25" i="5"/>
  <c r="AY36" i="5"/>
  <c r="AY26" i="5"/>
  <c r="AY22" i="5"/>
  <c r="AY37" i="5"/>
  <c r="AY31" i="5"/>
  <c r="AY23" i="5"/>
  <c r="AY38" i="5"/>
  <c r="AY27" i="5"/>
  <c r="AY16" i="5"/>
  <c r="AY12" i="5"/>
  <c r="AZ7" i="5"/>
  <c r="AY20" i="5"/>
  <c r="AY18" i="5"/>
  <c r="AY15" i="5"/>
  <c r="AY17" i="5"/>
  <c r="AY6" i="5"/>
  <c r="AY11" i="5"/>
  <c r="AY9" i="5"/>
  <c r="AY14" i="5"/>
  <c r="AY13" i="5"/>
  <c r="AY19" i="5"/>
  <c r="AZ39" i="5" l="1"/>
  <c r="AZ25" i="5"/>
  <c r="AZ36" i="5"/>
  <c r="AZ26" i="5"/>
  <c r="AZ22" i="5"/>
  <c r="AZ37" i="5"/>
  <c r="AZ31" i="5"/>
  <c r="AZ19" i="5"/>
  <c r="AZ23" i="5"/>
  <c r="AZ38" i="5"/>
  <c r="AZ27" i="5"/>
  <c r="AZ20" i="5"/>
  <c r="AZ24" i="5"/>
  <c r="AZ9" i="5"/>
  <c r="AZ14" i="5"/>
  <c r="AZ18" i="5"/>
  <c r="AZ13" i="5"/>
  <c r="AZ11" i="5"/>
  <c r="AZ21" i="5"/>
  <c r="AZ12" i="5"/>
  <c r="AZ15" i="5"/>
  <c r="AZ17" i="5"/>
  <c r="BA7" i="5"/>
  <c r="AZ16" i="5"/>
  <c r="BA25" i="5" l="1"/>
  <c r="BA36" i="5"/>
  <c r="BA26" i="5"/>
  <c r="BA22" i="5"/>
  <c r="BA37" i="5"/>
  <c r="BA31" i="5"/>
  <c r="BA23" i="5"/>
  <c r="BA38" i="5"/>
  <c r="BA27" i="5"/>
  <c r="BA20" i="5"/>
  <c r="BA24" i="5"/>
  <c r="BA39" i="5"/>
  <c r="BA13" i="5"/>
  <c r="BA21" i="5"/>
  <c r="BA15" i="5"/>
  <c r="BA19" i="5"/>
  <c r="BA9" i="5"/>
  <c r="BA18" i="5"/>
  <c r="BA11" i="5"/>
  <c r="BA12" i="5"/>
  <c r="BA17" i="5"/>
  <c r="BA14" i="5"/>
  <c r="BA16" i="5"/>
  <c r="BB7" i="5"/>
  <c r="BB25" i="5" l="1"/>
  <c r="BB36" i="5"/>
  <c r="BB26" i="5"/>
  <c r="BB37" i="5"/>
  <c r="BB31" i="5"/>
  <c r="BB23" i="5"/>
  <c r="BB38" i="5"/>
  <c r="BB27" i="5"/>
  <c r="BB24" i="5"/>
  <c r="BB39" i="5"/>
  <c r="BB22" i="5"/>
  <c r="BB13" i="5"/>
  <c r="BB17" i="5"/>
  <c r="BB20" i="5"/>
  <c r="BB21" i="5"/>
  <c r="BB16" i="5"/>
  <c r="BB18" i="5"/>
  <c r="BB14" i="5"/>
  <c r="BB11" i="5"/>
  <c r="BB15" i="5"/>
  <c r="BB9" i="5"/>
  <c r="BB19" i="5"/>
  <c r="BC7" i="5"/>
  <c r="BB12" i="5"/>
  <c r="BC36" i="5" l="1"/>
  <c r="BC26" i="5"/>
  <c r="BC22" i="5"/>
  <c r="BC37" i="5"/>
  <c r="BC31" i="5"/>
  <c r="BC23" i="5"/>
  <c r="BC38" i="5"/>
  <c r="BC27" i="5"/>
  <c r="BC20" i="5"/>
  <c r="BC24" i="5"/>
  <c r="BC39" i="5"/>
  <c r="BC21" i="5"/>
  <c r="BC17" i="5"/>
  <c r="BC25" i="5"/>
  <c r="BC9" i="5"/>
  <c r="BC19" i="5"/>
  <c r="BC15" i="5"/>
  <c r="BC14" i="5"/>
  <c r="BC11" i="5"/>
  <c r="BC18" i="5"/>
  <c r="BC13" i="5"/>
  <c r="BC16" i="5"/>
  <c r="BD7" i="5"/>
  <c r="BC12" i="5"/>
  <c r="BD26" i="5" l="1"/>
  <c r="BD37" i="5"/>
  <c r="BD31" i="5"/>
  <c r="BD23" i="5"/>
  <c r="BD38" i="5"/>
  <c r="BD27" i="5"/>
  <c r="BD24" i="5"/>
  <c r="BD39" i="5"/>
  <c r="BD21" i="5"/>
  <c r="BD25" i="5"/>
  <c r="BD9" i="5"/>
  <c r="BD20" i="5"/>
  <c r="BD14" i="5"/>
  <c r="BD16" i="5"/>
  <c r="BD12" i="5"/>
  <c r="BE7" i="5"/>
  <c r="BD11" i="5"/>
  <c r="BD18" i="5"/>
  <c r="BD36" i="5"/>
  <c r="BD22" i="5"/>
  <c r="BD15" i="5"/>
  <c r="BD13" i="5"/>
  <c r="BD19" i="5"/>
  <c r="BD17" i="5"/>
  <c r="BE26" i="5" l="1"/>
  <c r="BE37" i="5"/>
  <c r="BE31" i="5"/>
  <c r="BE19" i="5"/>
  <c r="BE38" i="5"/>
  <c r="BE27" i="5"/>
  <c r="BE24" i="5"/>
  <c r="BE39" i="5"/>
  <c r="BE25" i="5"/>
  <c r="BE36" i="5"/>
  <c r="BE20" i="5"/>
  <c r="BE14" i="5"/>
  <c r="BE18" i="5"/>
  <c r="BE21" i="5"/>
  <c r="BE23" i="5"/>
  <c r="BE11" i="5"/>
  <c r="BE15" i="5"/>
  <c r="BE13" i="5"/>
  <c r="BF7" i="5"/>
  <c r="BE16" i="5"/>
  <c r="BE12" i="5"/>
  <c r="BE17" i="5"/>
  <c r="BE22" i="5"/>
  <c r="BE9" i="5"/>
  <c r="BF37" i="5" l="1"/>
  <c r="BF31" i="5"/>
  <c r="BF23" i="5"/>
  <c r="BF38" i="5"/>
  <c r="BF27" i="5"/>
  <c r="BF24" i="5"/>
  <c r="BF39" i="5"/>
  <c r="BF21" i="5"/>
  <c r="BF25" i="5"/>
  <c r="BF36" i="5"/>
  <c r="BF18" i="5"/>
  <c r="BF19" i="5"/>
  <c r="BF26" i="5"/>
  <c r="BF22" i="5"/>
  <c r="BF17" i="5"/>
  <c r="BF14" i="5"/>
  <c r="BF12" i="5"/>
  <c r="BF15" i="5"/>
  <c r="BF13" i="5"/>
  <c r="BG7" i="5"/>
  <c r="BF6" i="5"/>
  <c r="BF20" i="5"/>
  <c r="BF16" i="5"/>
  <c r="BF11" i="5"/>
  <c r="BF9" i="5"/>
  <c r="BG38" i="5" l="1"/>
  <c r="BG27" i="5"/>
  <c r="BG24" i="5"/>
  <c r="BG39" i="5"/>
  <c r="BG21" i="5"/>
  <c r="BG25" i="5"/>
  <c r="BG36" i="5"/>
  <c r="BG26" i="5"/>
  <c r="BG22" i="5"/>
  <c r="BG37" i="5"/>
  <c r="BG15" i="5"/>
  <c r="BG11" i="5"/>
  <c r="BG31" i="5"/>
  <c r="BG19" i="5"/>
  <c r="BG13" i="5"/>
  <c r="BG23" i="5"/>
  <c r="BG14" i="5"/>
  <c r="BG12" i="5"/>
  <c r="BH7" i="5"/>
  <c r="BG20" i="5"/>
  <c r="BG16" i="5"/>
  <c r="BG17" i="5"/>
  <c r="BG9" i="5"/>
  <c r="BG18" i="5"/>
  <c r="BH38" i="5" l="1"/>
  <c r="BH27" i="5"/>
  <c r="BH20" i="5"/>
  <c r="BH24" i="5"/>
  <c r="BH39" i="5"/>
  <c r="BH25" i="5"/>
  <c r="BH36" i="5"/>
  <c r="BH26" i="5"/>
  <c r="BH22" i="5"/>
  <c r="BH37" i="5"/>
  <c r="BH31" i="5"/>
  <c r="BH15" i="5"/>
  <c r="BH11" i="5"/>
  <c r="BH21" i="5"/>
  <c r="BH19" i="5"/>
  <c r="BH23" i="5"/>
  <c r="BH17" i="5"/>
  <c r="BH14" i="5"/>
  <c r="BH13" i="5"/>
  <c r="BI7" i="5"/>
  <c r="BH12" i="5"/>
  <c r="BH16" i="5"/>
  <c r="BH9" i="5"/>
  <c r="BH18" i="5"/>
  <c r="BI38" i="5" l="1"/>
  <c r="BI27" i="5"/>
  <c r="BI24" i="5"/>
  <c r="BI39" i="5"/>
  <c r="BI21" i="5"/>
  <c r="BI25" i="5"/>
  <c r="BI36" i="5"/>
  <c r="BI26" i="5"/>
  <c r="BI37" i="5"/>
  <c r="BI31" i="5"/>
  <c r="BI19" i="5"/>
  <c r="BI22" i="5"/>
  <c r="BI20" i="5"/>
  <c r="BI18" i="5"/>
  <c r="BI13" i="5"/>
  <c r="BJ7" i="5"/>
  <c r="BI15" i="5"/>
  <c r="BI16" i="5"/>
  <c r="BI23" i="5"/>
  <c r="BI12" i="5"/>
  <c r="BI9" i="5"/>
  <c r="BI17" i="5"/>
  <c r="BI14" i="5"/>
  <c r="BI11" i="5"/>
  <c r="BJ24" i="5" l="1"/>
  <c r="BJ39" i="5"/>
  <c r="BJ25" i="5"/>
  <c r="BJ36" i="5"/>
  <c r="BJ26" i="5"/>
  <c r="BJ22" i="5"/>
  <c r="BJ37" i="5"/>
  <c r="BJ31" i="5"/>
  <c r="BJ23" i="5"/>
  <c r="BJ27" i="5"/>
  <c r="BJ21" i="5"/>
  <c r="BJ19" i="5"/>
  <c r="BJ16" i="5"/>
  <c r="BJ12" i="5"/>
  <c r="BK7" i="5"/>
  <c r="BJ14" i="5"/>
  <c r="BJ20" i="5"/>
  <c r="BJ38" i="5"/>
  <c r="BJ15" i="5"/>
  <c r="BJ9" i="5"/>
  <c r="BJ13" i="5"/>
  <c r="BJ17" i="5"/>
  <c r="BJ18" i="5"/>
  <c r="BJ11" i="5"/>
  <c r="BK24" i="5" l="1"/>
  <c r="BK39" i="5"/>
  <c r="BK21" i="5"/>
  <c r="BK25" i="5"/>
  <c r="BK36" i="5"/>
  <c r="BK26" i="5"/>
  <c r="BK22" i="5"/>
  <c r="BK37" i="5"/>
  <c r="BK31" i="5"/>
  <c r="BK23" i="5"/>
  <c r="BK38" i="5"/>
  <c r="BK27" i="5"/>
  <c r="BK19" i="5"/>
  <c r="BK16" i="5"/>
  <c r="BK12" i="5"/>
  <c r="BL7" i="5"/>
  <c r="BK20" i="5"/>
  <c r="BK18" i="5"/>
  <c r="BK15" i="5"/>
  <c r="BK9" i="5"/>
  <c r="BK14" i="5"/>
  <c r="BK13" i="5"/>
  <c r="BK17" i="5"/>
  <c r="BK11" i="5"/>
  <c r="BL39" i="5" l="1"/>
  <c r="BL34" i="5"/>
  <c r="BL25" i="5"/>
  <c r="BL36" i="5"/>
  <c r="BL33" i="5"/>
  <c r="BL30" i="5"/>
  <c r="BL32" i="5"/>
  <c r="BL29" i="5"/>
  <c r="BL26" i="5"/>
  <c r="BL22" i="5"/>
  <c r="BL37" i="5"/>
  <c r="BL31" i="5"/>
  <c r="BL28" i="5"/>
  <c r="BL19" i="5"/>
  <c r="BL23" i="5"/>
  <c r="BL38" i="5"/>
  <c r="BL27" i="5"/>
  <c r="BL21" i="5"/>
  <c r="BL24" i="5"/>
  <c r="BM7" i="5"/>
  <c r="BL16" i="5"/>
  <c r="BL15" i="5"/>
  <c r="BL12" i="5"/>
  <c r="BL20" i="5"/>
  <c r="BL17" i="5"/>
  <c r="BL9" i="5"/>
  <c r="BL18" i="5"/>
  <c r="BL35" i="5"/>
  <c r="BL11" i="5"/>
  <c r="BL14" i="5"/>
  <c r="BL13" i="5"/>
  <c r="BM34" i="5" l="1"/>
  <c r="BM25" i="5"/>
  <c r="BM36" i="5"/>
  <c r="BM33" i="5"/>
  <c r="BM30" i="5"/>
  <c r="BM32" i="5"/>
  <c r="BM29" i="5"/>
  <c r="BM26" i="5"/>
  <c r="BM22" i="5"/>
  <c r="BM37" i="5"/>
  <c r="BM31" i="5"/>
  <c r="BM28" i="5"/>
  <c r="BM23" i="5"/>
  <c r="BM38" i="5"/>
  <c r="BM27" i="5"/>
  <c r="BM20" i="5"/>
  <c r="BM35" i="5"/>
  <c r="BM24" i="5"/>
  <c r="BM39" i="5"/>
  <c r="BM13" i="5"/>
  <c r="BM15" i="5"/>
  <c r="BM16" i="5"/>
  <c r="BM12" i="5"/>
  <c r="BM19" i="5"/>
  <c r="BM17" i="5"/>
  <c r="BM9" i="5"/>
  <c r="BM11" i="5"/>
  <c r="BM21" i="5"/>
  <c r="BM18" i="5"/>
  <c r="BM14" i="5"/>
  <c r="BN7" i="5"/>
  <c r="BN25" i="5" l="1"/>
  <c r="BN36" i="5"/>
  <c r="BN33" i="5"/>
  <c r="BN30" i="5"/>
  <c r="BN32" i="5"/>
  <c r="BN29" i="5"/>
  <c r="BN26" i="5"/>
  <c r="BN37" i="5"/>
  <c r="BN31" i="5"/>
  <c r="BN28" i="5"/>
  <c r="BN23" i="5"/>
  <c r="BN38" i="5"/>
  <c r="BN27" i="5"/>
  <c r="BN35" i="5"/>
  <c r="BN24" i="5"/>
  <c r="BN39" i="5"/>
  <c r="BN34" i="5"/>
  <c r="BN13" i="5"/>
  <c r="BN17" i="5"/>
  <c r="BN20" i="5"/>
  <c r="BN22" i="5"/>
  <c r="BN16" i="5"/>
  <c r="BN12" i="5"/>
  <c r="BN9" i="5"/>
  <c r="BN21" i="5"/>
  <c r="BN18" i="5"/>
  <c r="BN19" i="5"/>
  <c r="BN11" i="5"/>
  <c r="BO7" i="5"/>
  <c r="BN14" i="5"/>
  <c r="BN15" i="5"/>
  <c r="BO36" i="5" l="1"/>
  <c r="BO33" i="5"/>
  <c r="BO30" i="5"/>
  <c r="BO32" i="5"/>
  <c r="BO29" i="5"/>
  <c r="BO26" i="5"/>
  <c r="BO22" i="5"/>
  <c r="BO37" i="5"/>
  <c r="BO31" i="5"/>
  <c r="BO28" i="5"/>
  <c r="BO23" i="5"/>
  <c r="BO38" i="5"/>
  <c r="BO27" i="5"/>
  <c r="BO20" i="5"/>
  <c r="BO35" i="5"/>
  <c r="BO24" i="5"/>
  <c r="BO39" i="5"/>
  <c r="BO34" i="5"/>
  <c r="BO21" i="5"/>
  <c r="BO25" i="5"/>
  <c r="BO17" i="5"/>
  <c r="BO9" i="5"/>
  <c r="BO19" i="5"/>
  <c r="BO14" i="5"/>
  <c r="BO16" i="5"/>
  <c r="BO12" i="5"/>
  <c r="BO18" i="5"/>
  <c r="BO11" i="5"/>
  <c r="BO13" i="5"/>
  <c r="BO15" i="5"/>
  <c r="BP7" i="5"/>
  <c r="BP32" i="5" l="1"/>
  <c r="BP29" i="5"/>
  <c r="BP26" i="5"/>
  <c r="BP37" i="5"/>
  <c r="BP31" i="5"/>
  <c r="BP28" i="5"/>
  <c r="BP23" i="5"/>
  <c r="BP38" i="5"/>
  <c r="BP27" i="5"/>
  <c r="BP35" i="5"/>
  <c r="BP24" i="5"/>
  <c r="BP39" i="5"/>
  <c r="BP34" i="5"/>
  <c r="BP21" i="5"/>
  <c r="BP25" i="5"/>
  <c r="BP9" i="5"/>
  <c r="BP33" i="5"/>
  <c r="BP14" i="5"/>
  <c r="BP18" i="5"/>
  <c r="BP20" i="5"/>
  <c r="BP36" i="5"/>
  <c r="BP16" i="5"/>
  <c r="BP12" i="5"/>
  <c r="BP30" i="5"/>
  <c r="BP17" i="5"/>
  <c r="BP11" i="5"/>
  <c r="BP19" i="5"/>
  <c r="BP13" i="5"/>
  <c r="BP15" i="5"/>
  <c r="BQ7" i="5"/>
  <c r="BP22" i="5"/>
  <c r="BQ32" i="5" l="1"/>
  <c r="BQ29" i="5"/>
  <c r="BQ26" i="5"/>
  <c r="BQ37" i="5"/>
  <c r="BQ31" i="5"/>
  <c r="BQ28" i="5"/>
  <c r="BQ19" i="5"/>
  <c r="BQ38" i="5"/>
  <c r="BQ27" i="5"/>
  <c r="BQ35" i="5"/>
  <c r="BQ24" i="5"/>
  <c r="BQ39" i="5"/>
  <c r="BQ34" i="5"/>
  <c r="BQ25" i="5"/>
  <c r="BQ36" i="5"/>
  <c r="BQ33" i="5"/>
  <c r="BQ30" i="5"/>
  <c r="BQ14" i="5"/>
  <c r="BQ18" i="5"/>
  <c r="BQ20" i="5"/>
  <c r="BQ23" i="5"/>
  <c r="BQ22" i="5"/>
  <c r="BQ21" i="5"/>
  <c r="BQ17" i="5"/>
  <c r="BQ9" i="5"/>
  <c r="BQ16" i="5"/>
  <c r="BQ13" i="5"/>
  <c r="BQ11" i="5"/>
  <c r="BQ15" i="5"/>
  <c r="BR7" i="5"/>
  <c r="BQ12" i="5"/>
  <c r="BR37" i="5" l="1"/>
  <c r="BR31" i="5"/>
  <c r="BR28" i="5"/>
  <c r="BR23" i="5"/>
  <c r="BR38" i="5"/>
  <c r="BR27" i="5"/>
  <c r="BR35" i="5"/>
  <c r="BR24" i="5"/>
  <c r="BR39" i="5"/>
  <c r="BR34" i="5"/>
  <c r="BR21" i="5"/>
  <c r="BR25" i="5"/>
  <c r="BR36" i="5"/>
  <c r="BR33" i="5"/>
  <c r="BR30" i="5"/>
  <c r="BR18" i="5"/>
  <c r="BR20" i="5"/>
  <c r="BR32" i="5"/>
  <c r="BR22" i="5"/>
  <c r="BR19" i="5"/>
  <c r="BR17" i="5"/>
  <c r="BR11" i="5"/>
  <c r="BR15" i="5"/>
  <c r="BR13" i="5"/>
  <c r="BR14" i="5"/>
  <c r="BS7" i="5"/>
  <c r="BR9" i="5"/>
  <c r="BR29" i="5"/>
  <c r="BR26" i="5"/>
  <c r="BR16" i="5"/>
  <c r="BR12" i="5"/>
  <c r="BS28" i="5" l="1"/>
  <c r="BS38" i="5"/>
  <c r="BS27" i="5"/>
  <c r="BS35" i="5"/>
  <c r="BS24" i="5"/>
  <c r="BS39" i="5"/>
  <c r="BS34" i="5"/>
  <c r="BS21" i="5"/>
  <c r="BS25" i="5"/>
  <c r="BS36" i="5"/>
  <c r="BS33" i="5"/>
  <c r="BS30" i="5"/>
  <c r="BS32" i="5"/>
  <c r="BS29" i="5"/>
  <c r="BS26" i="5"/>
  <c r="BS22" i="5"/>
  <c r="BS20" i="5"/>
  <c r="BS15" i="5"/>
  <c r="BS11" i="5"/>
  <c r="BS31" i="5"/>
  <c r="BS23" i="5"/>
  <c r="BS13" i="5"/>
  <c r="BS37" i="5"/>
  <c r="BS18" i="5"/>
  <c r="BS9" i="5"/>
  <c r="BS19" i="5"/>
  <c r="BT7" i="5"/>
  <c r="BS14" i="5"/>
  <c r="BS17" i="5"/>
  <c r="BS16" i="5"/>
  <c r="BS12" i="5"/>
  <c r="BT38" i="5" l="1"/>
  <c r="BT27" i="5"/>
  <c r="BT20" i="5"/>
  <c r="BT35" i="5"/>
  <c r="BT24" i="5"/>
  <c r="BT39" i="5"/>
  <c r="BT34" i="5"/>
  <c r="BT21" i="5"/>
  <c r="BT25" i="5"/>
  <c r="BT36" i="5"/>
  <c r="BT33" i="5"/>
  <c r="BT30" i="5"/>
  <c r="BT32" i="5"/>
  <c r="BT29" i="5"/>
  <c r="BT26" i="5"/>
  <c r="BT22" i="5"/>
  <c r="BT37" i="5"/>
  <c r="BT31" i="5"/>
  <c r="BT15" i="5"/>
  <c r="BT11" i="5"/>
  <c r="BT23" i="5"/>
  <c r="BT19" i="5"/>
  <c r="BT17" i="5"/>
  <c r="BT14" i="5"/>
  <c r="BT18" i="5"/>
  <c r="BU7" i="5"/>
  <c r="BT13" i="5"/>
  <c r="BT16" i="5"/>
  <c r="BT12" i="5"/>
  <c r="BT28" i="5"/>
  <c r="BT9" i="5"/>
  <c r="BU38" i="5" l="1"/>
  <c r="BU27" i="5"/>
  <c r="BU35" i="5"/>
  <c r="BU24" i="5"/>
  <c r="BU39" i="5"/>
  <c r="BU34" i="5"/>
  <c r="BU21" i="5"/>
  <c r="BU25" i="5"/>
  <c r="BU36" i="5"/>
  <c r="BU33" i="5"/>
  <c r="BU30" i="5"/>
  <c r="BU32" i="5"/>
  <c r="BU29" i="5"/>
  <c r="BU26" i="5"/>
  <c r="BU37" i="5"/>
  <c r="BU31" i="5"/>
  <c r="BU28" i="5"/>
  <c r="BU20" i="5"/>
  <c r="BU23" i="5"/>
  <c r="BU22" i="5"/>
  <c r="BU19" i="5"/>
  <c r="BU18" i="5"/>
  <c r="BU11" i="5"/>
  <c r="BU16" i="5"/>
  <c r="BU12" i="5"/>
  <c r="BU14" i="5"/>
  <c r="BU13" i="5"/>
  <c r="BV7" i="5"/>
  <c r="BU15" i="5"/>
  <c r="BU9" i="5"/>
  <c r="BU17" i="5"/>
  <c r="BV35" i="5" l="1"/>
  <c r="BV24" i="5"/>
  <c r="BV39" i="5"/>
  <c r="BV34" i="5"/>
  <c r="BV25" i="5"/>
  <c r="BV36" i="5"/>
  <c r="BV33" i="5"/>
  <c r="BV30" i="5"/>
  <c r="BV32" i="5"/>
  <c r="BV29" i="5"/>
  <c r="BV26" i="5"/>
  <c r="BV22" i="5"/>
  <c r="BV37" i="5"/>
  <c r="BV31" i="5"/>
  <c r="BV28" i="5"/>
  <c r="BV23" i="5"/>
  <c r="BV27" i="5"/>
  <c r="BV16" i="5"/>
  <c r="BV12" i="5"/>
  <c r="BW7" i="5"/>
  <c r="BV19" i="5"/>
  <c r="BV38" i="5"/>
  <c r="BV14" i="5"/>
  <c r="BV21" i="5"/>
  <c r="BV18" i="5"/>
  <c r="BV20" i="5"/>
  <c r="BV13" i="5"/>
  <c r="BV15" i="5"/>
  <c r="BV9" i="5"/>
  <c r="BV17" i="5"/>
  <c r="BV11" i="5"/>
  <c r="BW35" i="5" l="1"/>
  <c r="BW24" i="5"/>
  <c r="BW39" i="5"/>
  <c r="BW34" i="5"/>
  <c r="BW21" i="5"/>
  <c r="BW25" i="5"/>
  <c r="BW36" i="5"/>
  <c r="BW33" i="5"/>
  <c r="BW30" i="5"/>
  <c r="BW32" i="5"/>
  <c r="BW29" i="5"/>
  <c r="BW26" i="5"/>
  <c r="BW22" i="5"/>
  <c r="BW37" i="5"/>
  <c r="BW31" i="5"/>
  <c r="BW28" i="5"/>
  <c r="BW23" i="5"/>
  <c r="BW38" i="5"/>
  <c r="BW27" i="5"/>
  <c r="BW16" i="5"/>
  <c r="BW12" i="5"/>
  <c r="BX7" i="5"/>
  <c r="BW19" i="5"/>
  <c r="BW18" i="5"/>
  <c r="BW15" i="5"/>
  <c r="BW9" i="5"/>
  <c r="BW20" i="5"/>
  <c r="BW13" i="5"/>
  <c r="BW14" i="5"/>
  <c r="BW11" i="5"/>
  <c r="BW17" i="5"/>
  <c r="BX39" i="5" l="1"/>
  <c r="BX34" i="5"/>
  <c r="BX25" i="5"/>
  <c r="BX36" i="5"/>
  <c r="BX33" i="5"/>
  <c r="BX30" i="5"/>
  <c r="BX32" i="5"/>
  <c r="BX29" i="5"/>
  <c r="BX26" i="5"/>
  <c r="BX22" i="5"/>
  <c r="BX37" i="5"/>
  <c r="BX31" i="5"/>
  <c r="BX28" i="5"/>
  <c r="BX19" i="5"/>
  <c r="BX23" i="5"/>
  <c r="BX38" i="5"/>
  <c r="BX27" i="5"/>
  <c r="BX24" i="5"/>
  <c r="BX21" i="5"/>
  <c r="BX20" i="5"/>
  <c r="BX13" i="5"/>
  <c r="BX14" i="5"/>
  <c r="BX15" i="5"/>
  <c r="BX9" i="5"/>
  <c r="BX35" i="5"/>
  <c r="BX12" i="5"/>
  <c r="BX16" i="5"/>
  <c r="BX18" i="5"/>
  <c r="BX17" i="5"/>
  <c r="BX1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<sst xmlns="http://schemas.openxmlformats.org/spreadsheetml/2006/main" count="2601" uniqueCount="534">
  <si>
    <t>Warehouse Table</t>
  </si>
  <si>
    <t>Attribute Name</t>
  </si>
  <si>
    <t>Definition</t>
  </si>
  <si>
    <t>Sample Values</t>
  </si>
  <si>
    <t>Target Data Type</t>
  </si>
  <si>
    <t>Target Length</t>
  </si>
  <si>
    <t>Nullable</t>
  </si>
  <si>
    <t>Source System</t>
  </si>
  <si>
    <t>Source File/Table</t>
  </si>
  <si>
    <t>Source Data Type</t>
  </si>
  <si>
    <t>Source Length</t>
  </si>
  <si>
    <t>Transformation Rule</t>
  </si>
  <si>
    <t>Analytical or Detail</t>
  </si>
  <si>
    <t>Change Frequency</t>
  </si>
  <si>
    <t>History Strategy Type</t>
  </si>
  <si>
    <t>Source Table</t>
  </si>
  <si>
    <t>Target Table</t>
  </si>
  <si>
    <t>System Source</t>
  </si>
  <si>
    <t>TARGET</t>
  </si>
  <si>
    <t>SOURCE</t>
  </si>
  <si>
    <t>HISTORY</t>
  </si>
  <si>
    <t>Row</t>
  </si>
  <si>
    <t>ROW</t>
  </si>
  <si>
    <t>E-Commerce Data Warehouse</t>
  </si>
  <si>
    <t>Legend:</t>
  </si>
  <si>
    <t>On track</t>
  </si>
  <si>
    <t>Low risk</t>
  </si>
  <si>
    <t>Med risk</t>
  </si>
  <si>
    <t>High risk</t>
  </si>
  <si>
    <t>Unassigned</t>
  </si>
  <si>
    <t>Project start date:</t>
  </si>
  <si>
    <t>Scrolling increment:</t>
  </si>
  <si>
    <t>Milestone description</t>
  </si>
  <si>
    <t>Category</t>
  </si>
  <si>
    <t>Assigned to</t>
  </si>
  <si>
    <t>Progress</t>
  </si>
  <si>
    <t>Start</t>
  </si>
  <si>
    <t>Days</t>
  </si>
  <si>
    <t>Requirement Analysis</t>
  </si>
  <si>
    <t>Identify key stakeholders</t>
  </si>
  <si>
    <t>On Track</t>
  </si>
  <si>
    <t>Name</t>
  </si>
  <si>
    <t>Gathering stakeholder and business requirements</t>
  </si>
  <si>
    <t>Completing project charter</t>
  </si>
  <si>
    <t>Initial stakeholder alignment</t>
  </si>
  <si>
    <t>Milestone</t>
  </si>
  <si>
    <t>Data Modelling</t>
  </si>
  <si>
    <t>Designing dim tables</t>
  </si>
  <si>
    <t>Designing fact tables</t>
  </si>
  <si>
    <t>Stakeholder alignment</t>
  </si>
  <si>
    <t>ETL Implementation</t>
  </si>
  <si>
    <t>ETL for the dim tables</t>
  </si>
  <si>
    <t>ETL for the fact tables</t>
  </si>
  <si>
    <t>ETL for the summary fact tables</t>
  </si>
  <si>
    <t>Stakeholder alignment on logic</t>
  </si>
  <si>
    <t>Testing and Validation</t>
  </si>
  <si>
    <t>Initial testing (low-volume data)</t>
  </si>
  <si>
    <t>Possible debugging</t>
  </si>
  <si>
    <t>Volume testing (high-volume)</t>
  </si>
  <si>
    <t>Possible debugging and optimization</t>
  </si>
  <si>
    <t>User Acceptance Test</t>
  </si>
  <si>
    <t>Production testing for selected users</t>
  </si>
  <si>
    <t>Feedback alignment</t>
  </si>
  <si>
    <t>Actions for feedback</t>
  </si>
  <si>
    <t>Deployment and Cascade</t>
  </si>
  <si>
    <t>Process and technical documentation</t>
  </si>
  <si>
    <t>DW Cascade to all users</t>
  </si>
  <si>
    <t>Closing the project</t>
  </si>
  <si>
    <t>Data Mart</t>
  </si>
  <si>
    <t>Marketplace</t>
  </si>
  <si>
    <t>wh_key</t>
  </si>
  <si>
    <t>wh_id</t>
  </si>
  <si>
    <t>wh_name</t>
  </si>
  <si>
    <t>wh_region</t>
  </si>
  <si>
    <t>wh_city</t>
  </si>
  <si>
    <t>wh_brgy</t>
  </si>
  <si>
    <t>wh_postal_code</t>
  </si>
  <si>
    <t>total_land_area</t>
  </si>
  <si>
    <t>operating_hours</t>
  </si>
  <si>
    <t>is_active</t>
  </si>
  <si>
    <t>dim_warehouse</t>
  </si>
  <si>
    <t>Warehouse</t>
  </si>
  <si>
    <t>fact_order_detail</t>
  </si>
  <si>
    <t>order_key</t>
  </si>
  <si>
    <t>buyer_key</t>
  </si>
  <si>
    <t>seller_key</t>
  </si>
  <si>
    <t>voucher_mix_key</t>
  </si>
  <si>
    <t>voucher_total_value</t>
  </si>
  <si>
    <t>payment_option_key</t>
  </si>
  <si>
    <t>shipping_fee</t>
  </si>
  <si>
    <t>gmv</t>
  </si>
  <si>
    <t>order_create_date_key</t>
  </si>
  <si>
    <t>order_create_time_key</t>
  </si>
  <si>
    <t>unique_sku_count</t>
  </si>
  <si>
    <t>total_sky_qty</t>
  </si>
  <si>
    <t>parcel_count</t>
  </si>
  <si>
    <t>fact_parcel_detail</t>
  </si>
  <si>
    <t>forder_key</t>
  </si>
  <si>
    <t>shipping_channel_key</t>
  </si>
  <si>
    <t>parcel_status_key</t>
  </si>
  <si>
    <t>pickup_time_key</t>
  </si>
  <si>
    <t>cancel_time_key</t>
  </si>
  <si>
    <t>delivered_time_key</t>
  </si>
  <si>
    <t>ship_by_date_key</t>
  </si>
  <si>
    <t>total_sku_count</t>
  </si>
  <si>
    <t>fact_platform_peformance_summary</t>
  </si>
  <si>
    <t>date_key</t>
  </si>
  <si>
    <t>l1d_ado</t>
  </si>
  <si>
    <t>l7d_ado</t>
  </si>
  <si>
    <t>l30d_ado</t>
  </si>
  <si>
    <t>l1d_adgmv</t>
  </si>
  <si>
    <t>l7d_adgmv</t>
  </si>
  <si>
    <t>l30d_adgmv</t>
  </si>
  <si>
    <t>l1d_avg_active_buyers</t>
  </si>
  <si>
    <t>l7d_avg_active_buyers</t>
  </si>
  <si>
    <t>l30d_avg_active_buyers</t>
  </si>
  <si>
    <t>l1d_avg_active_shops</t>
  </si>
  <si>
    <t>l7d_avg_active_shops</t>
  </si>
  <si>
    <t>l30d_avg_active_shops</t>
  </si>
  <si>
    <t>l1d_otd_time</t>
  </si>
  <si>
    <t>l7d_otd_time</t>
  </si>
  <si>
    <t>l30d_otd_time</t>
  </si>
  <si>
    <t>fact_order_item_detail</t>
  </si>
  <si>
    <t>fact_parcel_status_snapshot</t>
  </si>
  <si>
    <t>fact_platform_performance_summary</t>
  </si>
  <si>
    <t>fact_sku_performance_summary</t>
  </si>
  <si>
    <t>fact_seller_performance_summary</t>
  </si>
  <si>
    <t>dim_voucher</t>
  </si>
  <si>
    <t>dim_voucher_mix</t>
  </si>
  <si>
    <t>dim_item</t>
  </si>
  <si>
    <t>dim_seller</t>
  </si>
  <si>
    <t>dim_buyer</t>
  </si>
  <si>
    <t>dim_order</t>
  </si>
  <si>
    <t>dim_order_parcel</t>
  </si>
  <si>
    <t>dim_parcel_status</t>
  </si>
  <si>
    <t>dim_time</t>
  </si>
  <si>
    <t>dim_date</t>
  </si>
  <si>
    <t>dim_shipping</t>
  </si>
  <si>
    <t>dim_operator</t>
  </si>
  <si>
    <t>dim_location</t>
  </si>
  <si>
    <t>dim_payment</t>
  </si>
  <si>
    <t>Target Data Mart</t>
  </si>
  <si>
    <t>dim_task</t>
  </si>
  <si>
    <t>dim_staff</t>
  </si>
  <si>
    <t>dim_supplier</t>
  </si>
  <si>
    <t>dim_storage</t>
  </si>
  <si>
    <t>dim_purchase_order_asn</t>
  </si>
  <si>
    <t>fact_outbound_task_detail</t>
  </si>
  <si>
    <t>fact_outbound_sku_detail</t>
  </si>
  <si>
    <t>fact_outbound_order_detail</t>
  </si>
  <si>
    <t>fact_inbound_task_detail</t>
  </si>
  <si>
    <t>fact_inbound_sku_detail</t>
  </si>
  <si>
    <t>fact_storage_inventory_snapshot</t>
  </si>
  <si>
    <t>fact_attendance_snapshot</t>
  </si>
  <si>
    <t>fact_staff_prod_summary</t>
  </si>
  <si>
    <t>fact_warehouse_summary</t>
  </si>
  <si>
    <t>MDM</t>
  </si>
  <si>
    <t>WDM</t>
  </si>
  <si>
    <t>LPMS</t>
  </si>
  <si>
    <t>UMS</t>
  </si>
  <si>
    <t>OMS</t>
  </si>
  <si>
    <t>WMS</t>
  </si>
  <si>
    <t>order</t>
  </si>
  <si>
    <t>fulfillment</t>
  </si>
  <si>
    <t>outbound_order</t>
  </si>
  <si>
    <t>courier</t>
  </si>
  <si>
    <t>delivery_detail</t>
  </si>
  <si>
    <t>pickup_location</t>
  </si>
  <si>
    <t>payment_option</t>
  </si>
  <si>
    <t>item</t>
  </si>
  <si>
    <t>listing</t>
  </si>
  <si>
    <t>seller</t>
  </si>
  <si>
    <t>user</t>
  </si>
  <si>
    <t>voucher</t>
  </si>
  <si>
    <t>voucher_redemption</t>
  </si>
  <si>
    <t>outbound_task</t>
  </si>
  <si>
    <t>inbound_task</t>
  </si>
  <si>
    <t>staff</t>
  </si>
  <si>
    <t>supplier</t>
  </si>
  <si>
    <t>storage</t>
  </si>
  <si>
    <t>inbound_order</t>
  </si>
  <si>
    <t>purchase_order</t>
  </si>
  <si>
    <t>attendance</t>
  </si>
  <si>
    <t>Amount of total shipping fee cost paid by buyer</t>
  </si>
  <si>
    <t>Gross merchandise value which is the total value of the goods</t>
  </si>
  <si>
    <t>Identification for warehouse (natural key)</t>
  </si>
  <si>
    <t>Designated name of the warehouse</t>
  </si>
  <si>
    <t>Warehouse's geographic region address</t>
  </si>
  <si>
    <t>Warehouse's city address</t>
  </si>
  <si>
    <t>Warehouse's barangay address</t>
  </si>
  <si>
    <t>Postal code of the warehouse's location</t>
  </si>
  <si>
    <t>Total land area of the warehouse in sq meters</t>
  </si>
  <si>
    <t>Operational warehouse of the warehouse</t>
  </si>
  <si>
    <t>1 if active, 0 if not operational</t>
  </si>
  <si>
    <t>Total quantity of items in the order</t>
  </si>
  <si>
    <t>Number of parcels for the order</t>
  </si>
  <si>
    <t>Unique identifier for the order fulfilment</t>
  </si>
  <si>
    <t>Foreign key to the dim_date table to identify order's create date</t>
  </si>
  <si>
    <t>Foreign key to the dim_time table to identify order's create timestamp</t>
  </si>
  <si>
    <t>Number of distinct SKUs in the order</t>
  </si>
  <si>
    <t>Foreign key linking to the dim_warehouse table to identify the assigned warehouse, if any</t>
  </si>
  <si>
    <t>Foreign key linking to the dim_shipping_channel table to identify the order's delivery method</t>
  </si>
  <si>
    <t>Foreign key linking to the dim_parcel_status table to identify the order's latest status</t>
  </si>
  <si>
    <t>Foreign key to the dim_time table to identify the order's time of cancellation</t>
  </si>
  <si>
    <t>Foreign key to the dim_time table to identify the order's time of delivery</t>
  </si>
  <si>
    <t>Foreign key to the dim_time table to identify the order's target date of shipping</t>
  </si>
  <si>
    <t>Surrogate key to identify the order and also be used as foreign key to identify order details</t>
  </si>
  <si>
    <t>Foreign key linking to the dim_buyer table to identify order's buyer</t>
  </si>
  <si>
    <t>Foreign key linking to the dim_seller table to identify the order's seller</t>
  </si>
  <si>
    <t>Foreign key linking to the dim_voucher_mix table to identify any voucher mix used in the order</t>
  </si>
  <si>
    <t>Total value of all used vouchers for the order</t>
  </si>
  <si>
    <t>Foreign key linking to the dim_payment_option tableto identify payment method</t>
  </si>
  <si>
    <t>Foreign key to the dim_time table to identify the order's time of picked up</t>
  </si>
  <si>
    <t>Total number of distinct SKUs for the order</t>
  </si>
  <si>
    <t>Foreign key to the dim_date table, representing the relevant date for time-series metrics</t>
  </si>
  <si>
    <t>Average daily orders for the last 1 day</t>
  </si>
  <si>
    <t>Average daily orders for the last 7 days</t>
  </si>
  <si>
    <t>Average daily orders for the last 30 days</t>
  </si>
  <si>
    <t>Average daily GMV for the last 1 day</t>
  </si>
  <si>
    <t>Average daily GMV for the last 7 days</t>
  </si>
  <si>
    <t>Average daily GMV for the last 30 days</t>
  </si>
  <si>
    <t>Average number of active buyers per day in the last 1 day</t>
  </si>
  <si>
    <t>Average number of active buyers per day in the last 7 days</t>
  </si>
  <si>
    <t>Average number of active buyers per day in the last 30 days</t>
  </si>
  <si>
    <t>Average number of active shops per day in the last 1 day</t>
  </si>
  <si>
    <t>Average number of active shops per day in the last 7 days</t>
  </si>
  <si>
    <t>Average number of active shops per day in the last 30 days</t>
  </si>
  <si>
    <t>Average on-time delivery time (in hours) for the last 1 day</t>
  </si>
  <si>
    <t>Average on-time delivery time (in hours) for the last 7 days</t>
  </si>
  <si>
    <t>Average on-time delivery time (in hours) for the last 30 days</t>
  </si>
  <si>
    <t>1,2,3</t>
  </si>
  <si>
    <t>1, 0</t>
  </si>
  <si>
    <t>N</t>
  </si>
  <si>
    <t>Y</t>
  </si>
  <si>
    <t>OMS, MDM</t>
  </si>
  <si>
    <t>oms.order, mdm.dim_order</t>
  </si>
  <si>
    <t>bigint, bigint</t>
  </si>
  <si>
    <t>bigint</t>
  </si>
  <si>
    <t>19, 19</t>
  </si>
  <si>
    <t>Detail</t>
  </si>
  <si>
    <t>oms.order, mdm.dim_buyer</t>
  </si>
  <si>
    <t>oms.order, mdm.dim_seller</t>
  </si>
  <si>
    <t>order_key from oms.order join on mdm.dim_order using (order_id)</t>
  </si>
  <si>
    <t>gmv from oms.order</t>
  </si>
  <si>
    <t>order from oms.order</t>
  </si>
  <si>
    <t>oms.order, mdm.dim_date</t>
  </si>
  <si>
    <t>oms.order, mdm.dim_time</t>
  </si>
  <si>
    <t>oms.item</t>
  </si>
  <si>
    <t>sum(qty) from oms.item group by order_id</t>
  </si>
  <si>
    <t>count(distint sku_id) from oms.item group by order_id</t>
  </si>
  <si>
    <t>count(parcel_id) from oms.order</t>
  </si>
  <si>
    <t>OMS, LPMS</t>
  </si>
  <si>
    <t>wh_key from oms.order 
left join wms.oubound_order using (order_id) 
left join wdm.dim_warehouse using (wh_id)</t>
  </si>
  <si>
    <t>date_key from oms.order a join on mdm.dim_date b on date(a.order_create_time) = b.date</t>
  </si>
  <si>
    <t>time_key from oms.order a join on mdm.dim_time b on a.order_create_time = b.timestamp</t>
  </si>
  <si>
    <t>payment_option_key from oms.order join on mdm.dim_payment using (payment_option_id)</t>
  </si>
  <si>
    <t>oms.order</t>
  </si>
  <si>
    <t>voucher_mix_key from oms.order 
join on lpms.voucher_redemption using (order_id) 
join on mdm.dim_voucher_ms using (voucher_id)</t>
  </si>
  <si>
    <t xml:space="preserve">sum(redeemed_amount) from oms.order 
join on lpms.voucher_redemption using (order_id) </t>
  </si>
  <si>
    <t>bigint, int</t>
  </si>
  <si>
    <t>19, 10</t>
  </si>
  <si>
    <t>smallint</t>
  </si>
  <si>
    <t>int</t>
  </si>
  <si>
    <t>order_id, order_key</t>
  </si>
  <si>
    <t>sku_id</t>
  </si>
  <si>
    <t>qty</t>
  </si>
  <si>
    <t>varchar</t>
  </si>
  <si>
    <t>order_create_time, date_key</t>
  </si>
  <si>
    <t>order_create_time, time_key</t>
  </si>
  <si>
    <t>wh_id, wh_key</t>
  </si>
  <si>
    <t>buyer_id, buyer_key</t>
  </si>
  <si>
    <t>seller_id, seller_key</t>
  </si>
  <si>
    <t>buyer_key from oms.order join on mdm.dim_buyer using (buyer_id)</t>
  </si>
  <si>
    <t>seller_key from oms.order join on mdm.dim_seller using (seller_id)</t>
  </si>
  <si>
    <t>parcel_id</t>
  </si>
  <si>
    <t>bigint, bigint, bigint</t>
  </si>
  <si>
    <t>19, 19, 19</t>
  </si>
  <si>
    <t>timestamp, bigint</t>
  </si>
  <si>
    <t>_, 19</t>
  </si>
  <si>
    <t>decimal</t>
  </si>
  <si>
    <t>bigint, decimal</t>
  </si>
  <si>
    <t>(10, 4)</t>
  </si>
  <si>
    <t>19, (10, 4)</t>
  </si>
  <si>
    <t>1.0000, 100.0000, 100000.0000</t>
  </si>
  <si>
    <t>(12, 4)</t>
  </si>
  <si>
    <t>(15, 4)</t>
  </si>
  <si>
    <t>(6, 4)</t>
  </si>
  <si>
    <t>1.0000, 10.1234, 99.9999</t>
  </si>
  <si>
    <t>1000000.1234, 10000000.1234, 10000000.1234</t>
  </si>
  <si>
    <t>10000000.1234, 100000000.1234, 100000000.1234</t>
  </si>
  <si>
    <t>LUZ01, VIZ02, MIN03</t>
  </si>
  <si>
    <t>smallint, smallint</t>
  </si>
  <si>
    <t>3, 3</t>
  </si>
  <si>
    <t>serial</t>
  </si>
  <si>
    <t>Luzon, Visayas, Mindanao</t>
  </si>
  <si>
    <t>Mandaluyong, Bansud, Manila</t>
  </si>
  <si>
    <t>Wack-Wack, Alcadesma, Poblacion</t>
  </si>
  <si>
    <t>10:00 - 20:00, 12:00 - 22:30, 8:30 - 80:00</t>
  </si>
  <si>
    <t>boolean</t>
  </si>
  <si>
    <t>Flat File Ingestion</t>
  </si>
  <si>
    <t>wh_information_ingestion</t>
  </si>
  <si>
    <t>wh_name from wh_information_ingestion</t>
  </si>
  <si>
    <t>wh_region from wh_information_ingestion</t>
  </si>
  <si>
    <t>wh_city from wh_information_ingestion</t>
  </si>
  <si>
    <t>wh_brgy from wh_information_ingestion</t>
  </si>
  <si>
    <t>wh_postal_code from wh_information_ingestion</t>
  </si>
  <si>
    <t>total_land_area from wh_information_ingestion</t>
  </si>
  <si>
    <t>operating_hours from wh_information_ingestion</t>
  </si>
  <si>
    <t>is_active from wh_information_ingestion</t>
  </si>
  <si>
    <t>distinct(wh_id) from wms.outbound_order</t>
  </si>
  <si>
    <t>wms.outbound_order</t>
  </si>
  <si>
    <t>system generated</t>
  </si>
  <si>
    <t>N/A</t>
  </si>
  <si>
    <t>oms.order, 
lpms.voucher_redemption, 
mdm.dim_voucher_mix</t>
  </si>
  <si>
    <t>order_id, 
voucher_id, 
voucher_mix_key</t>
  </si>
  <si>
    <t>payment_option_id, 
payment_option_key</t>
  </si>
  <si>
    <t>oms.order,
 lpms.voucher_redemption</t>
  </si>
  <si>
    <t>order_id,
 redeemed_amount</t>
  </si>
  <si>
    <t>Source Field/Column</t>
  </si>
  <si>
    <t>OMS, 
LPMS,
MDM</t>
  </si>
  <si>
    <t>OMS, 
WMS, 
WDM</t>
  </si>
  <si>
    <t>oms.order,
wms.outbound_order, 
wdm.dim_warehouse</t>
  </si>
  <si>
    <t>distinct date_key_ from mdm.fact_order_detail</t>
  </si>
  <si>
    <t>order_key, date_key</t>
  </si>
  <si>
    <t>gmv, date_key</t>
  </si>
  <si>
    <t>buyer_key, date_key</t>
  </si>
  <si>
    <t>seller_key, date_key</t>
  </si>
  <si>
    <t>mdm.fact_order_detail,
mdm.dim_date</t>
  </si>
  <si>
    <t>count(order_key)/7.0000 from mdm.fact_order_detail a 
join mdm.dim_date b on a.order_create_date_key = b.date_key
where b.date between current_date - interval '7 days' and current_date - interval '1 day'</t>
  </si>
  <si>
    <t>sum(gmv)/7.0000 from mdm.fact_order_detail a 
join mdm.dim_date b on a.order_create_date_key = b.date_key
where b.date between current_date - interval '7 days' and current_date - interval '1 day'</t>
  </si>
  <si>
    <t>count(order_key)/1.0000 from mdm.fact_order_detail a 
join mdm.dim_date b on a.order_create_date_key = b.date_key
where b.date = current_date - interval '1 day'</t>
  </si>
  <si>
    <t>count(order_key)/30.0000 from mdm.fact_order_detail a 
join mdm.dim_date b on a.order_create_date_key = b.date_key
where b.date between current_date - interval '30 days' and current_date - interval '1 day'</t>
  </si>
  <si>
    <t>sum(gmv)/1.0000 from mdm.fact_order_detail a 
join mdm.dim_date b on a.order_create_date_key = b.date_key
where b.date = current_date - interval '1 day'</t>
  </si>
  <si>
    <t>sum(gmv)/30.0000 from mdm.fact_order_detail a 
join mdm.dim_date b on a.order_create_date_key = b.date_key
where b.date between current_date - interval '30 days' and current_date - interval '1 day'</t>
  </si>
  <si>
    <t>count(distinct buyer_key)/1.0000 from mdm.fact_order_detail a 
join mdm.dim_date b on a.order_create_date_key = b.date_key
where b.date = current_date - interval '1 day'</t>
  </si>
  <si>
    <t>count(distinct buyer_key)/7.0000 from mdm.fact_order_detail a 
join mdm.dim_date b on a.order_create_date_key = b.date_key
where b.date between current_date - interval '7 days' and current_date - interval '1 day'</t>
  </si>
  <si>
    <t>count(distinct buyer_key)/7.0000 from mdm.fact_order_detail a 
join mdm.dim_date b on a.order_create_date_key = b.date_key
where b.date between current_date - interval '30 days' and current_date - interval '1 day'</t>
  </si>
  <si>
    <t>count(distinct seller_key)/1.0000 from mdm.fact_order_detail a 
join mdm.dim_date b on a.order_create_date_key = b.date_key
where b.date = current_date - interval '1 day'</t>
  </si>
  <si>
    <t>count(distinct seller_key)/7.0000 from mdm.fact_order_detail a 
join mdm.dim_date b on a.order_create_date_key = b.date_key
where b.date between current_date - interval '7 days' and current_date - interval '1 day'</t>
  </si>
  <si>
    <t>count(distinct seller_key)/7.0000 from mdm.fact_order_detail a 
join mdm.dim_date b on a.order_create_date_key = b.date_key
where b.date between current_date - interval '30 days' and current_date - interval '1 day'</t>
  </si>
  <si>
    <t>mdm.fact_parcel_detail,
mdm.dim_date</t>
  </si>
  <si>
    <t>order_create_time_key, delivered_time_key,
date_key</t>
  </si>
  <si>
    <t>int, bigint</t>
  </si>
  <si>
    <t>10, 19</t>
  </si>
  <si>
    <t>decimal, bigint</t>
  </si>
  <si>
    <t>(10, 4), 19</t>
  </si>
  <si>
    <t>(delivered_time_key - order_create_time_key)/(count(parcel_id) * 3600.0000) 
from mdm.fact_parcel_detail a 
join mdm.dim_date b on a.order_create_date_key = b.date_key
where a.delivered_time_key is not null 
     and b.date = current_date - interval '1 day'</t>
  </si>
  <si>
    <t>(delivered_time_key - order_create_time_key)/(count(parcel_id) * 3600.0000) 
from mdm.fact_parcel_detail a 
join mdm.dim_date b on a.order_create_date_key = b.date_key
where a.delivered_time_key is not null 
     and b.date  between current_date - interval '7 days' and current_date - interval '1 day'</t>
  </si>
  <si>
    <t>(delivered_time_key - order_create_time_key)/(count(parcel_id) * 3600.0000) 
from mdm.fact_parcel_detail a 
join mdm.dim_date b on a.order_create_date_key = b.date_key
where a.delivered_time_key is not null 
     and b.date   between current_date - interval '30 days' and current_date - interval '1 day'</t>
  </si>
  <si>
    <t>Analytical</t>
  </si>
  <si>
    <t>Daily</t>
  </si>
  <si>
    <t>Rarely</t>
  </si>
  <si>
    <t>No</t>
  </si>
  <si>
    <t>Insert Into/Overwrite</t>
  </si>
  <si>
    <t>Insert Into</t>
  </si>
  <si>
    <t>SCD Type 2</t>
  </si>
  <si>
    <t>Monthly</t>
  </si>
  <si>
    <t>Run Frequency</t>
  </si>
  <si>
    <t>SCD Type 2: Versioning (Preserving History)
Description: Creates a new record for each change, preserving the old record as history.
Implementation:
Add fields for effective date, end date, or current flag.
Use Case: Common for tracking historical changes in data.
Example: Tracking changes in an employee's department over time.</t>
  </si>
  <si>
    <t>Table Name</t>
  </si>
  <si>
    <t>Column</t>
  </si>
  <si>
    <t>Data Type</t>
  </si>
  <si>
    <t>Table Type</t>
  </si>
  <si>
    <t>Dim</t>
  </si>
  <si>
    <t>Fact - Detail</t>
  </si>
  <si>
    <t>Fact - Snapshot</t>
  </si>
  <si>
    <t>Fact - Summary</t>
  </si>
  <si>
    <t>Source system analysis (architecture, data, data type)</t>
  </si>
  <si>
    <t>Designing summary and snapshot fact tables</t>
  </si>
  <si>
    <t>Logic</t>
  </si>
  <si>
    <t>decimal(12,4)</t>
  </si>
  <si>
    <t>Description</t>
  </si>
  <si>
    <t>INT</t>
  </si>
  <si>
    <t>user_id</t>
  </si>
  <si>
    <t>user_birthdate</t>
  </si>
  <si>
    <t>DATE</t>
  </si>
  <si>
    <t>present_address_region</t>
  </si>
  <si>
    <t>STRING</t>
  </si>
  <si>
    <t>present_address_city</t>
  </si>
  <si>
    <t>present_address_brgy</t>
  </si>
  <si>
    <t>sex</t>
  </si>
  <si>
    <t>account_create_time</t>
  </si>
  <si>
    <t>DATETIME</t>
  </si>
  <si>
    <t>user_email</t>
  </si>
  <si>
    <t>user_contact_no</t>
  </si>
  <si>
    <t>BOOLEAN</t>
  </si>
  <si>
    <t>last_modified_time</t>
  </si>
  <si>
    <t>date</t>
  </si>
  <si>
    <t>quarter</t>
  </si>
  <si>
    <t>year</t>
  </si>
  <si>
    <t>month</t>
  </si>
  <si>
    <t>day</t>
  </si>
  <si>
    <t>day_of_week</t>
  </si>
  <si>
    <t>day_type</t>
  </si>
  <si>
    <t>is_holiday</t>
  </si>
  <si>
    <t>is_campaign_day</t>
  </si>
  <si>
    <t>is_salary_day</t>
  </si>
  <si>
    <t>sku_key</t>
  </si>
  <si>
    <t>shop_id</t>
  </si>
  <si>
    <t>listing_id</t>
  </si>
  <si>
    <t>listing_name</t>
  </si>
  <si>
    <t>listing_description</t>
  </si>
  <si>
    <t>category_lvl_1</t>
  </si>
  <si>
    <t>category_lvl_2</t>
  </si>
  <si>
    <t>model_id</t>
  </si>
  <si>
    <t>item_id</t>
  </si>
  <si>
    <t>model_name</t>
  </si>
  <si>
    <t>item_description</t>
  </si>
  <si>
    <t>weight</t>
  </si>
  <si>
    <t>DECIMAL</t>
  </si>
  <si>
    <t>length</t>
  </si>
  <si>
    <t>width</t>
  </si>
  <si>
    <t>height</t>
  </si>
  <si>
    <t>item_price</t>
  </si>
  <si>
    <t>create_time</t>
  </si>
  <si>
    <t>banned_time</t>
  </si>
  <si>
    <t>is_wh</t>
  </si>
  <si>
    <t>loc_key</t>
  </si>
  <si>
    <t>region</t>
  </si>
  <si>
    <t>city</t>
  </si>
  <si>
    <t>brgy</t>
  </si>
  <si>
    <t>postal_code</t>
  </si>
  <si>
    <t>operator_key</t>
  </si>
  <si>
    <t>operator_name</t>
  </si>
  <si>
    <t>courier_id</t>
  </si>
  <si>
    <t>company_name</t>
  </si>
  <si>
    <t>order_id</t>
  </si>
  <si>
    <t>checkout_id</t>
  </si>
  <si>
    <t>order_status</t>
  </si>
  <si>
    <t>logistics_status</t>
  </si>
  <si>
    <t>fe_status</t>
  </si>
  <si>
    <t>be_status</t>
  </si>
  <si>
    <t>warehouse_status</t>
  </si>
  <si>
    <t>payment_option_id</t>
  </si>
  <si>
    <t>payment_channel_id</t>
  </si>
  <si>
    <t>channel_name</t>
  </si>
  <si>
    <t>is_current</t>
  </si>
  <si>
    <t>asn_key</t>
  </si>
  <si>
    <t>asn_id</t>
  </si>
  <si>
    <t>po_id</t>
  </si>
  <si>
    <t>supplier_id</t>
  </si>
  <si>
    <t>shop_name</t>
  </si>
  <si>
    <t>shop_category</t>
  </si>
  <si>
    <t>shop_create_time</t>
  </si>
  <si>
    <t>shipping_channel_id</t>
  </si>
  <si>
    <t>staff_key</t>
  </si>
  <si>
    <t>staff_id</t>
  </si>
  <si>
    <t>agency</t>
  </si>
  <si>
    <t>staff_email</t>
  </si>
  <si>
    <t>name_first</t>
  </si>
  <si>
    <t>name_middle</t>
  </si>
  <si>
    <t>name_family</t>
  </si>
  <si>
    <t>birthdate</t>
  </si>
  <si>
    <t>contact_number</t>
  </si>
  <si>
    <t>storage_key</t>
  </si>
  <si>
    <t>lane_number</t>
  </si>
  <si>
    <t>rack_number</t>
  </si>
  <si>
    <t>layer_number</t>
  </si>
  <si>
    <t>latest_flag</t>
  </si>
  <si>
    <t>supplier_key</t>
  </si>
  <si>
    <t>supplier_name</t>
  </si>
  <si>
    <t>address</t>
  </si>
  <si>
    <t>contact_person</t>
  </si>
  <si>
    <t>contact_no</t>
  </si>
  <si>
    <t>task_key</t>
  </si>
  <si>
    <t>task_id</t>
  </si>
  <si>
    <t>process</t>
  </si>
  <si>
    <t>task_name</t>
  </si>
  <si>
    <t>time_key</t>
  </si>
  <si>
    <t>timestamp</t>
  </si>
  <si>
    <t>time</t>
  </si>
  <si>
    <t>TIME</t>
  </si>
  <si>
    <t>hour</t>
  </si>
  <si>
    <t>minute</t>
  </si>
  <si>
    <t>second</t>
  </si>
  <si>
    <t>voucher_key</t>
  </si>
  <si>
    <t>voucher_id</t>
  </si>
  <si>
    <t>voucher_code</t>
  </si>
  <si>
    <t>voucher_type</t>
  </si>
  <si>
    <t>promotion_id</t>
  </si>
  <si>
    <t>promotion_description</t>
  </si>
  <si>
    <t>promotion_start_time</t>
  </si>
  <si>
    <t>promotion_end_time</t>
  </si>
  <si>
    <t>voucher_description</t>
  </si>
  <si>
    <t>valid_start_time</t>
  </si>
  <si>
    <t>valid_end_time</t>
  </si>
  <si>
    <t>is_platform_coverage</t>
  </si>
  <si>
    <t>is_shop_sponsored</t>
  </si>
  <si>
    <t>is_platform_sponsored</t>
  </si>
  <si>
    <t>pcnt_discount</t>
  </si>
  <si>
    <t>pcnt_min_spend</t>
  </si>
  <si>
    <t>pcnt_cap</t>
  </si>
  <si>
    <t>abs_discount</t>
  </si>
  <si>
    <t>abs_min_spend</t>
  </si>
  <si>
    <t>abs_cap</t>
  </si>
  <si>
    <t>voucher_ids</t>
  </si>
  <si>
    <t>voucher_codes</t>
  </si>
  <si>
    <t>attendance_key</t>
  </si>
  <si>
    <t>attendance_id</t>
  </si>
  <si>
    <t>time_in_key</t>
  </si>
  <si>
    <t>time_out_key</t>
  </si>
  <si>
    <t>expected_qty</t>
  </si>
  <si>
    <t>received_qty</t>
  </si>
  <si>
    <t>po_create_time_key</t>
  </si>
  <si>
    <t>asn_arrived_time_key</t>
  </si>
  <si>
    <t>task_start_time_key</t>
  </si>
  <si>
    <t>task_end_time_key</t>
  </si>
  <si>
    <t>total_sku_qty</t>
  </si>
  <si>
    <t>total_gmv</t>
  </si>
  <si>
    <t>unit_gmv</t>
  </si>
  <si>
    <t>order_outbound_time_key</t>
  </si>
  <si>
    <t>sku_qty</t>
  </si>
  <si>
    <t>l90d_ado</t>
  </si>
  <si>
    <t>l90d_adgmv</t>
  </si>
  <si>
    <t>total_items</t>
  </si>
  <si>
    <t>total_manhours</t>
  </si>
  <si>
    <t>total_active_manhours</t>
  </si>
  <si>
    <t>prod_rate</t>
  </si>
  <si>
    <t>idle_rate</t>
  </si>
  <si>
    <t>storage_tracking_key</t>
  </si>
  <si>
    <t>stock_qty</t>
  </si>
  <si>
    <t>l1d_adi</t>
  </si>
  <si>
    <t>l7d_adi</t>
  </si>
  <si>
    <t>l30d_adi</t>
  </si>
  <si>
    <t>l1d_prod_rate</t>
  </si>
  <si>
    <t>l7d_prod_rate</t>
  </si>
  <si>
    <t>l30d_prod_rate</t>
  </si>
  <si>
    <t>l1d_idle_rate</t>
  </si>
  <si>
    <t>l14d_idle_rate</t>
  </si>
  <si>
    <t>l30d_idle_rate</t>
  </si>
  <si>
    <t>Column Name</t>
  </si>
  <si>
    <t>Low Risk</t>
  </si>
  <si>
    <t>Med Risk</t>
  </si>
  <si>
    <t>High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</si>
</sst>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1" tint="0.34998626667073579"/>
      <name val="Calibri Light"/>
      <family val="2"/>
      <scheme val="major"/>
    </font>
    <font>
      <b/>
      <sz val="26"/>
      <name val="Calibri Light"/>
      <family val="2"/>
      <scheme val="major"/>
    </font>
    <font>
      <sz val="14"/>
      <name val="Calibri"/>
      <family val="2"/>
      <scheme val="minor"/>
    </font>
    <font>
      <sz val="11"/>
      <name val="Calibri"/>
      <family val="2"/>
      <scheme val="minor"/>
    </font>
    <font>
      <b/>
      <sz val="22"/>
      <name val="Calibri Light"/>
      <family val="2"/>
      <scheme val="major"/>
    </font>
    <font>
      <b/>
      <sz val="20"/>
      <name val="Calibri Light"/>
      <family val="2"/>
      <scheme val="major"/>
    </font>
    <font>
      <sz val="14"/>
      <color theme="1"/>
      <name val="Calibri"/>
      <family val="2"/>
      <scheme val="minor"/>
    </font>
    <font>
      <b/>
      <sz val="16"/>
      <name val="Calibri"/>
      <family val="2"/>
      <scheme val="minor"/>
    </font>
    <font>
      <b/>
      <sz val="14"/>
      <color theme="0"/>
      <name val="Calibri"/>
      <family val="2"/>
      <scheme val="minor"/>
    </font>
    <font>
      <b/>
      <sz val="14"/>
      <name val="Calibri"/>
      <family val="2"/>
      <scheme val="minor"/>
    </font>
    <font>
      <b/>
      <sz val="16"/>
      <name val="Calibri Light"/>
      <family val="2"/>
      <scheme val="major"/>
    </font>
    <font>
      <b/>
      <sz val="16"/>
      <color rgb="FF000000"/>
      <name val="Calibri"/>
      <family val="2"/>
      <scheme val="minor"/>
    </font>
    <font>
      <sz val="16"/>
      <color rgb="FF000000"/>
      <name val="Calibri"/>
      <family val="2"/>
      <scheme val="minor"/>
    </font>
    <font>
      <sz val="16"/>
      <color theme="1"/>
      <name val="Calibri"/>
      <family val="2"/>
      <scheme val="minor"/>
    </font>
    <font>
      <sz val="10"/>
      <name val="Calibri"/>
      <family val="2"/>
      <scheme val="minor"/>
    </font>
    <font>
      <b/>
      <sz val="10"/>
      <color theme="0"/>
      <name val="Calibri"/>
      <family val="2"/>
      <scheme val="minor"/>
    </font>
    <font>
      <b/>
      <sz val="14"/>
      <color theme="8" tint="-0.499984740745262"/>
      <name val="Calibri"/>
      <family val="2"/>
      <scheme val="minor"/>
    </font>
    <font>
      <b/>
      <sz val="11"/>
      <name val="Calibri"/>
      <family val="2"/>
      <scheme val="minor"/>
    </font>
    <font>
      <b/>
      <sz val="11"/>
      <color theme="1" tint="0.499984740745262"/>
      <name val="Calibri"/>
      <family val="2"/>
      <scheme val="minor"/>
    </font>
    <font>
      <u/>
      <sz val="11"/>
      <color indexed="12"/>
      <name val="Arial"/>
      <family val="2"/>
    </font>
    <font>
      <sz val="10"/>
      <color theme="1" tint="0.499984740745262"/>
      <name val="Arial"/>
      <family val="2"/>
    </font>
    <font>
      <sz val="8"/>
      <name val="Calibri"/>
      <family val="2"/>
      <scheme val="minor"/>
    </font>
  </fonts>
  <fills count="12">
    <fill>
      <patternFill patternType="none"/>
    </fill>
    <fill>
      <patternFill patternType="gray125"/>
    </fill>
    <fill>
      <patternFill patternType="solid">
        <fgColor theme="6"/>
      </patternFill>
    </fill>
    <fill>
      <patternFill patternType="solid">
        <fgColor theme="0" tint="-4.9989318521683403E-2"/>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1" tint="0.249977111117893"/>
        <bgColor indexed="64"/>
      </patternFill>
    </fill>
    <fill>
      <patternFill patternType="solid">
        <fgColor theme="7"/>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tint="-0.499984740745262"/>
      </bottom>
      <diagonal/>
    </border>
    <border>
      <left/>
      <right style="thin">
        <color theme="0" tint="-0.34998626667073579"/>
      </right>
      <top/>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bottom/>
      <diagonal/>
    </border>
  </borders>
  <cellStyleXfs count="10">
    <xf numFmtId="0" fontId="0" fillId="0" borderId="0"/>
    <xf numFmtId="0" fontId="4" fillId="2" borderId="0" applyNumberFormat="0" applyBorder="0" applyAlignment="0" applyProtection="0"/>
    <xf numFmtId="0" fontId="4" fillId="0" borderId="0"/>
    <xf numFmtId="0" fontId="5" fillId="0" borderId="0" applyNumberFormat="0" applyFill="0" applyBorder="0" applyAlignment="0" applyProtection="0"/>
    <xf numFmtId="0" fontId="11" fillId="0" borderId="0" applyNumberFormat="0" applyFill="0" applyAlignment="0" applyProtection="0"/>
    <xf numFmtId="0" fontId="1" fillId="0" borderId="0" applyNumberFormat="0" applyFill="0" applyProtection="0">
      <alignment horizontal="right" vertical="center" indent="1"/>
    </xf>
    <xf numFmtId="14" fontId="1" fillId="0" borderId="0" applyFont="0" applyFill="0" applyBorder="0">
      <alignment horizontal="center" vertical="center"/>
    </xf>
    <xf numFmtId="9" fontId="1" fillId="0" borderId="0" applyFont="0" applyFill="0" applyBorder="0" applyProtection="0">
      <alignment horizontal="center" vertical="center"/>
    </xf>
    <xf numFmtId="37" fontId="1" fillId="0" borderId="0" applyFont="0" applyFill="0" applyBorder="0" applyProtection="0">
      <alignment horizontal="center" vertical="center"/>
    </xf>
    <xf numFmtId="0" fontId="24" fillId="0" borderId="0" applyNumberFormat="0" applyFill="0" applyBorder="0" applyAlignment="0" applyProtection="0">
      <alignment vertical="top"/>
      <protection locked="0"/>
    </xf>
  </cellStyleXfs>
  <cellXfs count="78">
    <xf numFmtId="0" fontId="0" fillId="0" borderId="0" xfId="0"/>
    <xf numFmtId="0" fontId="0" fillId="0" borderId="0" xfId="0" applyAlignment="1">
      <alignment horizontal="center"/>
    </xf>
    <xf numFmtId="0" fontId="3" fillId="0" borderId="1" xfId="0" applyFont="1" applyBorder="1" applyAlignment="1">
      <alignment horizontal="center"/>
    </xf>
    <xf numFmtId="0" fontId="3" fillId="0" borderId="1" xfId="0" applyFont="1" applyBorder="1"/>
    <xf numFmtId="0" fontId="0" fillId="0" borderId="1" xfId="0" applyBorder="1"/>
    <xf numFmtId="0" fontId="4" fillId="0" borderId="0" xfId="2"/>
    <xf numFmtId="0" fontId="4" fillId="0" borderId="0" xfId="2" applyAlignment="1">
      <alignment wrapText="1"/>
    </xf>
    <xf numFmtId="0" fontId="8" fillId="3" borderId="0" xfId="0" applyFont="1" applyFill="1"/>
    <xf numFmtId="0" fontId="9" fillId="0" borderId="0" xfId="3" applyFont="1" applyFill="1" applyBorder="1" applyAlignment="1">
      <alignment horizontal="left" vertical="center"/>
    </xf>
    <xf numFmtId="0" fontId="10" fillId="0" borderId="0" xfId="0" applyFont="1" applyAlignment="1">
      <alignment horizontal="left" vertical="center"/>
    </xf>
    <xf numFmtId="0" fontId="8" fillId="0" borderId="0" xfId="0"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0" fontId="0" fillId="0" borderId="0" xfId="0" applyAlignment="1">
      <alignment vertical="center"/>
    </xf>
    <xf numFmtId="0" fontId="12" fillId="0" borderId="0" xfId="4" applyFont="1" applyFill="1" applyAlignment="1">
      <alignment horizontal="left" vertical="center" indent="2"/>
    </xf>
    <xf numFmtId="0" fontId="7" fillId="0" borderId="0" xfId="4" applyFont="1" applyFill="1" applyAlignment="1">
      <alignment horizontal="left" vertical="center" indent="2"/>
    </xf>
    <xf numFmtId="0" fontId="8" fillId="0" borderId="0" xfId="0" applyFont="1" applyAlignment="1">
      <alignment horizontal="left" vertical="center" indent="2"/>
    </xf>
    <xf numFmtId="0" fontId="8" fillId="0" borderId="0" xfId="0" applyFont="1"/>
    <xf numFmtId="0" fontId="8" fillId="0" borderId="0" xfId="0" applyFont="1" applyAlignment="1">
      <alignment horizontal="center"/>
    </xf>
    <xf numFmtId="0" fontId="8" fillId="0" borderId="0" xfId="0" applyFont="1" applyAlignment="1">
      <alignment horizontal="right" vertical="center"/>
    </xf>
    <xf numFmtId="0" fontId="15" fillId="0" borderId="0" xfId="3" applyFont="1" applyFill="1" applyAlignment="1">
      <alignment horizontal="left" vertical="center" indent="2"/>
    </xf>
    <xf numFmtId="0" fontId="8" fillId="0" borderId="0" xfId="5" applyFont="1" applyFill="1" applyAlignment="1">
      <alignment horizontal="left" vertical="center" indent="2"/>
    </xf>
    <xf numFmtId="14" fontId="8" fillId="0" borderId="0" xfId="6" applyFont="1" applyFill="1" applyBorder="1" applyAlignment="1">
      <alignment horizontal="left" vertical="center"/>
    </xf>
    <xf numFmtId="14" fontId="8" fillId="0" borderId="0" xfId="6" applyFont="1" applyFill="1" applyBorder="1" applyAlignment="1">
      <alignment horizontal="left" vertical="center" indent="2"/>
    </xf>
    <xf numFmtId="0" fontId="12" fillId="0" borderId="5" xfId="0" applyFont="1" applyBorder="1" applyAlignment="1">
      <alignment vertical="center"/>
    </xf>
    <xf numFmtId="0" fontId="16" fillId="0" borderId="5" xfId="0" applyFont="1" applyBorder="1" applyAlignment="1">
      <alignment vertical="center"/>
    </xf>
    <xf numFmtId="0" fontId="17" fillId="0" borderId="5" xfId="0" applyFont="1" applyBorder="1" applyAlignment="1">
      <alignment vertical="center"/>
    </xf>
    <xf numFmtId="0" fontId="18" fillId="0" borderId="5" xfId="0" applyFont="1" applyBorder="1"/>
    <xf numFmtId="0" fontId="8" fillId="0" borderId="0" xfId="0" applyFont="1" applyAlignment="1">
      <alignment horizontal="left" vertical="center"/>
    </xf>
    <xf numFmtId="0" fontId="8" fillId="0" borderId="6" xfId="0" applyFont="1" applyBorder="1"/>
    <xf numFmtId="164" fontId="19" fillId="9" borderId="7" xfId="0" applyNumberFormat="1" applyFont="1" applyFill="1" applyBorder="1" applyAlignment="1">
      <alignment horizontal="center" vertical="center"/>
    </xf>
    <xf numFmtId="164" fontId="19" fillId="9" borderId="8" xfId="0" applyNumberFormat="1" applyFont="1" applyFill="1" applyBorder="1" applyAlignment="1">
      <alignment horizontal="center" vertical="center"/>
    </xf>
    <xf numFmtId="164" fontId="19" fillId="9" borderId="9" xfId="0" applyNumberFormat="1" applyFont="1" applyFill="1" applyBorder="1" applyAlignment="1">
      <alignment horizontal="center" vertical="center"/>
    </xf>
    <xf numFmtId="164" fontId="19" fillId="9" borderId="10" xfId="0" applyNumberFormat="1" applyFont="1" applyFill="1" applyBorder="1" applyAlignment="1">
      <alignment horizontal="center" vertical="center"/>
    </xf>
    <xf numFmtId="164" fontId="19" fillId="9" borderId="0" xfId="0" applyNumberFormat="1" applyFont="1" applyFill="1" applyAlignment="1">
      <alignment horizontal="center" vertical="center"/>
    </xf>
    <xf numFmtId="164" fontId="19" fillId="9" borderId="11" xfId="0" applyNumberFormat="1" applyFont="1" applyFill="1" applyBorder="1" applyAlignment="1">
      <alignment horizontal="center" vertical="center"/>
    </xf>
    <xf numFmtId="164" fontId="19" fillId="9" borderId="12" xfId="0" applyNumberFormat="1" applyFont="1" applyFill="1" applyBorder="1" applyAlignment="1">
      <alignment horizontal="center" vertical="center"/>
    </xf>
    <xf numFmtId="164" fontId="19" fillId="9" borderId="6" xfId="0" applyNumberFormat="1" applyFont="1" applyFill="1" applyBorder="1" applyAlignment="1">
      <alignment horizontal="center" vertical="center"/>
    </xf>
    <xf numFmtId="0" fontId="2" fillId="10" borderId="0" xfId="0" applyFont="1" applyFill="1" applyAlignment="1">
      <alignment horizontal="left" vertical="center" indent="1"/>
    </xf>
    <xf numFmtId="0" fontId="2" fillId="10" borderId="0" xfId="0" applyFont="1" applyFill="1" applyAlignment="1">
      <alignment horizontal="center" vertical="center" wrapText="1"/>
    </xf>
    <xf numFmtId="0" fontId="20" fillId="0" borderId="6" xfId="0" applyFont="1" applyBorder="1" applyAlignment="1">
      <alignment horizontal="center" vertical="center" wrapText="1"/>
    </xf>
    <xf numFmtId="0" fontId="19" fillId="9" borderId="13" xfId="0" applyFont="1" applyFill="1" applyBorder="1" applyAlignment="1">
      <alignment horizontal="center" vertical="center" shrinkToFit="1"/>
    </xf>
    <xf numFmtId="0" fontId="0" fillId="0" borderId="0" xfId="0" applyAlignment="1">
      <alignment horizontal="left" wrapText="1" indent="2"/>
    </xf>
    <xf numFmtId="9" fontId="0" fillId="0" borderId="0" xfId="7" applyFont="1" applyFill="1" applyBorder="1">
      <alignment horizontal="center" vertical="center"/>
    </xf>
    <xf numFmtId="0" fontId="0" fillId="0" borderId="0" xfId="0" applyAlignment="1">
      <alignment horizontal="center" vertical="center" wrapText="1"/>
    </xf>
    <xf numFmtId="14" fontId="0" fillId="0" borderId="0" xfId="6" applyFont="1" applyFill="1" applyBorder="1">
      <alignment horizontal="center" vertical="center"/>
    </xf>
    <xf numFmtId="37" fontId="0" fillId="0" borderId="0" xfId="8" applyFont="1" applyFill="1" applyBorder="1">
      <alignment horizontal="center" vertical="center"/>
    </xf>
    <xf numFmtId="0" fontId="0" fillId="0" borderId="14" xfId="0" applyBorder="1" applyAlignment="1">
      <alignment vertical="center"/>
    </xf>
    <xf numFmtId="0" fontId="21" fillId="0" borderId="0" xfId="0" applyFont="1" applyAlignment="1">
      <alignment horizontal="left" vertical="center" wrapText="1"/>
    </xf>
    <xf numFmtId="0" fontId="8" fillId="0" borderId="0" xfId="0" applyFont="1" applyAlignment="1">
      <alignment horizontal="center" vertical="center"/>
    </xf>
    <xf numFmtId="9" fontId="22" fillId="0" borderId="0" xfId="7" applyFont="1" applyFill="1" applyBorder="1">
      <alignment horizontal="center" vertical="center"/>
    </xf>
    <xf numFmtId="14" fontId="8" fillId="0" borderId="0" xfId="6" applyFont="1" applyFill="1" applyBorder="1">
      <alignment horizontal="center" vertical="center"/>
    </xf>
    <xf numFmtId="37" fontId="8" fillId="0" borderId="0" xfId="8" applyFont="1" applyFill="1" applyBorder="1">
      <alignment horizontal="center" vertical="center"/>
    </xf>
    <xf numFmtId="0" fontId="0" fillId="0" borderId="15" xfId="0" applyBorder="1" applyAlignment="1">
      <alignment horizontal="center" vertical="center"/>
    </xf>
    <xf numFmtId="0" fontId="0" fillId="0" borderId="0" xfId="0" applyAlignment="1">
      <alignment horizontal="left" vertical="center" wrapText="1" indent="1"/>
    </xf>
    <xf numFmtId="14" fontId="8" fillId="0" borderId="0" xfId="6" applyFont="1" applyFill="1">
      <alignment horizontal="center" vertical="center"/>
    </xf>
    <xf numFmtId="37" fontId="8" fillId="0" borderId="0" xfId="8" applyFont="1" applyFill="1">
      <alignment horizontal="center" vertical="center"/>
    </xf>
    <xf numFmtId="0" fontId="23" fillId="0" borderId="0" xfId="0" applyFont="1"/>
    <xf numFmtId="0" fontId="4" fillId="0" borderId="0" xfId="0" applyFont="1" applyAlignment="1">
      <alignment horizontal="center"/>
    </xf>
    <xf numFmtId="0" fontId="0" fillId="0" borderId="0" xfId="0" applyAlignment="1">
      <alignment horizontal="right" vertical="center"/>
    </xf>
    <xf numFmtId="0" fontId="25" fillId="0" borderId="0" xfId="9" applyFont="1" applyAlignment="1" applyProtection="1"/>
    <xf numFmtId="0" fontId="0" fillId="0" borderId="1" xfId="0" applyBorder="1" applyAlignment="1">
      <alignment horizontal="center"/>
    </xf>
    <xf numFmtId="0" fontId="0" fillId="0" borderId="1" xfId="0" applyBorder="1" applyAlignment="1">
      <alignment wrapText="1"/>
    </xf>
    <xf numFmtId="0" fontId="0" fillId="0" borderId="16" xfId="0" applyBorder="1"/>
    <xf numFmtId="3" fontId="0" fillId="0" borderId="1" xfId="0" applyNumberFormat="1" applyBorder="1"/>
    <xf numFmtId="0" fontId="0" fillId="11" borderId="0" xfId="0" applyFill="1" applyAlignment="1">
      <alignment wrapText="1"/>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6" fillId="3" borderId="0" xfId="3" applyFont="1" applyFill="1" applyAlignment="1">
      <alignment horizontal="left" vertical="center" indent="1"/>
    </xf>
    <xf numFmtId="0" fontId="7" fillId="3" borderId="0" xfId="0" applyFont="1" applyFill="1" applyAlignment="1">
      <alignment horizontal="center" vertical="center"/>
    </xf>
    <xf numFmtId="0" fontId="8" fillId="3" borderId="0" xfId="0" applyFont="1" applyFill="1" applyAlignment="1">
      <alignment horizontal="center" vertical="center"/>
    </xf>
    <xf numFmtId="0" fontId="13" fillId="4" borderId="0" xfId="1" applyFont="1" applyFill="1" applyAlignment="1">
      <alignment horizontal="center" vertical="center"/>
    </xf>
    <xf numFmtId="0" fontId="14" fillId="5" borderId="0" xfId="0" applyFont="1" applyFill="1" applyAlignment="1">
      <alignment horizontal="center" vertical="center"/>
    </xf>
    <xf numFmtId="0" fontId="13" fillId="6" borderId="0" xfId="0" applyFont="1" applyFill="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cellXfs>
  <cellStyles count="10">
    <cellStyle name="Accent3" xfId="1" builtinId="37"/>
    <cellStyle name="Comma [0] 2" xfId="8" xr:uid="{1FCF6965-56B0-423D-B333-0E402176F7CD}"/>
    <cellStyle name="Date" xfId="6" xr:uid="{2FF0B91D-DED3-46F2-9837-602EEE498966}"/>
    <cellStyle name="Heading 1 2" xfId="4" xr:uid="{047C346E-B2D9-47A6-A95B-8B5F28002A8D}"/>
    <cellStyle name="Heading 3 2" xfId="5" xr:uid="{17F7423B-A893-405C-8E98-A1BFC48AE567}"/>
    <cellStyle name="Hyperlink" xfId="9" builtinId="8"/>
    <cellStyle name="Normal" xfId="0" builtinId="0"/>
    <cellStyle name="Percent 2" xfId="7" xr:uid="{0BFBE336-5A33-4A8F-94D2-4861FF19EAB5}"/>
    <cellStyle name="Title 2" xfId="3" xr:uid="{517CEEE6-47E8-435F-8532-3AA583E5C52B}"/>
    <cellStyle name="zHiddenText" xfId="2" xr:uid="{B601190D-E121-4194-AA8F-E0ACD0503269}"/>
  </cellStyles>
  <dxfs count="32">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s>
  <tableStyles count="1" defaultTableStyle="TableStyleMedium2" defaultPivotStyle="PivotStyleLight16">
    <tableStyle name="ToDoList" pivot="0" count="9" xr9:uid="{9CBFED40-69DC-4E49-B5FA-15EFB5D675F1}">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8626B0-1FD2-402D-A8EF-8F70CBC822FE}" name="Milestones4352" displayName="Milestones4352" ref="B9:G39" totalsRowShown="0" headerRowDxfId="22" dataDxfId="21">
  <autoFilter ref="B9:G3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41CB0336-DCDD-43C0-A1DE-19E94A9BF50F}" name="Milestone description" dataDxfId="20"/>
    <tableColumn id="2" xr3:uid="{697745E0-5B6E-47CB-BAEE-76A04F7534BC}" name="Category" dataDxfId="19"/>
    <tableColumn id="3" xr3:uid="{4A2A3FF3-C693-49D1-B5F7-AC4EECAA5129}" name="Assigned to" dataDxfId="18"/>
    <tableColumn id="4" xr3:uid="{43B743C6-7380-47E5-8D24-E8729ABADE68}" name="Progress" dataDxfId="17"/>
    <tableColumn id="5" xr3:uid="{A293D4D7-1E15-4DCC-8BCA-8EA0E29D6953}" name="Start" dataDxfId="16" dataCellStyle="Date"/>
    <tableColumn id="6" xr3:uid="{002418D1-BD9B-4659-8573-3E9A3B54A4AD}" name="Days" dataDxfId="15"/>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8E7A-DA44-42F4-87ED-30629BEFC97D}">
  <sheetPr>
    <pageSetUpPr fitToPage="1"/>
  </sheetPr>
  <dimension ref="A1:BX41"/>
  <sheetViews>
    <sheetView showGridLines="0" showRuler="0" topLeftCell="A9" zoomScale="55" zoomScaleNormal="55" zoomScalePageLayoutView="70" workbookViewId="0">
      <selection activeCell="B23" sqref="B23:B26"/>
    </sheetView>
  </sheetViews>
  <sheetFormatPr defaultColWidth="8.90625" defaultRowHeight="30" customHeight="1" x14ac:dyDescent="0.35"/>
  <cols>
    <col min="1" max="1" width="4.81640625" style="5" customWidth="1"/>
    <col min="2" max="2" width="53.453125" customWidth="1"/>
    <col min="3" max="3" width="13.36328125" bestFit="1" customWidth="1"/>
    <col min="4" max="4" width="20.54296875" hidden="1" customWidth="1"/>
    <col min="5" max="5" width="15.81640625" customWidth="1"/>
    <col min="6" max="6" width="11.81640625" style="1" bestFit="1" customWidth="1"/>
    <col min="7" max="7" width="10.453125" customWidth="1"/>
    <col min="8" max="8" width="2.6328125" customWidth="1"/>
    <col min="9" max="64" width="3.54296875" customWidth="1"/>
    <col min="65" max="76" width="3" bestFit="1" customWidth="1"/>
  </cols>
  <sheetData>
    <row r="1" spans="1:76" ht="25" customHeight="1" x14ac:dyDescent="0.35"/>
    <row r="2" spans="1:76" ht="35" customHeight="1" x14ac:dyDescent="0.35">
      <c r="A2" s="6"/>
      <c r="B2" s="68" t="s">
        <v>23</v>
      </c>
      <c r="C2" s="68"/>
      <c r="D2" s="68"/>
      <c r="E2" s="68"/>
      <c r="F2" s="68"/>
      <c r="G2" s="68"/>
      <c r="H2" s="68"/>
      <c r="I2" s="69"/>
      <c r="J2" s="69"/>
      <c r="K2" s="69"/>
      <c r="L2" s="69"/>
      <c r="M2" s="69"/>
      <c r="N2" s="69"/>
      <c r="O2" s="70"/>
      <c r="P2" s="70"/>
      <c r="Q2" s="70"/>
      <c r="R2" s="70"/>
      <c r="S2" s="70"/>
      <c r="T2" s="70"/>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row>
    <row r="3" spans="1:76" ht="20" customHeight="1" x14ac:dyDescent="0.35">
      <c r="A3" s="6"/>
      <c r="B3" s="8"/>
      <c r="C3" s="9"/>
      <c r="D3" s="10"/>
      <c r="E3" s="10"/>
      <c r="F3" s="11"/>
      <c r="G3" s="10"/>
      <c r="H3" s="10"/>
      <c r="I3" s="12"/>
      <c r="J3" s="13"/>
      <c r="K3" s="13"/>
      <c r="L3" s="13"/>
    </row>
    <row r="4" spans="1:76" ht="30" customHeight="1" x14ac:dyDescent="0.35">
      <c r="A4" s="6"/>
      <c r="B4" s="14"/>
      <c r="C4" s="15"/>
      <c r="D4" s="16"/>
      <c r="E4" s="17"/>
      <c r="F4" s="18"/>
      <c r="G4" s="19" t="s">
        <v>24</v>
      </c>
      <c r="H4" s="17"/>
      <c r="I4" s="71" t="s">
        <v>25</v>
      </c>
      <c r="J4" s="71"/>
      <c r="K4" s="71"/>
      <c r="L4" s="71"/>
      <c r="N4" s="72" t="s">
        <v>26</v>
      </c>
      <c r="O4" s="72"/>
      <c r="P4" s="72"/>
      <c r="Q4" s="72"/>
      <c r="S4" s="73" t="s">
        <v>27</v>
      </c>
      <c r="T4" s="73"/>
      <c r="U4" s="73"/>
      <c r="V4" s="73"/>
      <c r="X4" s="66" t="s">
        <v>28</v>
      </c>
      <c r="Y4" s="66"/>
      <c r="Z4" s="66"/>
      <c r="AA4" s="66"/>
      <c r="AC4" s="67" t="s">
        <v>29</v>
      </c>
      <c r="AD4" s="67"/>
      <c r="AE4" s="67"/>
      <c r="AF4" s="67"/>
    </row>
    <row r="5" spans="1:76" ht="30" customHeight="1" x14ac:dyDescent="0.35">
      <c r="A5" s="6"/>
      <c r="B5" s="20"/>
      <c r="C5" s="16"/>
      <c r="D5" s="16"/>
      <c r="E5" s="17"/>
      <c r="F5" s="18"/>
      <c r="G5" s="17"/>
      <c r="H5" s="17"/>
    </row>
    <row r="6" spans="1:76" ht="30" customHeight="1" x14ac:dyDescent="0.5">
      <c r="A6" s="6"/>
      <c r="B6" s="21" t="s">
        <v>30</v>
      </c>
      <c r="C6" s="22">
        <v>45663</v>
      </c>
      <c r="D6" s="23"/>
      <c r="E6" s="17"/>
      <c r="F6" s="18"/>
      <c r="G6" s="17"/>
      <c r="H6" s="17"/>
      <c r="I6" s="24" t="str">
        <f>TEXT(I7,"mmmm")</f>
        <v>January</v>
      </c>
      <c r="J6" s="24"/>
      <c r="K6" s="24"/>
      <c r="L6" s="24"/>
      <c r="M6" s="24"/>
      <c r="N6" s="24"/>
      <c r="O6" s="24"/>
      <c r="P6" s="24" t="str">
        <f>IF(TEXT(P7,"mmmm")=I6,"",TEXT(P7,"mmmm"))</f>
        <v/>
      </c>
      <c r="Q6" s="24"/>
      <c r="R6" s="24"/>
      <c r="S6" s="24"/>
      <c r="T6" s="24"/>
      <c r="U6" s="24"/>
      <c r="V6" s="24"/>
      <c r="W6" s="24" t="str">
        <f>IF(OR(TEXT(W7,"mmmm")=P6,TEXT(W7,"mmmm")=I6),"",TEXT(W7,"mmmm"))</f>
        <v/>
      </c>
      <c r="X6" s="24"/>
      <c r="Y6" s="24"/>
      <c r="Z6" s="24"/>
      <c r="AA6" s="24"/>
      <c r="AB6" s="24"/>
      <c r="AC6" s="24"/>
      <c r="AD6" s="24" t="str">
        <f>IF(OR(TEXT(AD7,"mmmm")=W6,TEXT(AD7,"mmmm")=P6,TEXT(AD7,"mmmm")=I6),"",TEXT(AD7,"mmmm"))</f>
        <v/>
      </c>
      <c r="AE6" s="24"/>
      <c r="AF6" s="24"/>
      <c r="AG6" s="24"/>
      <c r="AH6" s="24"/>
      <c r="AI6" s="24"/>
      <c r="AJ6" s="24"/>
      <c r="AK6" s="24" t="str">
        <f>IF(OR(TEXT(AK7,"mmmm")=AD6,TEXT(AK7,"mmmm")=W6,TEXT(AK7,"mmmm")=P6,TEXT(AK7,"mmmm")=I6),"",TEXT(AK7,"mmmm"))</f>
        <v>February</v>
      </c>
      <c r="AL6" s="24"/>
      <c r="AM6" s="24"/>
      <c r="AN6" s="24"/>
      <c r="AO6" s="24"/>
      <c r="AP6" s="24"/>
      <c r="AQ6" s="24"/>
      <c r="AR6" s="24" t="str">
        <f>IF(OR(TEXT(AR7,"mmmm")=AK6,TEXT(AR7,"mmmm")=AD6,TEXT(AR7,"mmmm")=W6,TEXT(AR7,"mmmm")=P6),"",TEXT(AR7,"mmmm"))</f>
        <v/>
      </c>
      <c r="AS6" s="24"/>
      <c r="AT6" s="24"/>
      <c r="AU6" s="24"/>
      <c r="AV6" s="24"/>
      <c r="AW6" s="24"/>
      <c r="AX6" s="25"/>
      <c r="AY6" s="25" t="str">
        <f>IF(OR(TEXT(AY7,"mmmm")=AR6,TEXT(AY7,"mmmm")=AK6,TEXT(AY7,"mmmm")=AD6,TEXT(AY7,"mmmm")=W6),"",TEXT(AY7,"mmmm"))</f>
        <v/>
      </c>
      <c r="AZ6" s="25"/>
      <c r="BA6" s="25"/>
      <c r="BB6" s="26"/>
      <c r="BC6" s="27"/>
      <c r="BD6" s="27"/>
      <c r="BE6" s="27"/>
      <c r="BF6" s="27" t="str">
        <f>IF(OR(TEXT(BF7,"mmmm")=AY6,TEXT(BF7,"mmmm")=AR6,TEXT(BF7,"mmmm")=AK6,TEXT(BF7,"mmmm")=AD6),"",TEXT(BF7,"mmmm"))</f>
        <v/>
      </c>
      <c r="BG6" s="27"/>
      <c r="BH6" s="27"/>
      <c r="BI6" s="27"/>
      <c r="BJ6" s="27"/>
      <c r="BK6" s="27"/>
      <c r="BL6" s="27"/>
      <c r="BM6" s="27"/>
      <c r="BN6" s="27"/>
      <c r="BO6" s="27"/>
      <c r="BP6" s="27"/>
      <c r="BQ6" s="27"/>
      <c r="BR6" s="27"/>
      <c r="BS6" s="27"/>
      <c r="BT6" s="27"/>
      <c r="BU6" s="27"/>
      <c r="BV6" s="27"/>
      <c r="BW6" s="27"/>
      <c r="BX6" s="27"/>
    </row>
    <row r="7" spans="1:76" ht="22.5" customHeight="1" x14ac:dyDescent="0.35">
      <c r="A7" s="6"/>
      <c r="B7" s="21" t="s">
        <v>31</v>
      </c>
      <c r="C7" s="28">
        <v>0</v>
      </c>
      <c r="D7" s="16"/>
      <c r="E7" s="17"/>
      <c r="F7" s="17"/>
      <c r="G7" s="17"/>
      <c r="H7" s="29"/>
      <c r="I7" s="30">
        <f>IFERROR(Project_Start+Scrolling_Increment,DATE(2024, 11, 18))</f>
        <v>45663</v>
      </c>
      <c r="J7" s="31">
        <f>I7+1</f>
        <v>45664</v>
      </c>
      <c r="K7" s="31">
        <f t="shared" ref="K7:AX7" si="0">J7+1</f>
        <v>45665</v>
      </c>
      <c r="L7" s="31">
        <f t="shared" si="0"/>
        <v>45666</v>
      </c>
      <c r="M7" s="31">
        <f t="shared" si="0"/>
        <v>45667</v>
      </c>
      <c r="N7" s="31">
        <f t="shared" si="0"/>
        <v>45668</v>
      </c>
      <c r="O7" s="32">
        <f t="shared" si="0"/>
        <v>45669</v>
      </c>
      <c r="P7" s="31">
        <f>O7+1</f>
        <v>45670</v>
      </c>
      <c r="Q7" s="31">
        <f>P7+1</f>
        <v>45671</v>
      </c>
      <c r="R7" s="31">
        <f t="shared" si="0"/>
        <v>45672</v>
      </c>
      <c r="S7" s="31">
        <f t="shared" si="0"/>
        <v>45673</v>
      </c>
      <c r="T7" s="31">
        <f t="shared" si="0"/>
        <v>45674</v>
      </c>
      <c r="U7" s="31">
        <f t="shared" si="0"/>
        <v>45675</v>
      </c>
      <c r="V7" s="32">
        <f t="shared" si="0"/>
        <v>45676</v>
      </c>
      <c r="W7" s="31">
        <f>V7+1</f>
        <v>45677</v>
      </c>
      <c r="X7" s="31">
        <f>W7+1</f>
        <v>45678</v>
      </c>
      <c r="Y7" s="31">
        <f t="shared" si="0"/>
        <v>45679</v>
      </c>
      <c r="Z7" s="31">
        <f t="shared" si="0"/>
        <v>45680</v>
      </c>
      <c r="AA7" s="31">
        <f t="shared" si="0"/>
        <v>45681</v>
      </c>
      <c r="AB7" s="31">
        <f t="shared" si="0"/>
        <v>45682</v>
      </c>
      <c r="AC7" s="32">
        <f t="shared" si="0"/>
        <v>45683</v>
      </c>
      <c r="AD7" s="31">
        <f>AC7+1</f>
        <v>45684</v>
      </c>
      <c r="AE7" s="31">
        <f>AD7+1</f>
        <v>45685</v>
      </c>
      <c r="AF7" s="31">
        <f t="shared" si="0"/>
        <v>45686</v>
      </c>
      <c r="AG7" s="31">
        <f t="shared" si="0"/>
        <v>45687</v>
      </c>
      <c r="AH7" s="31">
        <f t="shared" si="0"/>
        <v>45688</v>
      </c>
      <c r="AI7" s="31">
        <f t="shared" si="0"/>
        <v>45689</v>
      </c>
      <c r="AJ7" s="32">
        <f t="shared" si="0"/>
        <v>45690</v>
      </c>
      <c r="AK7" s="31">
        <f>AJ7+1</f>
        <v>45691</v>
      </c>
      <c r="AL7" s="31">
        <f>AK7+1</f>
        <v>45692</v>
      </c>
      <c r="AM7" s="31">
        <f t="shared" si="0"/>
        <v>45693</v>
      </c>
      <c r="AN7" s="31">
        <f t="shared" si="0"/>
        <v>45694</v>
      </c>
      <c r="AO7" s="31">
        <f t="shared" si="0"/>
        <v>45695</v>
      </c>
      <c r="AP7" s="31">
        <f t="shared" si="0"/>
        <v>45696</v>
      </c>
      <c r="AQ7" s="32">
        <f t="shared" si="0"/>
        <v>45697</v>
      </c>
      <c r="AR7" s="31">
        <f>AQ7+1</f>
        <v>45698</v>
      </c>
      <c r="AS7" s="31">
        <f>AR7+1</f>
        <v>45699</v>
      </c>
      <c r="AT7" s="31">
        <f t="shared" si="0"/>
        <v>45700</v>
      </c>
      <c r="AU7" s="31">
        <f t="shared" si="0"/>
        <v>45701</v>
      </c>
      <c r="AV7" s="31">
        <f t="shared" si="0"/>
        <v>45702</v>
      </c>
      <c r="AW7" s="31">
        <f t="shared" si="0"/>
        <v>45703</v>
      </c>
      <c r="AX7" s="32">
        <f t="shared" si="0"/>
        <v>45704</v>
      </c>
      <c r="AY7" s="31">
        <f>AX7+1</f>
        <v>45705</v>
      </c>
      <c r="AZ7" s="31">
        <f>AY7+1</f>
        <v>45706</v>
      </c>
      <c r="BA7" s="31">
        <f t="shared" ref="BA7:BE7" si="1">AZ7+1</f>
        <v>45707</v>
      </c>
      <c r="BB7" s="31">
        <f t="shared" si="1"/>
        <v>45708</v>
      </c>
      <c r="BC7" s="31">
        <f t="shared" si="1"/>
        <v>45709</v>
      </c>
      <c r="BD7" s="31">
        <f t="shared" si="1"/>
        <v>45710</v>
      </c>
      <c r="BE7" s="32">
        <f t="shared" si="1"/>
        <v>45711</v>
      </c>
      <c r="BF7" s="31">
        <f>BE7+1</f>
        <v>45712</v>
      </c>
      <c r="BG7" s="31">
        <f>BF7+1</f>
        <v>45713</v>
      </c>
      <c r="BH7" s="31">
        <f t="shared" ref="BH7:BX7" si="2">BG7+1</f>
        <v>45714</v>
      </c>
      <c r="BI7" s="31">
        <f t="shared" si="2"/>
        <v>45715</v>
      </c>
      <c r="BJ7" s="31">
        <f t="shared" si="2"/>
        <v>45716</v>
      </c>
      <c r="BK7" s="31">
        <f t="shared" si="2"/>
        <v>45717</v>
      </c>
      <c r="BL7" s="32">
        <f t="shared" si="2"/>
        <v>45718</v>
      </c>
      <c r="BM7" s="32">
        <f t="shared" si="2"/>
        <v>45719</v>
      </c>
      <c r="BN7" s="32">
        <f t="shared" si="2"/>
        <v>45720</v>
      </c>
      <c r="BO7" s="32">
        <f t="shared" si="2"/>
        <v>45721</v>
      </c>
      <c r="BP7" s="32">
        <f t="shared" si="2"/>
        <v>45722</v>
      </c>
      <c r="BQ7" s="32">
        <f t="shared" si="2"/>
        <v>45723</v>
      </c>
      <c r="BR7" s="32">
        <f t="shared" si="2"/>
        <v>45724</v>
      </c>
      <c r="BS7" s="32">
        <f t="shared" si="2"/>
        <v>45725</v>
      </c>
      <c r="BT7" s="32">
        <f t="shared" si="2"/>
        <v>45726</v>
      </c>
      <c r="BU7" s="32">
        <f t="shared" si="2"/>
        <v>45727</v>
      </c>
      <c r="BV7" s="32">
        <f t="shared" si="2"/>
        <v>45728</v>
      </c>
      <c r="BW7" s="32">
        <f t="shared" si="2"/>
        <v>45729</v>
      </c>
      <c r="BX7" s="32">
        <f t="shared" si="2"/>
        <v>45730</v>
      </c>
    </row>
    <row r="8" spans="1:76" ht="6" customHeight="1" x14ac:dyDescent="0.35">
      <c r="A8" s="6"/>
      <c r="B8" s="16"/>
      <c r="C8" s="16"/>
      <c r="D8" s="16"/>
      <c r="E8" s="17"/>
      <c r="F8" s="17"/>
      <c r="G8" s="17"/>
      <c r="H8" s="29"/>
      <c r="I8" s="33"/>
      <c r="J8" s="34"/>
      <c r="K8" s="34"/>
      <c r="L8" s="34"/>
      <c r="M8" s="34"/>
      <c r="N8" s="34"/>
      <c r="O8" s="34"/>
      <c r="P8" s="35"/>
      <c r="Q8" s="34"/>
      <c r="R8" s="34"/>
      <c r="S8" s="34"/>
      <c r="T8" s="34"/>
      <c r="U8" s="34"/>
      <c r="V8" s="36"/>
      <c r="W8" s="34"/>
      <c r="X8" s="34"/>
      <c r="Y8" s="34"/>
      <c r="Z8" s="34"/>
      <c r="AA8" s="34"/>
      <c r="AB8" s="34"/>
      <c r="AC8" s="36"/>
      <c r="AD8" s="34"/>
      <c r="AE8" s="34"/>
      <c r="AF8" s="34"/>
      <c r="AG8" s="34"/>
      <c r="AH8" s="34"/>
      <c r="AI8" s="34"/>
      <c r="AJ8" s="36"/>
      <c r="AK8" s="34"/>
      <c r="AL8" s="34"/>
      <c r="AM8" s="34"/>
      <c r="AN8" s="34"/>
      <c r="AO8" s="34"/>
      <c r="AP8" s="34"/>
      <c r="AQ8" s="36"/>
      <c r="AR8" s="34"/>
      <c r="AS8" s="34"/>
      <c r="AT8" s="34"/>
      <c r="AU8" s="34"/>
      <c r="AV8" s="34"/>
      <c r="AW8" s="34"/>
      <c r="AX8" s="36"/>
      <c r="AY8" s="34"/>
      <c r="AZ8" s="34"/>
      <c r="BA8" s="34"/>
      <c r="BB8" s="34"/>
      <c r="BC8" s="34"/>
      <c r="BD8" s="34"/>
      <c r="BE8" s="36"/>
      <c r="BF8" s="34"/>
      <c r="BG8" s="34"/>
      <c r="BH8" s="34"/>
      <c r="BI8" s="34"/>
      <c r="BJ8" s="34"/>
      <c r="BK8" s="34"/>
      <c r="BL8" s="37"/>
      <c r="BM8" s="37"/>
      <c r="BN8" s="37"/>
      <c r="BO8" s="37"/>
      <c r="BP8" s="37"/>
      <c r="BQ8" s="37"/>
      <c r="BR8" s="37"/>
      <c r="BS8" s="37"/>
      <c r="BT8" s="37"/>
      <c r="BU8" s="37"/>
      <c r="BV8" s="37"/>
      <c r="BW8" s="37"/>
      <c r="BX8" s="37"/>
    </row>
    <row r="9" spans="1:76" ht="31.5" customHeight="1" x14ac:dyDescent="0.35">
      <c r="A9" s="6"/>
      <c r="B9" s="38" t="s">
        <v>32</v>
      </c>
      <c r="C9" s="39" t="s">
        <v>33</v>
      </c>
      <c r="D9" s="39" t="s">
        <v>34</v>
      </c>
      <c r="E9" s="39" t="s">
        <v>35</v>
      </c>
      <c r="F9" s="39" t="s">
        <v>36</v>
      </c>
      <c r="G9" s="39" t="s">
        <v>37</v>
      </c>
      <c r="H9" s="40"/>
      <c r="I9" s="41" t="str">
        <f t="shared" ref="I9:BT9" si="3">LEFT(TEXT(I7,"ddd"),1)</f>
        <v>M</v>
      </c>
      <c r="J9" s="41" t="str">
        <f t="shared" si="3"/>
        <v>T</v>
      </c>
      <c r="K9" s="41" t="str">
        <f t="shared" si="3"/>
        <v>W</v>
      </c>
      <c r="L9" s="41" t="str">
        <f t="shared" si="3"/>
        <v>T</v>
      </c>
      <c r="M9" s="41" t="str">
        <f t="shared" si="3"/>
        <v>F</v>
      </c>
      <c r="N9" s="41" t="str">
        <f t="shared" si="3"/>
        <v>S</v>
      </c>
      <c r="O9" s="41" t="str">
        <f t="shared" si="3"/>
        <v>S</v>
      </c>
      <c r="P9" s="41" t="str">
        <f t="shared" si="3"/>
        <v>M</v>
      </c>
      <c r="Q9" s="41" t="str">
        <f t="shared" si="3"/>
        <v>T</v>
      </c>
      <c r="R9" s="41" t="str">
        <f t="shared" si="3"/>
        <v>W</v>
      </c>
      <c r="S9" s="41" t="str">
        <f t="shared" si="3"/>
        <v>T</v>
      </c>
      <c r="T9" s="41" t="str">
        <f t="shared" si="3"/>
        <v>F</v>
      </c>
      <c r="U9" s="41" t="str">
        <f t="shared" si="3"/>
        <v>S</v>
      </c>
      <c r="V9" s="41" t="str">
        <f t="shared" si="3"/>
        <v>S</v>
      </c>
      <c r="W9" s="41" t="str">
        <f t="shared" si="3"/>
        <v>M</v>
      </c>
      <c r="X9" s="41" t="str">
        <f t="shared" si="3"/>
        <v>T</v>
      </c>
      <c r="Y9" s="41" t="str">
        <f t="shared" si="3"/>
        <v>W</v>
      </c>
      <c r="Z9" s="41" t="str">
        <f t="shared" si="3"/>
        <v>T</v>
      </c>
      <c r="AA9" s="41" t="str">
        <f t="shared" si="3"/>
        <v>F</v>
      </c>
      <c r="AB9" s="41" t="str">
        <f t="shared" si="3"/>
        <v>S</v>
      </c>
      <c r="AC9" s="41" t="str">
        <f t="shared" si="3"/>
        <v>S</v>
      </c>
      <c r="AD9" s="41" t="str">
        <f t="shared" si="3"/>
        <v>M</v>
      </c>
      <c r="AE9" s="41" t="str">
        <f t="shared" si="3"/>
        <v>T</v>
      </c>
      <c r="AF9" s="41" t="str">
        <f t="shared" si="3"/>
        <v>W</v>
      </c>
      <c r="AG9" s="41" t="str">
        <f t="shared" si="3"/>
        <v>T</v>
      </c>
      <c r="AH9" s="41" t="str">
        <f t="shared" si="3"/>
        <v>F</v>
      </c>
      <c r="AI9" s="41" t="str">
        <f t="shared" si="3"/>
        <v>S</v>
      </c>
      <c r="AJ9" s="41" t="str">
        <f t="shared" si="3"/>
        <v>S</v>
      </c>
      <c r="AK9" s="41" t="str">
        <f t="shared" si="3"/>
        <v>M</v>
      </c>
      <c r="AL9" s="41" t="str">
        <f t="shared" si="3"/>
        <v>T</v>
      </c>
      <c r="AM9" s="41" t="str">
        <f t="shared" si="3"/>
        <v>W</v>
      </c>
      <c r="AN9" s="41" t="str">
        <f t="shared" si="3"/>
        <v>T</v>
      </c>
      <c r="AO9" s="41" t="str">
        <f t="shared" si="3"/>
        <v>F</v>
      </c>
      <c r="AP9" s="41" t="str">
        <f t="shared" si="3"/>
        <v>S</v>
      </c>
      <c r="AQ9" s="41" t="str">
        <f t="shared" si="3"/>
        <v>S</v>
      </c>
      <c r="AR9" s="41" t="str">
        <f t="shared" si="3"/>
        <v>M</v>
      </c>
      <c r="AS9" s="41" t="str">
        <f t="shared" si="3"/>
        <v>T</v>
      </c>
      <c r="AT9" s="41" t="str">
        <f t="shared" si="3"/>
        <v>W</v>
      </c>
      <c r="AU9" s="41" t="str">
        <f t="shared" si="3"/>
        <v>T</v>
      </c>
      <c r="AV9" s="41" t="str">
        <f t="shared" si="3"/>
        <v>F</v>
      </c>
      <c r="AW9" s="41" t="str">
        <f t="shared" si="3"/>
        <v>S</v>
      </c>
      <c r="AX9" s="41" t="str">
        <f t="shared" si="3"/>
        <v>S</v>
      </c>
      <c r="AY9" s="41" t="str">
        <f t="shared" si="3"/>
        <v>M</v>
      </c>
      <c r="AZ9" s="41" t="str">
        <f t="shared" si="3"/>
        <v>T</v>
      </c>
      <c r="BA9" s="41" t="str">
        <f t="shared" si="3"/>
        <v>W</v>
      </c>
      <c r="BB9" s="41" t="str">
        <f t="shared" si="3"/>
        <v>T</v>
      </c>
      <c r="BC9" s="41" t="str">
        <f t="shared" si="3"/>
        <v>F</v>
      </c>
      <c r="BD9" s="41" t="str">
        <f t="shared" si="3"/>
        <v>S</v>
      </c>
      <c r="BE9" s="41" t="str">
        <f t="shared" si="3"/>
        <v>S</v>
      </c>
      <c r="BF9" s="41" t="str">
        <f t="shared" si="3"/>
        <v>M</v>
      </c>
      <c r="BG9" s="41" t="str">
        <f t="shared" si="3"/>
        <v>T</v>
      </c>
      <c r="BH9" s="41" t="str">
        <f t="shared" si="3"/>
        <v>W</v>
      </c>
      <c r="BI9" s="41" t="str">
        <f t="shared" si="3"/>
        <v>T</v>
      </c>
      <c r="BJ9" s="41" t="str">
        <f t="shared" si="3"/>
        <v>F</v>
      </c>
      <c r="BK9" s="41" t="str">
        <f t="shared" si="3"/>
        <v>S</v>
      </c>
      <c r="BL9" s="41" t="str">
        <f t="shared" si="3"/>
        <v>S</v>
      </c>
      <c r="BM9" s="41" t="str">
        <f t="shared" si="3"/>
        <v>M</v>
      </c>
      <c r="BN9" s="41" t="str">
        <f t="shared" si="3"/>
        <v>T</v>
      </c>
      <c r="BO9" s="41" t="str">
        <f t="shared" si="3"/>
        <v>W</v>
      </c>
      <c r="BP9" s="41" t="str">
        <f t="shared" si="3"/>
        <v>T</v>
      </c>
      <c r="BQ9" s="41" t="str">
        <f t="shared" si="3"/>
        <v>F</v>
      </c>
      <c r="BR9" s="41" t="str">
        <f t="shared" si="3"/>
        <v>S</v>
      </c>
      <c r="BS9" s="41" t="str">
        <f t="shared" si="3"/>
        <v>S</v>
      </c>
      <c r="BT9" s="41" t="str">
        <f t="shared" si="3"/>
        <v>M</v>
      </c>
      <c r="BU9" s="41" t="str">
        <f t="shared" ref="BU9:BX9" si="4">LEFT(TEXT(BU7,"ddd"),1)</f>
        <v>T</v>
      </c>
      <c r="BV9" s="41" t="str">
        <f t="shared" si="4"/>
        <v>W</v>
      </c>
      <c r="BW9" s="41" t="str">
        <f t="shared" si="4"/>
        <v>T</v>
      </c>
      <c r="BX9" s="41" t="str">
        <f t="shared" si="4"/>
        <v>F</v>
      </c>
    </row>
    <row r="10" spans="1:76" ht="30" hidden="1" customHeight="1" thickBot="1" x14ac:dyDescent="0.4">
      <c r="B10" s="42"/>
      <c r="C10" s="43"/>
      <c r="D10" s="44"/>
      <c r="E10" s="43"/>
      <c r="F10" s="45"/>
      <c r="G10" s="46"/>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row>
    <row r="11" spans="1:76" s="13" customFormat="1" ht="25" customHeight="1" x14ac:dyDescent="0.35">
      <c r="A11" s="6"/>
      <c r="B11" s="48" t="s">
        <v>38</v>
      </c>
      <c r="C11" s="49"/>
      <c r="D11" s="49"/>
      <c r="E11" s="50"/>
      <c r="F11" s="51"/>
      <c r="G11" s="52"/>
      <c r="H11" s="49"/>
      <c r="I11" s="53" t="str">
        <f t="shared" ref="I11:X25" si="5">IF(AND($C11="Goal",I$7&gt;=$F11,I$7&lt;=$F11+$G11-1),2,IF(AND($C11="Milestone",I$7&gt;=$F11,I$7&lt;=$F11+$G11-1),1,""))</f>
        <v/>
      </c>
      <c r="J11" s="53" t="str">
        <f t="shared" si="5"/>
        <v/>
      </c>
      <c r="K11" s="53" t="str">
        <f t="shared" si="5"/>
        <v/>
      </c>
      <c r="L11" s="53" t="str">
        <f t="shared" si="5"/>
        <v/>
      </c>
      <c r="M11" s="53" t="str">
        <f t="shared" si="5"/>
        <v/>
      </c>
      <c r="N11" s="53" t="str">
        <f t="shared" si="5"/>
        <v/>
      </c>
      <c r="O11" s="53" t="str">
        <f t="shared" si="5"/>
        <v/>
      </c>
      <c r="P11" s="53" t="str">
        <f t="shared" si="5"/>
        <v/>
      </c>
      <c r="Q11" s="53" t="str">
        <f t="shared" si="5"/>
        <v/>
      </c>
      <c r="R11" s="53" t="str">
        <f t="shared" si="5"/>
        <v/>
      </c>
      <c r="S11" s="53" t="str">
        <f t="shared" si="5"/>
        <v/>
      </c>
      <c r="T11" s="53" t="str">
        <f t="shared" si="5"/>
        <v/>
      </c>
      <c r="U11" s="53" t="str">
        <f t="shared" si="5"/>
        <v/>
      </c>
      <c r="V11" s="53" t="str">
        <f t="shared" si="5"/>
        <v/>
      </c>
      <c r="W11" s="53" t="str">
        <f t="shared" si="5"/>
        <v/>
      </c>
      <c r="X11" s="53" t="str">
        <f t="shared" si="5"/>
        <v/>
      </c>
      <c r="Y11" s="53" t="str">
        <f t="shared" ref="Y11:AN26" si="6">IF(AND($C11="Goal",Y$7&gt;=$F11,Y$7&lt;=$F11+$G11-1),2,IF(AND($C11="Milestone",Y$7&gt;=$F11,Y$7&lt;=$F11+$G11-1),1,""))</f>
        <v/>
      </c>
      <c r="Z11" s="53" t="str">
        <f t="shared" si="6"/>
        <v/>
      </c>
      <c r="AA11" s="53" t="str">
        <f t="shared" si="6"/>
        <v/>
      </c>
      <c r="AB11" s="53" t="str">
        <f t="shared" si="6"/>
        <v/>
      </c>
      <c r="AC11" s="53" t="str">
        <f t="shared" si="6"/>
        <v/>
      </c>
      <c r="AD11" s="53" t="str">
        <f t="shared" si="6"/>
        <v/>
      </c>
      <c r="AE11" s="53" t="str">
        <f t="shared" si="6"/>
        <v/>
      </c>
      <c r="AF11" s="53" t="str">
        <f t="shared" si="6"/>
        <v/>
      </c>
      <c r="AG11" s="53" t="str">
        <f t="shared" si="6"/>
        <v/>
      </c>
      <c r="AH11" s="53" t="str">
        <f t="shared" si="6"/>
        <v/>
      </c>
      <c r="AI11" s="53" t="str">
        <f t="shared" si="6"/>
        <v/>
      </c>
      <c r="AJ11" s="53" t="str">
        <f t="shared" si="6"/>
        <v/>
      </c>
      <c r="AK11" s="53" t="str">
        <f t="shared" si="6"/>
        <v/>
      </c>
      <c r="AL11" s="53" t="str">
        <f t="shared" si="6"/>
        <v/>
      </c>
      <c r="AM11" s="53" t="str">
        <f t="shared" si="6"/>
        <v/>
      </c>
      <c r="AN11" s="53" t="str">
        <f t="shared" si="6"/>
        <v/>
      </c>
      <c r="AO11" s="53" t="str">
        <f t="shared" ref="AO11:BD26" si="7">IF(AND($C11="Goal",AO$7&gt;=$F11,AO$7&lt;=$F11+$G11-1),2,IF(AND($C11="Milestone",AO$7&gt;=$F11,AO$7&lt;=$F11+$G11-1),1,""))</f>
        <v/>
      </c>
      <c r="AP11" s="53" t="str">
        <f t="shared" si="7"/>
        <v/>
      </c>
      <c r="AQ11" s="53" t="str">
        <f t="shared" si="7"/>
        <v/>
      </c>
      <c r="AR11" s="53" t="str">
        <f t="shared" si="7"/>
        <v/>
      </c>
      <c r="AS11" s="53" t="str">
        <f t="shared" si="7"/>
        <v/>
      </c>
      <c r="AT11" s="53" t="str">
        <f t="shared" si="7"/>
        <v/>
      </c>
      <c r="AU11" s="53" t="str">
        <f t="shared" si="7"/>
        <v/>
      </c>
      <c r="AV11" s="53" t="str">
        <f t="shared" si="7"/>
        <v/>
      </c>
      <c r="AW11" s="53" t="str">
        <f t="shared" si="7"/>
        <v/>
      </c>
      <c r="AX11" s="53" t="str">
        <f t="shared" si="7"/>
        <v/>
      </c>
      <c r="AY11" s="53" t="str">
        <f t="shared" si="7"/>
        <v/>
      </c>
      <c r="AZ11" s="53" t="str">
        <f t="shared" si="7"/>
        <v/>
      </c>
      <c r="BA11" s="53" t="str">
        <f t="shared" si="7"/>
        <v/>
      </c>
      <c r="BB11" s="53" t="str">
        <f t="shared" si="7"/>
        <v/>
      </c>
      <c r="BC11" s="53" t="str">
        <f t="shared" si="7"/>
        <v/>
      </c>
      <c r="BD11" s="53" t="str">
        <f t="shared" si="7"/>
        <v/>
      </c>
      <c r="BE11" s="53" t="str">
        <f t="shared" ref="BE11:BT26" si="8">IF(AND($C11="Goal",BE$7&gt;=$F11,BE$7&lt;=$F11+$G11-1),2,IF(AND($C11="Milestone",BE$7&gt;=$F11,BE$7&lt;=$F11+$G11-1),1,""))</f>
        <v/>
      </c>
      <c r="BF11" s="53" t="str">
        <f t="shared" si="8"/>
        <v/>
      </c>
      <c r="BG11" s="53" t="str">
        <f t="shared" si="8"/>
        <v/>
      </c>
      <c r="BH11" s="53" t="str">
        <f t="shared" si="8"/>
        <v/>
      </c>
      <c r="BI11" s="53" t="str">
        <f t="shared" si="8"/>
        <v/>
      </c>
      <c r="BJ11" s="53" t="str">
        <f t="shared" si="8"/>
        <v/>
      </c>
      <c r="BK11" s="53" t="str">
        <f t="shared" si="8"/>
        <v/>
      </c>
      <c r="BL11" s="53" t="str">
        <f t="shared" si="8"/>
        <v/>
      </c>
      <c r="BM11" s="53" t="str">
        <f t="shared" si="8"/>
        <v/>
      </c>
      <c r="BN11" s="53" t="str">
        <f t="shared" si="8"/>
        <v/>
      </c>
      <c r="BO11" s="53" t="str">
        <f t="shared" si="8"/>
        <v/>
      </c>
      <c r="BP11" s="53" t="str">
        <f t="shared" si="8"/>
        <v/>
      </c>
      <c r="BQ11" s="53" t="str">
        <f t="shared" si="8"/>
        <v/>
      </c>
      <c r="BR11" s="53" t="str">
        <f t="shared" si="8"/>
        <v/>
      </c>
      <c r="BS11" s="53" t="str">
        <f t="shared" si="8"/>
        <v/>
      </c>
      <c r="BT11" s="53" t="str">
        <f t="shared" si="8"/>
        <v/>
      </c>
      <c r="BU11" s="53" t="str">
        <f t="shared" ref="BU11:BX26" si="9">IF(AND($C11="Goal",BU$7&gt;=$F11,BU$7&lt;=$F11+$G11-1),2,IF(AND($C11="Milestone",BU$7&gt;=$F11,BU$7&lt;=$F11+$G11-1),1,""))</f>
        <v/>
      </c>
      <c r="BV11" s="53" t="str">
        <f t="shared" si="9"/>
        <v/>
      </c>
      <c r="BW11" s="53" t="str">
        <f t="shared" si="9"/>
        <v/>
      </c>
      <c r="BX11" s="53" t="str">
        <f t="shared" si="9"/>
        <v/>
      </c>
    </row>
    <row r="12" spans="1:76" s="13" customFormat="1" ht="25" customHeight="1" x14ac:dyDescent="0.35">
      <c r="A12" s="6"/>
      <c r="B12" s="54" t="s">
        <v>39</v>
      </c>
      <c r="C12" s="49" t="s">
        <v>40</v>
      </c>
      <c r="D12" s="49" t="s">
        <v>41</v>
      </c>
      <c r="E12" s="50">
        <v>1</v>
      </c>
      <c r="F12" s="51">
        <f>DATE(2025, 1, 6)</f>
        <v>45663</v>
      </c>
      <c r="G12" s="52">
        <v>1</v>
      </c>
      <c r="H12" s="49"/>
      <c r="I12" s="53" t="str">
        <f>IF(AND($C12="Goal",I$7&gt;=$F12,I$7&lt;=$F12+$G12-1),2,IF(AND($C12="Milestone",I$7&gt;=$F12,I$7&lt;=$F12+$G12-1),1,""))</f>
        <v/>
      </c>
      <c r="J12" s="53" t="str">
        <f t="shared" si="5"/>
        <v/>
      </c>
      <c r="K12" s="53" t="str">
        <f t="shared" si="5"/>
        <v/>
      </c>
      <c r="L12" s="53" t="str">
        <f t="shared" si="5"/>
        <v/>
      </c>
      <c r="M12" s="53" t="str">
        <f t="shared" si="5"/>
        <v/>
      </c>
      <c r="N12" s="53" t="str">
        <f t="shared" si="5"/>
        <v/>
      </c>
      <c r="O12" s="53" t="str">
        <f t="shared" si="5"/>
        <v/>
      </c>
      <c r="P12" s="53" t="str">
        <f t="shared" si="5"/>
        <v/>
      </c>
      <c r="Q12" s="53" t="str">
        <f t="shared" si="5"/>
        <v/>
      </c>
      <c r="R12" s="53" t="str">
        <f t="shared" si="5"/>
        <v/>
      </c>
      <c r="S12" s="53" t="str">
        <f t="shared" si="5"/>
        <v/>
      </c>
      <c r="T12" s="53" t="str">
        <f t="shared" si="5"/>
        <v/>
      </c>
      <c r="U12" s="53" t="str">
        <f t="shared" si="5"/>
        <v/>
      </c>
      <c r="V12" s="53" t="str">
        <f t="shared" si="5"/>
        <v/>
      </c>
      <c r="W12" s="53" t="str">
        <f t="shared" si="5"/>
        <v/>
      </c>
      <c r="X12" s="53" t="str">
        <f t="shared" si="5"/>
        <v/>
      </c>
      <c r="Y12" s="53" t="str">
        <f t="shared" si="6"/>
        <v/>
      </c>
      <c r="Z12" s="53" t="str">
        <f t="shared" si="6"/>
        <v/>
      </c>
      <c r="AA12" s="53" t="str">
        <f t="shared" si="6"/>
        <v/>
      </c>
      <c r="AB12" s="53" t="str">
        <f t="shared" si="6"/>
        <v/>
      </c>
      <c r="AC12" s="53" t="str">
        <f t="shared" si="6"/>
        <v/>
      </c>
      <c r="AD12" s="53" t="str">
        <f t="shared" si="6"/>
        <v/>
      </c>
      <c r="AE12" s="53" t="str">
        <f t="shared" si="6"/>
        <v/>
      </c>
      <c r="AF12" s="53" t="str">
        <f t="shared" si="6"/>
        <v/>
      </c>
      <c r="AG12" s="53" t="str">
        <f t="shared" si="6"/>
        <v/>
      </c>
      <c r="AH12" s="53" t="str">
        <f t="shared" si="6"/>
        <v/>
      </c>
      <c r="AI12" s="53" t="str">
        <f t="shared" si="6"/>
        <v/>
      </c>
      <c r="AJ12" s="53" t="str">
        <f t="shared" si="6"/>
        <v/>
      </c>
      <c r="AK12" s="53" t="str">
        <f t="shared" si="6"/>
        <v/>
      </c>
      <c r="AL12" s="53" t="str">
        <f t="shared" si="6"/>
        <v/>
      </c>
      <c r="AM12" s="53" t="str">
        <f t="shared" si="6"/>
        <v/>
      </c>
      <c r="AN12" s="53" t="str">
        <f t="shared" si="6"/>
        <v/>
      </c>
      <c r="AO12" s="53" t="str">
        <f t="shared" si="7"/>
        <v/>
      </c>
      <c r="AP12" s="53" t="str">
        <f t="shared" si="7"/>
        <v/>
      </c>
      <c r="AQ12" s="53" t="str">
        <f t="shared" si="7"/>
        <v/>
      </c>
      <c r="AR12" s="53" t="str">
        <f t="shared" si="7"/>
        <v/>
      </c>
      <c r="AS12" s="53" t="str">
        <f t="shared" si="7"/>
        <v/>
      </c>
      <c r="AT12" s="53" t="str">
        <f t="shared" si="7"/>
        <v/>
      </c>
      <c r="AU12" s="53" t="str">
        <f t="shared" si="7"/>
        <v/>
      </c>
      <c r="AV12" s="53" t="str">
        <f t="shared" si="7"/>
        <v/>
      </c>
      <c r="AW12" s="53" t="str">
        <f t="shared" si="7"/>
        <v/>
      </c>
      <c r="AX12" s="53" t="str">
        <f t="shared" si="7"/>
        <v/>
      </c>
      <c r="AY12" s="53" t="str">
        <f t="shared" si="7"/>
        <v/>
      </c>
      <c r="AZ12" s="53" t="str">
        <f t="shared" si="7"/>
        <v/>
      </c>
      <c r="BA12" s="53" t="str">
        <f t="shared" si="7"/>
        <v/>
      </c>
      <c r="BB12" s="53" t="str">
        <f t="shared" si="7"/>
        <v/>
      </c>
      <c r="BC12" s="53" t="str">
        <f t="shared" si="7"/>
        <v/>
      </c>
      <c r="BD12" s="53" t="str">
        <f t="shared" si="7"/>
        <v/>
      </c>
      <c r="BE12" s="53" t="str">
        <f t="shared" si="8"/>
        <v/>
      </c>
      <c r="BF12" s="53" t="str">
        <f t="shared" si="8"/>
        <v/>
      </c>
      <c r="BG12" s="53" t="str">
        <f t="shared" si="8"/>
        <v/>
      </c>
      <c r="BH12" s="53" t="str">
        <f t="shared" si="8"/>
        <v/>
      </c>
      <c r="BI12" s="53" t="str">
        <f t="shared" si="8"/>
        <v/>
      </c>
      <c r="BJ12" s="53" t="str">
        <f t="shared" si="8"/>
        <v/>
      </c>
      <c r="BK12" s="53" t="str">
        <f t="shared" si="8"/>
        <v/>
      </c>
      <c r="BL12" s="53" t="str">
        <f t="shared" si="8"/>
        <v/>
      </c>
      <c r="BM12" s="53" t="str">
        <f t="shared" si="8"/>
        <v/>
      </c>
      <c r="BN12" s="53" t="str">
        <f t="shared" si="8"/>
        <v/>
      </c>
      <c r="BO12" s="53" t="str">
        <f t="shared" si="8"/>
        <v/>
      </c>
      <c r="BP12" s="53" t="str">
        <f t="shared" si="8"/>
        <v/>
      </c>
      <c r="BQ12" s="53" t="str">
        <f t="shared" si="8"/>
        <v/>
      </c>
      <c r="BR12" s="53" t="str">
        <f t="shared" si="8"/>
        <v/>
      </c>
      <c r="BS12" s="53" t="str">
        <f t="shared" si="8"/>
        <v/>
      </c>
      <c r="BT12" s="53" t="str">
        <f t="shared" si="8"/>
        <v/>
      </c>
      <c r="BU12" s="53" t="str">
        <f t="shared" si="9"/>
        <v/>
      </c>
      <c r="BV12" s="53" t="str">
        <f t="shared" si="9"/>
        <v/>
      </c>
      <c r="BW12" s="53" t="str">
        <f t="shared" si="9"/>
        <v/>
      </c>
      <c r="BX12" s="53" t="str">
        <f t="shared" si="9"/>
        <v/>
      </c>
    </row>
    <row r="13" spans="1:76" s="13" customFormat="1" ht="25" customHeight="1" x14ac:dyDescent="0.35">
      <c r="A13" s="6"/>
      <c r="B13" s="54" t="s">
        <v>42</v>
      </c>
      <c r="C13" s="49" t="s">
        <v>40</v>
      </c>
      <c r="D13" s="49"/>
      <c r="E13" s="50">
        <v>1</v>
      </c>
      <c r="F13" s="51">
        <f>F12</f>
        <v>45663</v>
      </c>
      <c r="G13" s="52">
        <v>2</v>
      </c>
      <c r="H13" s="49"/>
      <c r="I13" s="53" t="str">
        <f t="shared" ref="I13:X27" si="10">IF(AND($C13="Goal",I$7&gt;=$F13,I$7&lt;=$F13+$G13-1),2,IF(AND($C13="Milestone",I$7&gt;=$F13,I$7&lt;=$F13+$G13-1),1,""))</f>
        <v/>
      </c>
      <c r="J13" s="53" t="str">
        <f t="shared" si="5"/>
        <v/>
      </c>
      <c r="K13" s="53" t="str">
        <f t="shared" si="5"/>
        <v/>
      </c>
      <c r="L13" s="53" t="str">
        <f t="shared" si="5"/>
        <v/>
      </c>
      <c r="M13" s="53" t="str">
        <f t="shared" si="5"/>
        <v/>
      </c>
      <c r="N13" s="53" t="str">
        <f t="shared" si="5"/>
        <v/>
      </c>
      <c r="O13" s="53" t="str">
        <f t="shared" si="5"/>
        <v/>
      </c>
      <c r="P13" s="53" t="str">
        <f t="shared" si="5"/>
        <v/>
      </c>
      <c r="Q13" s="53" t="str">
        <f t="shared" si="5"/>
        <v/>
      </c>
      <c r="R13" s="53" t="str">
        <f t="shared" si="5"/>
        <v/>
      </c>
      <c r="S13" s="53" t="str">
        <f t="shared" si="5"/>
        <v/>
      </c>
      <c r="T13" s="53" t="str">
        <f t="shared" si="5"/>
        <v/>
      </c>
      <c r="U13" s="53" t="str">
        <f t="shared" si="5"/>
        <v/>
      </c>
      <c r="V13" s="53" t="str">
        <f t="shared" si="5"/>
        <v/>
      </c>
      <c r="W13" s="53" t="str">
        <f t="shared" si="5"/>
        <v/>
      </c>
      <c r="X13" s="53" t="str">
        <f t="shared" si="5"/>
        <v/>
      </c>
      <c r="Y13" s="53" t="str">
        <f t="shared" si="6"/>
        <v/>
      </c>
      <c r="Z13" s="53" t="str">
        <f t="shared" si="6"/>
        <v/>
      </c>
      <c r="AA13" s="53" t="str">
        <f t="shared" si="6"/>
        <v/>
      </c>
      <c r="AB13" s="53" t="str">
        <f t="shared" si="6"/>
        <v/>
      </c>
      <c r="AC13" s="53" t="str">
        <f t="shared" si="6"/>
        <v/>
      </c>
      <c r="AD13" s="53" t="str">
        <f t="shared" si="6"/>
        <v/>
      </c>
      <c r="AE13" s="53" t="str">
        <f t="shared" si="6"/>
        <v/>
      </c>
      <c r="AF13" s="53" t="str">
        <f t="shared" si="6"/>
        <v/>
      </c>
      <c r="AG13" s="53" t="str">
        <f t="shared" si="6"/>
        <v/>
      </c>
      <c r="AH13" s="53" t="str">
        <f t="shared" si="6"/>
        <v/>
      </c>
      <c r="AI13" s="53" t="str">
        <f t="shared" si="6"/>
        <v/>
      </c>
      <c r="AJ13" s="53" t="str">
        <f t="shared" si="6"/>
        <v/>
      </c>
      <c r="AK13" s="53" t="str">
        <f t="shared" si="6"/>
        <v/>
      </c>
      <c r="AL13" s="53" t="str">
        <f t="shared" si="6"/>
        <v/>
      </c>
      <c r="AM13" s="53" t="str">
        <f t="shared" si="6"/>
        <v/>
      </c>
      <c r="AN13" s="53" t="str">
        <f t="shared" si="6"/>
        <v/>
      </c>
      <c r="AO13" s="53" t="str">
        <f t="shared" si="7"/>
        <v/>
      </c>
      <c r="AP13" s="53" t="str">
        <f t="shared" si="7"/>
        <v/>
      </c>
      <c r="AQ13" s="53" t="str">
        <f t="shared" si="7"/>
        <v/>
      </c>
      <c r="AR13" s="53" t="str">
        <f t="shared" si="7"/>
        <v/>
      </c>
      <c r="AS13" s="53" t="str">
        <f t="shared" si="7"/>
        <v/>
      </c>
      <c r="AT13" s="53" t="str">
        <f t="shared" si="7"/>
        <v/>
      </c>
      <c r="AU13" s="53" t="str">
        <f t="shared" si="7"/>
        <v/>
      </c>
      <c r="AV13" s="53" t="str">
        <f t="shared" si="7"/>
        <v/>
      </c>
      <c r="AW13" s="53" t="str">
        <f t="shared" si="7"/>
        <v/>
      </c>
      <c r="AX13" s="53" t="str">
        <f t="shared" si="7"/>
        <v/>
      </c>
      <c r="AY13" s="53" t="str">
        <f t="shared" si="7"/>
        <v/>
      </c>
      <c r="AZ13" s="53" t="str">
        <f t="shared" si="7"/>
        <v/>
      </c>
      <c r="BA13" s="53" t="str">
        <f t="shared" si="7"/>
        <v/>
      </c>
      <c r="BB13" s="53" t="str">
        <f t="shared" si="7"/>
        <v/>
      </c>
      <c r="BC13" s="53" t="str">
        <f t="shared" si="7"/>
        <v/>
      </c>
      <c r="BD13" s="53" t="str">
        <f t="shared" si="7"/>
        <v/>
      </c>
      <c r="BE13" s="53" t="str">
        <f t="shared" si="8"/>
        <v/>
      </c>
      <c r="BF13" s="53" t="str">
        <f t="shared" si="8"/>
        <v/>
      </c>
      <c r="BG13" s="53" t="str">
        <f t="shared" si="8"/>
        <v/>
      </c>
      <c r="BH13" s="53" t="str">
        <f t="shared" si="8"/>
        <v/>
      </c>
      <c r="BI13" s="53" t="str">
        <f t="shared" si="8"/>
        <v/>
      </c>
      <c r="BJ13" s="53" t="str">
        <f t="shared" si="8"/>
        <v/>
      </c>
      <c r="BK13" s="53" t="str">
        <f t="shared" si="8"/>
        <v/>
      </c>
      <c r="BL13" s="53" t="str">
        <f t="shared" si="8"/>
        <v/>
      </c>
      <c r="BM13" s="53" t="str">
        <f t="shared" si="8"/>
        <v/>
      </c>
      <c r="BN13" s="53" t="str">
        <f t="shared" si="8"/>
        <v/>
      </c>
      <c r="BO13" s="53" t="str">
        <f t="shared" si="8"/>
        <v/>
      </c>
      <c r="BP13" s="53" t="str">
        <f t="shared" si="8"/>
        <v/>
      </c>
      <c r="BQ13" s="53" t="str">
        <f t="shared" si="8"/>
        <v/>
      </c>
      <c r="BR13" s="53" t="str">
        <f t="shared" si="8"/>
        <v/>
      </c>
      <c r="BS13" s="53" t="str">
        <f t="shared" si="8"/>
        <v/>
      </c>
      <c r="BT13" s="53" t="str">
        <f t="shared" si="8"/>
        <v/>
      </c>
      <c r="BU13" s="53" t="str">
        <f t="shared" si="9"/>
        <v/>
      </c>
      <c r="BV13" s="53" t="str">
        <f t="shared" si="9"/>
        <v/>
      </c>
      <c r="BW13" s="53" t="str">
        <f t="shared" si="9"/>
        <v/>
      </c>
      <c r="BX13" s="53" t="str">
        <f t="shared" si="9"/>
        <v/>
      </c>
    </row>
    <row r="14" spans="1:76" s="13" customFormat="1" ht="25" customHeight="1" x14ac:dyDescent="0.35">
      <c r="A14" s="5"/>
      <c r="B14" s="54" t="s">
        <v>367</v>
      </c>
      <c r="C14" s="49" t="s">
        <v>40</v>
      </c>
      <c r="D14" s="49"/>
      <c r="E14" s="50">
        <v>1</v>
      </c>
      <c r="F14" s="51">
        <f>F13+G13</f>
        <v>45665</v>
      </c>
      <c r="G14" s="52">
        <v>7</v>
      </c>
      <c r="H14" s="49"/>
      <c r="I14" s="53" t="str">
        <f t="shared" si="10"/>
        <v/>
      </c>
      <c r="J14" s="53" t="str">
        <f t="shared" si="5"/>
        <v/>
      </c>
      <c r="K14" s="53" t="str">
        <f t="shared" si="5"/>
        <v/>
      </c>
      <c r="L14" s="53" t="str">
        <f t="shared" si="5"/>
        <v/>
      </c>
      <c r="M14" s="53" t="str">
        <f t="shared" si="5"/>
        <v/>
      </c>
      <c r="N14" s="53" t="str">
        <f t="shared" si="5"/>
        <v/>
      </c>
      <c r="O14" s="53" t="str">
        <f t="shared" si="5"/>
        <v/>
      </c>
      <c r="P14" s="53" t="str">
        <f t="shared" si="5"/>
        <v/>
      </c>
      <c r="Q14" s="53" t="str">
        <f t="shared" si="5"/>
        <v/>
      </c>
      <c r="R14" s="53" t="str">
        <f t="shared" si="5"/>
        <v/>
      </c>
      <c r="S14" s="53" t="str">
        <f t="shared" si="5"/>
        <v/>
      </c>
      <c r="T14" s="53" t="str">
        <f t="shared" si="5"/>
        <v/>
      </c>
      <c r="U14" s="53" t="str">
        <f t="shared" si="5"/>
        <v/>
      </c>
      <c r="V14" s="53" t="str">
        <f t="shared" si="5"/>
        <v/>
      </c>
      <c r="W14" s="53" t="str">
        <f t="shared" si="5"/>
        <v/>
      </c>
      <c r="X14" s="53" t="str">
        <f t="shared" si="5"/>
        <v/>
      </c>
      <c r="Y14" s="53" t="str">
        <f t="shared" si="6"/>
        <v/>
      </c>
      <c r="Z14" s="53" t="str">
        <f t="shared" si="6"/>
        <v/>
      </c>
      <c r="AA14" s="53" t="str">
        <f t="shared" si="6"/>
        <v/>
      </c>
      <c r="AB14" s="53" t="str">
        <f t="shared" si="6"/>
        <v/>
      </c>
      <c r="AC14" s="53" t="str">
        <f t="shared" si="6"/>
        <v/>
      </c>
      <c r="AD14" s="53" t="str">
        <f t="shared" si="6"/>
        <v/>
      </c>
      <c r="AE14" s="53" t="str">
        <f t="shared" si="6"/>
        <v/>
      </c>
      <c r="AF14" s="53" t="str">
        <f t="shared" si="6"/>
        <v/>
      </c>
      <c r="AG14" s="53" t="str">
        <f t="shared" si="6"/>
        <v/>
      </c>
      <c r="AH14" s="53" t="str">
        <f t="shared" si="6"/>
        <v/>
      </c>
      <c r="AI14" s="53" t="str">
        <f t="shared" si="6"/>
        <v/>
      </c>
      <c r="AJ14" s="53" t="str">
        <f t="shared" si="6"/>
        <v/>
      </c>
      <c r="AK14" s="53" t="str">
        <f t="shared" si="6"/>
        <v/>
      </c>
      <c r="AL14" s="53" t="str">
        <f t="shared" si="6"/>
        <v/>
      </c>
      <c r="AM14" s="53" t="str">
        <f t="shared" si="6"/>
        <v/>
      </c>
      <c r="AN14" s="53" t="str">
        <f t="shared" si="6"/>
        <v/>
      </c>
      <c r="AO14" s="53" t="str">
        <f t="shared" si="7"/>
        <v/>
      </c>
      <c r="AP14" s="53" t="str">
        <f t="shared" si="7"/>
        <v/>
      </c>
      <c r="AQ14" s="53" t="str">
        <f t="shared" si="7"/>
        <v/>
      </c>
      <c r="AR14" s="53" t="str">
        <f t="shared" si="7"/>
        <v/>
      </c>
      <c r="AS14" s="53" t="str">
        <f t="shared" si="7"/>
        <v/>
      </c>
      <c r="AT14" s="53" t="str">
        <f t="shared" si="7"/>
        <v/>
      </c>
      <c r="AU14" s="53" t="str">
        <f t="shared" si="7"/>
        <v/>
      </c>
      <c r="AV14" s="53" t="str">
        <f t="shared" si="7"/>
        <v/>
      </c>
      <c r="AW14" s="53" t="str">
        <f t="shared" si="7"/>
        <v/>
      </c>
      <c r="AX14" s="53" t="str">
        <f t="shared" si="7"/>
        <v/>
      </c>
      <c r="AY14" s="53" t="str">
        <f t="shared" si="7"/>
        <v/>
      </c>
      <c r="AZ14" s="53" t="str">
        <f t="shared" si="7"/>
        <v/>
      </c>
      <c r="BA14" s="53" t="str">
        <f t="shared" si="7"/>
        <v/>
      </c>
      <c r="BB14" s="53" t="str">
        <f t="shared" si="7"/>
        <v/>
      </c>
      <c r="BC14" s="53" t="str">
        <f t="shared" si="7"/>
        <v/>
      </c>
      <c r="BD14" s="53" t="str">
        <f t="shared" si="7"/>
        <v/>
      </c>
      <c r="BE14" s="53" t="str">
        <f t="shared" si="8"/>
        <v/>
      </c>
      <c r="BF14" s="53" t="str">
        <f t="shared" si="8"/>
        <v/>
      </c>
      <c r="BG14" s="53" t="str">
        <f t="shared" si="8"/>
        <v/>
      </c>
      <c r="BH14" s="53" t="str">
        <f t="shared" si="8"/>
        <v/>
      </c>
      <c r="BI14" s="53" t="str">
        <f t="shared" si="8"/>
        <v/>
      </c>
      <c r="BJ14" s="53" t="str">
        <f t="shared" si="8"/>
        <v/>
      </c>
      <c r="BK14" s="53" t="str">
        <f t="shared" si="8"/>
        <v/>
      </c>
      <c r="BL14" s="53" t="str">
        <f t="shared" si="8"/>
        <v/>
      </c>
      <c r="BM14" s="53" t="str">
        <f t="shared" si="8"/>
        <v/>
      </c>
      <c r="BN14" s="53" t="str">
        <f t="shared" si="8"/>
        <v/>
      </c>
      <c r="BO14" s="53" t="str">
        <f t="shared" si="8"/>
        <v/>
      </c>
      <c r="BP14" s="53" t="str">
        <f t="shared" si="8"/>
        <v/>
      </c>
      <c r="BQ14" s="53" t="str">
        <f t="shared" si="8"/>
        <v/>
      </c>
      <c r="BR14" s="53" t="str">
        <f t="shared" si="8"/>
        <v/>
      </c>
      <c r="BS14" s="53" t="str">
        <f t="shared" si="8"/>
        <v/>
      </c>
      <c r="BT14" s="53" t="str">
        <f t="shared" si="8"/>
        <v/>
      </c>
      <c r="BU14" s="53" t="str">
        <f t="shared" si="9"/>
        <v/>
      </c>
      <c r="BV14" s="53" t="str">
        <f t="shared" si="9"/>
        <v/>
      </c>
      <c r="BW14" s="53" t="str">
        <f t="shared" si="9"/>
        <v/>
      </c>
      <c r="BX14" s="53" t="str">
        <f t="shared" si="9"/>
        <v/>
      </c>
    </row>
    <row r="15" spans="1:76" s="13" customFormat="1" ht="25" customHeight="1" x14ac:dyDescent="0.35">
      <c r="A15" s="5"/>
      <c r="B15" s="54" t="s">
        <v>43</v>
      </c>
      <c r="C15" s="49" t="s">
        <v>40</v>
      </c>
      <c r="D15" s="49"/>
      <c r="E15" s="50">
        <v>1</v>
      </c>
      <c r="F15" s="51">
        <f>F14+G14</f>
        <v>45672</v>
      </c>
      <c r="G15" s="52">
        <v>2</v>
      </c>
      <c r="H15" s="49"/>
      <c r="I15" s="53" t="str">
        <f t="shared" si="10"/>
        <v/>
      </c>
      <c r="J15" s="53" t="str">
        <f t="shared" si="5"/>
        <v/>
      </c>
      <c r="K15" s="53" t="str">
        <f t="shared" si="5"/>
        <v/>
      </c>
      <c r="L15" s="53" t="str">
        <f t="shared" si="5"/>
        <v/>
      </c>
      <c r="M15" s="53" t="str">
        <f t="shared" si="5"/>
        <v/>
      </c>
      <c r="N15" s="53" t="str">
        <f t="shared" si="5"/>
        <v/>
      </c>
      <c r="O15" s="53" t="str">
        <f t="shared" si="5"/>
        <v/>
      </c>
      <c r="P15" s="53" t="str">
        <f t="shared" si="5"/>
        <v/>
      </c>
      <c r="Q15" s="53" t="str">
        <f t="shared" si="5"/>
        <v/>
      </c>
      <c r="R15" s="53" t="str">
        <f t="shared" si="5"/>
        <v/>
      </c>
      <c r="S15" s="53" t="str">
        <f t="shared" si="5"/>
        <v/>
      </c>
      <c r="T15" s="53" t="str">
        <f t="shared" si="5"/>
        <v/>
      </c>
      <c r="U15" s="53" t="str">
        <f t="shared" si="5"/>
        <v/>
      </c>
      <c r="V15" s="53" t="str">
        <f t="shared" si="5"/>
        <v/>
      </c>
      <c r="W15" s="53" t="str">
        <f t="shared" si="5"/>
        <v/>
      </c>
      <c r="X15" s="53" t="str">
        <f t="shared" si="5"/>
        <v/>
      </c>
      <c r="Y15" s="53" t="str">
        <f t="shared" si="6"/>
        <v/>
      </c>
      <c r="Z15" s="53" t="str">
        <f t="shared" si="6"/>
        <v/>
      </c>
      <c r="AA15" s="53" t="str">
        <f t="shared" si="6"/>
        <v/>
      </c>
      <c r="AB15" s="53" t="str">
        <f t="shared" si="6"/>
        <v/>
      </c>
      <c r="AC15" s="53" t="str">
        <f t="shared" si="6"/>
        <v/>
      </c>
      <c r="AD15" s="53" t="str">
        <f t="shared" si="6"/>
        <v/>
      </c>
      <c r="AE15" s="53" t="str">
        <f t="shared" si="6"/>
        <v/>
      </c>
      <c r="AF15" s="53" t="str">
        <f t="shared" si="6"/>
        <v/>
      </c>
      <c r="AG15" s="53" t="str">
        <f t="shared" si="6"/>
        <v/>
      </c>
      <c r="AH15" s="53" t="str">
        <f t="shared" si="6"/>
        <v/>
      </c>
      <c r="AI15" s="53" t="str">
        <f t="shared" si="6"/>
        <v/>
      </c>
      <c r="AJ15" s="53" t="str">
        <f t="shared" si="6"/>
        <v/>
      </c>
      <c r="AK15" s="53" t="str">
        <f t="shared" si="6"/>
        <v/>
      </c>
      <c r="AL15" s="53" t="str">
        <f t="shared" si="6"/>
        <v/>
      </c>
      <c r="AM15" s="53" t="str">
        <f t="shared" si="6"/>
        <v/>
      </c>
      <c r="AN15" s="53" t="str">
        <f t="shared" si="6"/>
        <v/>
      </c>
      <c r="AO15" s="53" t="str">
        <f t="shared" si="7"/>
        <v/>
      </c>
      <c r="AP15" s="53" t="str">
        <f t="shared" si="7"/>
        <v/>
      </c>
      <c r="AQ15" s="53" t="str">
        <f t="shared" si="7"/>
        <v/>
      </c>
      <c r="AR15" s="53" t="str">
        <f t="shared" si="7"/>
        <v/>
      </c>
      <c r="AS15" s="53" t="str">
        <f t="shared" si="7"/>
        <v/>
      </c>
      <c r="AT15" s="53" t="str">
        <f t="shared" si="7"/>
        <v/>
      </c>
      <c r="AU15" s="53" t="str">
        <f t="shared" si="7"/>
        <v/>
      </c>
      <c r="AV15" s="53" t="str">
        <f t="shared" si="7"/>
        <v/>
      </c>
      <c r="AW15" s="53" t="str">
        <f t="shared" si="7"/>
        <v/>
      </c>
      <c r="AX15" s="53" t="str">
        <f t="shared" si="7"/>
        <v/>
      </c>
      <c r="AY15" s="53" t="str">
        <f t="shared" si="7"/>
        <v/>
      </c>
      <c r="AZ15" s="53" t="str">
        <f t="shared" si="7"/>
        <v/>
      </c>
      <c r="BA15" s="53" t="str">
        <f t="shared" si="7"/>
        <v/>
      </c>
      <c r="BB15" s="53" t="str">
        <f t="shared" si="7"/>
        <v/>
      </c>
      <c r="BC15" s="53" t="str">
        <f t="shared" si="7"/>
        <v/>
      </c>
      <c r="BD15" s="53" t="str">
        <f t="shared" si="7"/>
        <v/>
      </c>
      <c r="BE15" s="53" t="str">
        <f t="shared" si="8"/>
        <v/>
      </c>
      <c r="BF15" s="53" t="str">
        <f t="shared" si="8"/>
        <v/>
      </c>
      <c r="BG15" s="53" t="str">
        <f t="shared" si="8"/>
        <v/>
      </c>
      <c r="BH15" s="53" t="str">
        <f t="shared" si="8"/>
        <v/>
      </c>
      <c r="BI15" s="53" t="str">
        <f t="shared" si="8"/>
        <v/>
      </c>
      <c r="BJ15" s="53" t="str">
        <f t="shared" si="8"/>
        <v/>
      </c>
      <c r="BK15" s="53" t="str">
        <f t="shared" si="8"/>
        <v/>
      </c>
      <c r="BL15" s="53" t="str">
        <f t="shared" si="8"/>
        <v/>
      </c>
      <c r="BM15" s="53" t="str">
        <f t="shared" si="8"/>
        <v/>
      </c>
      <c r="BN15" s="53" t="str">
        <f t="shared" si="8"/>
        <v/>
      </c>
      <c r="BO15" s="53" t="str">
        <f t="shared" si="8"/>
        <v/>
      </c>
      <c r="BP15" s="53" t="str">
        <f t="shared" si="8"/>
        <v/>
      </c>
      <c r="BQ15" s="53" t="str">
        <f t="shared" si="8"/>
        <v/>
      </c>
      <c r="BR15" s="53" t="str">
        <f t="shared" si="8"/>
        <v/>
      </c>
      <c r="BS15" s="53" t="str">
        <f t="shared" si="8"/>
        <v/>
      </c>
      <c r="BT15" s="53" t="str">
        <f t="shared" si="8"/>
        <v/>
      </c>
      <c r="BU15" s="53" t="str">
        <f t="shared" si="9"/>
        <v/>
      </c>
      <c r="BV15" s="53" t="str">
        <f t="shared" si="9"/>
        <v/>
      </c>
      <c r="BW15" s="53" t="str">
        <f t="shared" si="9"/>
        <v/>
      </c>
      <c r="BX15" s="53" t="str">
        <f t="shared" si="9"/>
        <v/>
      </c>
    </row>
    <row r="16" spans="1:76" s="13" customFormat="1" ht="25" customHeight="1" x14ac:dyDescent="0.35">
      <c r="A16" s="5"/>
      <c r="B16" s="54" t="s">
        <v>44</v>
      </c>
      <c r="C16" s="49" t="s">
        <v>45</v>
      </c>
      <c r="D16" s="49"/>
      <c r="E16" s="50">
        <v>1</v>
      </c>
      <c r="F16" s="51">
        <f>F15+G15</f>
        <v>45674</v>
      </c>
      <c r="G16" s="52">
        <v>1</v>
      </c>
      <c r="H16" s="49"/>
      <c r="I16" s="53" t="str">
        <f t="shared" si="10"/>
        <v/>
      </c>
      <c r="J16" s="53" t="str">
        <f t="shared" si="5"/>
        <v/>
      </c>
      <c r="K16" s="53" t="str">
        <f t="shared" si="5"/>
        <v/>
      </c>
      <c r="L16" s="53" t="str">
        <f t="shared" si="5"/>
        <v/>
      </c>
      <c r="M16" s="53" t="str">
        <f t="shared" si="5"/>
        <v/>
      </c>
      <c r="N16" s="53" t="str">
        <f t="shared" si="5"/>
        <v/>
      </c>
      <c r="O16" s="53" t="str">
        <f t="shared" si="5"/>
        <v/>
      </c>
      <c r="P16" s="53" t="str">
        <f t="shared" si="5"/>
        <v/>
      </c>
      <c r="Q16" s="53" t="str">
        <f t="shared" si="5"/>
        <v/>
      </c>
      <c r="R16" s="53" t="str">
        <f t="shared" si="5"/>
        <v/>
      </c>
      <c r="S16" s="53" t="str">
        <f t="shared" si="5"/>
        <v/>
      </c>
      <c r="T16" s="53">
        <f t="shared" si="5"/>
        <v>1</v>
      </c>
      <c r="U16" s="53" t="str">
        <f t="shared" si="5"/>
        <v/>
      </c>
      <c r="V16" s="53" t="str">
        <f t="shared" si="5"/>
        <v/>
      </c>
      <c r="W16" s="53" t="str">
        <f t="shared" si="5"/>
        <v/>
      </c>
      <c r="X16" s="53" t="str">
        <f t="shared" si="5"/>
        <v/>
      </c>
      <c r="Y16" s="53" t="str">
        <f t="shared" si="6"/>
        <v/>
      </c>
      <c r="Z16" s="53" t="str">
        <f t="shared" si="6"/>
        <v/>
      </c>
      <c r="AA16" s="53" t="str">
        <f t="shared" si="6"/>
        <v/>
      </c>
      <c r="AB16" s="53" t="str">
        <f t="shared" si="6"/>
        <v/>
      </c>
      <c r="AC16" s="53" t="str">
        <f t="shared" si="6"/>
        <v/>
      </c>
      <c r="AD16" s="53" t="str">
        <f t="shared" si="6"/>
        <v/>
      </c>
      <c r="AE16" s="53" t="str">
        <f t="shared" si="6"/>
        <v/>
      </c>
      <c r="AF16" s="53" t="str">
        <f t="shared" si="6"/>
        <v/>
      </c>
      <c r="AG16" s="53" t="str">
        <f t="shared" si="6"/>
        <v/>
      </c>
      <c r="AH16" s="53" t="str">
        <f t="shared" si="6"/>
        <v/>
      </c>
      <c r="AI16" s="53" t="str">
        <f t="shared" si="6"/>
        <v/>
      </c>
      <c r="AJ16" s="53" t="str">
        <f t="shared" si="6"/>
        <v/>
      </c>
      <c r="AK16" s="53" t="str">
        <f t="shared" si="6"/>
        <v/>
      </c>
      <c r="AL16" s="53" t="str">
        <f t="shared" si="6"/>
        <v/>
      </c>
      <c r="AM16" s="53" t="str">
        <f t="shared" si="6"/>
        <v/>
      </c>
      <c r="AN16" s="53" t="str">
        <f t="shared" si="6"/>
        <v/>
      </c>
      <c r="AO16" s="53" t="str">
        <f t="shared" si="7"/>
        <v/>
      </c>
      <c r="AP16" s="53" t="str">
        <f t="shared" si="7"/>
        <v/>
      </c>
      <c r="AQ16" s="53" t="str">
        <f t="shared" si="7"/>
        <v/>
      </c>
      <c r="AR16" s="53" t="str">
        <f t="shared" si="7"/>
        <v/>
      </c>
      <c r="AS16" s="53" t="str">
        <f t="shared" si="7"/>
        <v/>
      </c>
      <c r="AT16" s="53" t="str">
        <f t="shared" si="7"/>
        <v/>
      </c>
      <c r="AU16" s="53" t="str">
        <f t="shared" si="7"/>
        <v/>
      </c>
      <c r="AV16" s="53" t="str">
        <f t="shared" si="7"/>
        <v/>
      </c>
      <c r="AW16" s="53" t="str">
        <f t="shared" si="7"/>
        <v/>
      </c>
      <c r="AX16" s="53" t="str">
        <f t="shared" si="7"/>
        <v/>
      </c>
      <c r="AY16" s="53" t="str">
        <f t="shared" si="7"/>
        <v/>
      </c>
      <c r="AZ16" s="53" t="str">
        <f t="shared" si="7"/>
        <v/>
      </c>
      <c r="BA16" s="53" t="str">
        <f t="shared" si="7"/>
        <v/>
      </c>
      <c r="BB16" s="53" t="str">
        <f t="shared" si="7"/>
        <v/>
      </c>
      <c r="BC16" s="53" t="str">
        <f t="shared" si="7"/>
        <v/>
      </c>
      <c r="BD16" s="53" t="str">
        <f t="shared" si="7"/>
        <v/>
      </c>
      <c r="BE16" s="53" t="str">
        <f t="shared" si="8"/>
        <v/>
      </c>
      <c r="BF16" s="53" t="str">
        <f t="shared" si="8"/>
        <v/>
      </c>
      <c r="BG16" s="53" t="str">
        <f t="shared" si="8"/>
        <v/>
      </c>
      <c r="BH16" s="53" t="str">
        <f t="shared" si="8"/>
        <v/>
      </c>
      <c r="BI16" s="53" t="str">
        <f t="shared" si="8"/>
        <v/>
      </c>
      <c r="BJ16" s="53" t="str">
        <f t="shared" si="8"/>
        <v/>
      </c>
      <c r="BK16" s="53" t="str">
        <f t="shared" si="8"/>
        <v/>
      </c>
      <c r="BL16" s="53" t="str">
        <f t="shared" si="8"/>
        <v/>
      </c>
      <c r="BM16" s="53" t="str">
        <f t="shared" si="8"/>
        <v/>
      </c>
      <c r="BN16" s="53" t="str">
        <f t="shared" si="8"/>
        <v/>
      </c>
      <c r="BO16" s="53" t="str">
        <f t="shared" si="8"/>
        <v/>
      </c>
      <c r="BP16" s="53" t="str">
        <f t="shared" si="8"/>
        <v/>
      </c>
      <c r="BQ16" s="53" t="str">
        <f t="shared" si="8"/>
        <v/>
      </c>
      <c r="BR16" s="53" t="str">
        <f t="shared" si="8"/>
        <v/>
      </c>
      <c r="BS16" s="53" t="str">
        <f t="shared" si="8"/>
        <v/>
      </c>
      <c r="BT16" s="53" t="str">
        <f t="shared" si="8"/>
        <v/>
      </c>
      <c r="BU16" s="53" t="str">
        <f t="shared" si="9"/>
        <v/>
      </c>
      <c r="BV16" s="53" t="str">
        <f t="shared" si="9"/>
        <v/>
      </c>
      <c r="BW16" s="53" t="str">
        <f t="shared" si="9"/>
        <v/>
      </c>
      <c r="BX16" s="53" t="str">
        <f t="shared" si="9"/>
        <v/>
      </c>
    </row>
    <row r="17" spans="1:76" s="13" customFormat="1" ht="25" customHeight="1" x14ac:dyDescent="0.35">
      <c r="A17" s="6"/>
      <c r="B17" s="48" t="s">
        <v>46</v>
      </c>
      <c r="C17" s="49"/>
      <c r="D17" s="49"/>
      <c r="E17" s="50"/>
      <c r="F17" s="51"/>
      <c r="G17" s="52"/>
      <c r="H17" s="49"/>
      <c r="I17" s="53" t="str">
        <f t="shared" si="10"/>
        <v/>
      </c>
      <c r="J17" s="53" t="str">
        <f t="shared" si="5"/>
        <v/>
      </c>
      <c r="K17" s="53" t="str">
        <f t="shared" si="5"/>
        <v/>
      </c>
      <c r="L17" s="53" t="str">
        <f t="shared" si="5"/>
        <v/>
      </c>
      <c r="M17" s="53" t="str">
        <f t="shared" si="5"/>
        <v/>
      </c>
      <c r="N17" s="53" t="str">
        <f t="shared" si="5"/>
        <v/>
      </c>
      <c r="O17" s="53" t="str">
        <f t="shared" si="5"/>
        <v/>
      </c>
      <c r="P17" s="53" t="str">
        <f t="shared" si="5"/>
        <v/>
      </c>
      <c r="Q17" s="53" t="str">
        <f t="shared" si="5"/>
        <v/>
      </c>
      <c r="R17" s="53" t="str">
        <f t="shared" si="5"/>
        <v/>
      </c>
      <c r="S17" s="53" t="str">
        <f t="shared" si="5"/>
        <v/>
      </c>
      <c r="T17" s="53" t="str">
        <f t="shared" si="5"/>
        <v/>
      </c>
      <c r="U17" s="53" t="str">
        <f t="shared" si="5"/>
        <v/>
      </c>
      <c r="V17" s="53" t="str">
        <f t="shared" si="5"/>
        <v/>
      </c>
      <c r="W17" s="53" t="str">
        <f t="shared" si="5"/>
        <v/>
      </c>
      <c r="X17" s="53" t="str">
        <f t="shared" si="5"/>
        <v/>
      </c>
      <c r="Y17" s="53" t="str">
        <f t="shared" si="6"/>
        <v/>
      </c>
      <c r="Z17" s="53" t="str">
        <f t="shared" si="6"/>
        <v/>
      </c>
      <c r="AA17" s="53" t="str">
        <f t="shared" si="6"/>
        <v/>
      </c>
      <c r="AB17" s="53" t="str">
        <f t="shared" si="6"/>
        <v/>
      </c>
      <c r="AC17" s="53" t="str">
        <f t="shared" si="6"/>
        <v/>
      </c>
      <c r="AD17" s="53" t="str">
        <f t="shared" si="6"/>
        <v/>
      </c>
      <c r="AE17" s="53" t="str">
        <f t="shared" si="6"/>
        <v/>
      </c>
      <c r="AF17" s="53" t="str">
        <f t="shared" si="6"/>
        <v/>
      </c>
      <c r="AG17" s="53" t="str">
        <f t="shared" si="6"/>
        <v/>
      </c>
      <c r="AH17" s="53" t="str">
        <f t="shared" si="6"/>
        <v/>
      </c>
      <c r="AI17" s="53" t="str">
        <f t="shared" si="6"/>
        <v/>
      </c>
      <c r="AJ17" s="53" t="str">
        <f t="shared" si="6"/>
        <v/>
      </c>
      <c r="AK17" s="53" t="str">
        <f t="shared" si="6"/>
        <v/>
      </c>
      <c r="AL17" s="53" t="str">
        <f t="shared" si="6"/>
        <v/>
      </c>
      <c r="AM17" s="53" t="str">
        <f t="shared" si="6"/>
        <v/>
      </c>
      <c r="AN17" s="53" t="str">
        <f t="shared" si="6"/>
        <v/>
      </c>
      <c r="AO17" s="53" t="str">
        <f t="shared" si="7"/>
        <v/>
      </c>
      <c r="AP17" s="53" t="str">
        <f t="shared" si="7"/>
        <v/>
      </c>
      <c r="AQ17" s="53" t="str">
        <f t="shared" si="7"/>
        <v/>
      </c>
      <c r="AR17" s="53" t="str">
        <f t="shared" si="7"/>
        <v/>
      </c>
      <c r="AS17" s="53" t="str">
        <f t="shared" si="7"/>
        <v/>
      </c>
      <c r="AT17" s="53" t="str">
        <f t="shared" si="7"/>
        <v/>
      </c>
      <c r="AU17" s="53" t="str">
        <f t="shared" si="7"/>
        <v/>
      </c>
      <c r="AV17" s="53" t="str">
        <f t="shared" si="7"/>
        <v/>
      </c>
      <c r="AW17" s="53" t="str">
        <f t="shared" si="7"/>
        <v/>
      </c>
      <c r="AX17" s="53" t="str">
        <f t="shared" si="7"/>
        <v/>
      </c>
      <c r="AY17" s="53" t="str">
        <f t="shared" si="7"/>
        <v/>
      </c>
      <c r="AZ17" s="53" t="str">
        <f t="shared" si="7"/>
        <v/>
      </c>
      <c r="BA17" s="53" t="str">
        <f t="shared" si="7"/>
        <v/>
      </c>
      <c r="BB17" s="53" t="str">
        <f t="shared" si="7"/>
        <v/>
      </c>
      <c r="BC17" s="53" t="str">
        <f t="shared" si="7"/>
        <v/>
      </c>
      <c r="BD17" s="53" t="str">
        <f t="shared" si="7"/>
        <v/>
      </c>
      <c r="BE17" s="53" t="str">
        <f t="shared" si="8"/>
        <v/>
      </c>
      <c r="BF17" s="53" t="str">
        <f t="shared" si="8"/>
        <v/>
      </c>
      <c r="BG17" s="53" t="str">
        <f t="shared" si="8"/>
        <v/>
      </c>
      <c r="BH17" s="53" t="str">
        <f t="shared" si="8"/>
        <v/>
      </c>
      <c r="BI17" s="53" t="str">
        <f t="shared" si="8"/>
        <v/>
      </c>
      <c r="BJ17" s="53" t="str">
        <f t="shared" si="8"/>
        <v/>
      </c>
      <c r="BK17" s="53" t="str">
        <f t="shared" si="8"/>
        <v/>
      </c>
      <c r="BL17" s="53" t="str">
        <f t="shared" si="8"/>
        <v/>
      </c>
      <c r="BM17" s="53" t="str">
        <f t="shared" si="8"/>
        <v/>
      </c>
      <c r="BN17" s="53" t="str">
        <f t="shared" si="8"/>
        <v/>
      </c>
      <c r="BO17" s="53" t="str">
        <f t="shared" si="8"/>
        <v/>
      </c>
      <c r="BP17" s="53" t="str">
        <f t="shared" si="8"/>
        <v/>
      </c>
      <c r="BQ17" s="53" t="str">
        <f t="shared" si="8"/>
        <v/>
      </c>
      <c r="BR17" s="53" t="str">
        <f t="shared" si="8"/>
        <v/>
      </c>
      <c r="BS17" s="53" t="str">
        <f t="shared" si="8"/>
        <v/>
      </c>
      <c r="BT17" s="53" t="str">
        <f t="shared" si="8"/>
        <v/>
      </c>
      <c r="BU17" s="53" t="str">
        <f t="shared" si="9"/>
        <v/>
      </c>
      <c r="BV17" s="53" t="str">
        <f t="shared" si="9"/>
        <v/>
      </c>
      <c r="BW17" s="53" t="str">
        <f t="shared" si="9"/>
        <v/>
      </c>
      <c r="BX17" s="53" t="str">
        <f t="shared" si="9"/>
        <v/>
      </c>
    </row>
    <row r="18" spans="1:76" s="13" customFormat="1" ht="25" customHeight="1" x14ac:dyDescent="0.35">
      <c r="A18" s="6"/>
      <c r="B18" s="54" t="s">
        <v>47</v>
      </c>
      <c r="C18" s="49" t="s">
        <v>531</v>
      </c>
      <c r="D18" s="49"/>
      <c r="E18" s="50">
        <v>0.6</v>
      </c>
      <c r="F18" s="51">
        <f>F16+3</f>
        <v>45677</v>
      </c>
      <c r="G18" s="52">
        <v>3</v>
      </c>
      <c r="H18" s="49"/>
      <c r="I18" s="53" t="str">
        <f t="shared" si="10"/>
        <v/>
      </c>
      <c r="J18" s="53" t="str">
        <f t="shared" si="5"/>
        <v/>
      </c>
      <c r="K18" s="53" t="str">
        <f t="shared" si="5"/>
        <v/>
      </c>
      <c r="L18" s="53" t="str">
        <f t="shared" si="5"/>
        <v/>
      </c>
      <c r="M18" s="53" t="str">
        <f t="shared" si="5"/>
        <v/>
      </c>
      <c r="N18" s="53" t="str">
        <f t="shared" si="5"/>
        <v/>
      </c>
      <c r="O18" s="53" t="str">
        <f t="shared" si="5"/>
        <v/>
      </c>
      <c r="P18" s="53" t="str">
        <f t="shared" si="5"/>
        <v/>
      </c>
      <c r="Q18" s="53" t="str">
        <f t="shared" si="5"/>
        <v/>
      </c>
      <c r="R18" s="53" t="str">
        <f t="shared" si="5"/>
        <v/>
      </c>
      <c r="S18" s="53" t="str">
        <f t="shared" si="5"/>
        <v/>
      </c>
      <c r="T18" s="53" t="str">
        <f t="shared" si="5"/>
        <v/>
      </c>
      <c r="U18" s="53" t="str">
        <f t="shared" si="5"/>
        <v/>
      </c>
      <c r="V18" s="53" t="str">
        <f t="shared" si="5"/>
        <v/>
      </c>
      <c r="W18" s="53" t="str">
        <f t="shared" si="5"/>
        <v/>
      </c>
      <c r="X18" s="53" t="str">
        <f t="shared" si="5"/>
        <v/>
      </c>
      <c r="Y18" s="53" t="str">
        <f t="shared" si="6"/>
        <v/>
      </c>
      <c r="Z18" s="53" t="str">
        <f t="shared" si="6"/>
        <v/>
      </c>
      <c r="AA18" s="53" t="str">
        <f t="shared" si="6"/>
        <v/>
      </c>
      <c r="AB18" s="53" t="str">
        <f t="shared" si="6"/>
        <v/>
      </c>
      <c r="AC18" s="53" t="str">
        <f t="shared" si="6"/>
        <v/>
      </c>
      <c r="AD18" s="53" t="str">
        <f t="shared" si="6"/>
        <v/>
      </c>
      <c r="AE18" s="53" t="str">
        <f t="shared" si="6"/>
        <v/>
      </c>
      <c r="AF18" s="53" t="str">
        <f t="shared" si="6"/>
        <v/>
      </c>
      <c r="AG18" s="53" t="str">
        <f t="shared" si="6"/>
        <v/>
      </c>
      <c r="AH18" s="53" t="str">
        <f t="shared" si="6"/>
        <v/>
      </c>
      <c r="AI18" s="53" t="str">
        <f t="shared" si="6"/>
        <v/>
      </c>
      <c r="AJ18" s="53" t="str">
        <f t="shared" si="6"/>
        <v/>
      </c>
      <c r="AK18" s="53" t="str">
        <f t="shared" si="6"/>
        <v/>
      </c>
      <c r="AL18" s="53" t="str">
        <f t="shared" si="6"/>
        <v/>
      </c>
      <c r="AM18" s="53" t="str">
        <f t="shared" si="6"/>
        <v/>
      </c>
      <c r="AN18" s="53" t="str">
        <f t="shared" si="6"/>
        <v/>
      </c>
      <c r="AO18" s="53" t="str">
        <f t="shared" si="7"/>
        <v/>
      </c>
      <c r="AP18" s="53" t="str">
        <f t="shared" si="7"/>
        <v/>
      </c>
      <c r="AQ18" s="53" t="str">
        <f t="shared" si="7"/>
        <v/>
      </c>
      <c r="AR18" s="53" t="str">
        <f t="shared" si="7"/>
        <v/>
      </c>
      <c r="AS18" s="53" t="str">
        <f t="shared" si="7"/>
        <v/>
      </c>
      <c r="AT18" s="53" t="str">
        <f t="shared" si="7"/>
        <v/>
      </c>
      <c r="AU18" s="53" t="str">
        <f t="shared" si="7"/>
        <v/>
      </c>
      <c r="AV18" s="53" t="str">
        <f t="shared" si="7"/>
        <v/>
      </c>
      <c r="AW18" s="53" t="str">
        <f t="shared" si="7"/>
        <v/>
      </c>
      <c r="AX18" s="53" t="str">
        <f t="shared" si="7"/>
        <v/>
      </c>
      <c r="AY18" s="53" t="str">
        <f t="shared" si="7"/>
        <v/>
      </c>
      <c r="AZ18" s="53" t="str">
        <f t="shared" si="7"/>
        <v/>
      </c>
      <c r="BA18" s="53" t="str">
        <f t="shared" si="7"/>
        <v/>
      </c>
      <c r="BB18" s="53" t="str">
        <f t="shared" si="7"/>
        <v/>
      </c>
      <c r="BC18" s="53" t="str">
        <f t="shared" si="7"/>
        <v/>
      </c>
      <c r="BD18" s="53" t="str">
        <f t="shared" si="7"/>
        <v/>
      </c>
      <c r="BE18" s="53" t="str">
        <f t="shared" si="8"/>
        <v/>
      </c>
      <c r="BF18" s="53" t="str">
        <f t="shared" si="8"/>
        <v/>
      </c>
      <c r="BG18" s="53" t="str">
        <f t="shared" si="8"/>
        <v/>
      </c>
      <c r="BH18" s="53" t="str">
        <f t="shared" si="8"/>
        <v/>
      </c>
      <c r="BI18" s="53" t="str">
        <f t="shared" si="8"/>
        <v/>
      </c>
      <c r="BJ18" s="53" t="str">
        <f t="shared" si="8"/>
        <v/>
      </c>
      <c r="BK18" s="53" t="str">
        <f t="shared" si="8"/>
        <v/>
      </c>
      <c r="BL18" s="53" t="str">
        <f t="shared" si="8"/>
        <v/>
      </c>
      <c r="BM18" s="53" t="str">
        <f t="shared" si="8"/>
        <v/>
      </c>
      <c r="BN18" s="53" t="str">
        <f t="shared" si="8"/>
        <v/>
      </c>
      <c r="BO18" s="53" t="str">
        <f t="shared" si="8"/>
        <v/>
      </c>
      <c r="BP18" s="53" t="str">
        <f t="shared" si="8"/>
        <v/>
      </c>
      <c r="BQ18" s="53" t="str">
        <f t="shared" si="8"/>
        <v/>
      </c>
      <c r="BR18" s="53" t="str">
        <f t="shared" si="8"/>
        <v/>
      </c>
      <c r="BS18" s="53" t="str">
        <f t="shared" si="8"/>
        <v/>
      </c>
      <c r="BT18" s="53" t="str">
        <f t="shared" si="8"/>
        <v/>
      </c>
      <c r="BU18" s="53" t="str">
        <f t="shared" si="9"/>
        <v/>
      </c>
      <c r="BV18" s="53" t="str">
        <f t="shared" si="9"/>
        <v/>
      </c>
      <c r="BW18" s="53" t="str">
        <f t="shared" si="9"/>
        <v/>
      </c>
      <c r="BX18" s="53" t="str">
        <f t="shared" si="9"/>
        <v/>
      </c>
    </row>
    <row r="19" spans="1:76" s="13" customFormat="1" ht="25" customHeight="1" x14ac:dyDescent="0.35">
      <c r="A19" s="5"/>
      <c r="B19" s="54" t="s">
        <v>48</v>
      </c>
      <c r="C19" s="49" t="s">
        <v>532</v>
      </c>
      <c r="D19" s="49"/>
      <c r="E19" s="50">
        <v>0.5</v>
      </c>
      <c r="F19" s="51">
        <f>F18</f>
        <v>45677</v>
      </c>
      <c r="G19" s="52">
        <v>3</v>
      </c>
      <c r="H19" s="49"/>
      <c r="I19" s="53" t="str">
        <f t="shared" si="10"/>
        <v/>
      </c>
      <c r="J19" s="53" t="str">
        <f t="shared" si="5"/>
        <v/>
      </c>
      <c r="K19" s="53" t="str">
        <f t="shared" si="5"/>
        <v/>
      </c>
      <c r="L19" s="53" t="str">
        <f t="shared" si="5"/>
        <v/>
      </c>
      <c r="M19" s="53" t="str">
        <f t="shared" si="5"/>
        <v/>
      </c>
      <c r="N19" s="53" t="str">
        <f t="shared" si="5"/>
        <v/>
      </c>
      <c r="O19" s="53" t="str">
        <f t="shared" si="5"/>
        <v/>
      </c>
      <c r="P19" s="53" t="str">
        <f t="shared" si="5"/>
        <v/>
      </c>
      <c r="Q19" s="53" t="str">
        <f t="shared" si="5"/>
        <v/>
      </c>
      <c r="R19" s="53" t="str">
        <f t="shared" si="5"/>
        <v/>
      </c>
      <c r="S19" s="53" t="str">
        <f t="shared" si="5"/>
        <v/>
      </c>
      <c r="T19" s="53" t="str">
        <f t="shared" si="5"/>
        <v/>
      </c>
      <c r="U19" s="53" t="str">
        <f t="shared" si="5"/>
        <v/>
      </c>
      <c r="V19" s="53" t="str">
        <f t="shared" si="5"/>
        <v/>
      </c>
      <c r="W19" s="53" t="str">
        <f t="shared" si="5"/>
        <v/>
      </c>
      <c r="X19" s="53" t="str">
        <f t="shared" si="5"/>
        <v/>
      </c>
      <c r="Y19" s="53" t="str">
        <f t="shared" si="6"/>
        <v/>
      </c>
      <c r="Z19" s="53" t="str">
        <f t="shared" si="6"/>
        <v/>
      </c>
      <c r="AA19" s="53" t="str">
        <f t="shared" si="6"/>
        <v/>
      </c>
      <c r="AB19" s="53" t="str">
        <f t="shared" si="6"/>
        <v/>
      </c>
      <c r="AC19" s="53" t="str">
        <f t="shared" si="6"/>
        <v/>
      </c>
      <c r="AD19" s="53" t="str">
        <f t="shared" si="6"/>
        <v/>
      </c>
      <c r="AE19" s="53" t="str">
        <f t="shared" si="6"/>
        <v/>
      </c>
      <c r="AF19" s="53" t="str">
        <f t="shared" si="6"/>
        <v/>
      </c>
      <c r="AG19" s="53" t="str">
        <f t="shared" si="6"/>
        <v/>
      </c>
      <c r="AH19" s="53" t="str">
        <f t="shared" si="6"/>
        <v/>
      </c>
      <c r="AI19" s="53" t="str">
        <f t="shared" si="6"/>
        <v/>
      </c>
      <c r="AJ19" s="53" t="str">
        <f t="shared" si="6"/>
        <v/>
      </c>
      <c r="AK19" s="53" t="str">
        <f t="shared" si="6"/>
        <v/>
      </c>
      <c r="AL19" s="53" t="str">
        <f t="shared" si="6"/>
        <v/>
      </c>
      <c r="AM19" s="53" t="str">
        <f t="shared" si="6"/>
        <v/>
      </c>
      <c r="AN19" s="53" t="str">
        <f t="shared" si="6"/>
        <v/>
      </c>
      <c r="AO19" s="53" t="str">
        <f t="shared" si="7"/>
        <v/>
      </c>
      <c r="AP19" s="53" t="str">
        <f t="shared" si="7"/>
        <v/>
      </c>
      <c r="AQ19" s="53" t="str">
        <f t="shared" si="7"/>
        <v/>
      </c>
      <c r="AR19" s="53" t="str">
        <f t="shared" si="7"/>
        <v/>
      </c>
      <c r="AS19" s="53" t="str">
        <f t="shared" si="7"/>
        <v/>
      </c>
      <c r="AT19" s="53" t="str">
        <f t="shared" si="7"/>
        <v/>
      </c>
      <c r="AU19" s="53" t="str">
        <f t="shared" si="7"/>
        <v/>
      </c>
      <c r="AV19" s="53" t="str">
        <f t="shared" si="7"/>
        <v/>
      </c>
      <c r="AW19" s="53" t="str">
        <f t="shared" si="7"/>
        <v/>
      </c>
      <c r="AX19" s="53" t="str">
        <f t="shared" si="7"/>
        <v/>
      </c>
      <c r="AY19" s="53" t="str">
        <f t="shared" si="7"/>
        <v/>
      </c>
      <c r="AZ19" s="53" t="str">
        <f t="shared" si="7"/>
        <v/>
      </c>
      <c r="BA19" s="53" t="str">
        <f t="shared" si="7"/>
        <v/>
      </c>
      <c r="BB19" s="53" t="str">
        <f t="shared" si="7"/>
        <v/>
      </c>
      <c r="BC19" s="53" t="str">
        <f t="shared" si="7"/>
        <v/>
      </c>
      <c r="BD19" s="53" t="str">
        <f t="shared" si="7"/>
        <v/>
      </c>
      <c r="BE19" s="53" t="str">
        <f t="shared" si="8"/>
        <v/>
      </c>
      <c r="BF19" s="53" t="str">
        <f t="shared" si="8"/>
        <v/>
      </c>
      <c r="BG19" s="53" t="str">
        <f t="shared" si="8"/>
        <v/>
      </c>
      <c r="BH19" s="53" t="str">
        <f t="shared" si="8"/>
        <v/>
      </c>
      <c r="BI19" s="53" t="str">
        <f t="shared" si="8"/>
        <v/>
      </c>
      <c r="BJ19" s="53" t="str">
        <f t="shared" si="8"/>
        <v/>
      </c>
      <c r="BK19" s="53" t="str">
        <f t="shared" si="8"/>
        <v/>
      </c>
      <c r="BL19" s="53" t="str">
        <f t="shared" si="8"/>
        <v/>
      </c>
      <c r="BM19" s="53" t="str">
        <f t="shared" si="8"/>
        <v/>
      </c>
      <c r="BN19" s="53" t="str">
        <f t="shared" si="8"/>
        <v/>
      </c>
      <c r="BO19" s="53" t="str">
        <f t="shared" si="8"/>
        <v/>
      </c>
      <c r="BP19" s="53" t="str">
        <f t="shared" si="8"/>
        <v/>
      </c>
      <c r="BQ19" s="53" t="str">
        <f t="shared" si="8"/>
        <v/>
      </c>
      <c r="BR19" s="53" t="str">
        <f t="shared" si="8"/>
        <v/>
      </c>
      <c r="BS19" s="53" t="str">
        <f t="shared" si="8"/>
        <v/>
      </c>
      <c r="BT19" s="53" t="str">
        <f t="shared" si="8"/>
        <v/>
      </c>
      <c r="BU19" s="53" t="str">
        <f t="shared" si="9"/>
        <v/>
      </c>
      <c r="BV19" s="53" t="str">
        <f t="shared" si="9"/>
        <v/>
      </c>
      <c r="BW19" s="53" t="str">
        <f t="shared" si="9"/>
        <v/>
      </c>
      <c r="BX19" s="53" t="str">
        <f t="shared" si="9"/>
        <v/>
      </c>
    </row>
    <row r="20" spans="1:76" s="13" customFormat="1" ht="25" customHeight="1" x14ac:dyDescent="0.35">
      <c r="A20" s="5"/>
      <c r="B20" s="54" t="s">
        <v>368</v>
      </c>
      <c r="C20" s="49" t="s">
        <v>533</v>
      </c>
      <c r="D20" s="49"/>
      <c r="E20" s="50">
        <v>0.33</v>
      </c>
      <c r="F20" s="51">
        <f>F19+G19</f>
        <v>45680</v>
      </c>
      <c r="G20" s="52">
        <v>1</v>
      </c>
      <c r="H20" s="49"/>
      <c r="I20" s="53" t="str">
        <f t="shared" si="10"/>
        <v/>
      </c>
      <c r="J20" s="53" t="str">
        <f t="shared" si="5"/>
        <v/>
      </c>
      <c r="K20" s="53" t="str">
        <f t="shared" si="5"/>
        <v/>
      </c>
      <c r="L20" s="53" t="str">
        <f t="shared" si="5"/>
        <v/>
      </c>
      <c r="M20" s="53" t="str">
        <f t="shared" si="5"/>
        <v/>
      </c>
      <c r="N20" s="53" t="str">
        <f t="shared" si="5"/>
        <v/>
      </c>
      <c r="O20" s="53" t="str">
        <f t="shared" si="5"/>
        <v/>
      </c>
      <c r="P20" s="53" t="str">
        <f t="shared" si="5"/>
        <v/>
      </c>
      <c r="Q20" s="53" t="str">
        <f t="shared" si="5"/>
        <v/>
      </c>
      <c r="R20" s="53" t="str">
        <f t="shared" si="5"/>
        <v/>
      </c>
      <c r="S20" s="53" t="str">
        <f t="shared" si="5"/>
        <v/>
      </c>
      <c r="T20" s="53" t="str">
        <f t="shared" si="5"/>
        <v/>
      </c>
      <c r="U20" s="53" t="str">
        <f t="shared" si="5"/>
        <v/>
      </c>
      <c r="V20" s="53" t="str">
        <f t="shared" si="5"/>
        <v/>
      </c>
      <c r="W20" s="53" t="str">
        <f t="shared" si="5"/>
        <v/>
      </c>
      <c r="X20" s="53" t="str">
        <f t="shared" si="5"/>
        <v/>
      </c>
      <c r="Y20" s="53" t="str">
        <f t="shared" si="6"/>
        <v/>
      </c>
      <c r="Z20" s="53" t="str">
        <f t="shared" si="6"/>
        <v/>
      </c>
      <c r="AA20" s="53" t="str">
        <f t="shared" si="6"/>
        <v/>
      </c>
      <c r="AB20" s="53" t="str">
        <f t="shared" si="6"/>
        <v/>
      </c>
      <c r="AC20" s="53" t="str">
        <f t="shared" si="6"/>
        <v/>
      </c>
      <c r="AD20" s="53" t="str">
        <f t="shared" si="6"/>
        <v/>
      </c>
      <c r="AE20" s="53" t="str">
        <f t="shared" si="6"/>
        <v/>
      </c>
      <c r="AF20" s="53" t="str">
        <f t="shared" si="6"/>
        <v/>
      </c>
      <c r="AG20" s="53" t="str">
        <f t="shared" si="6"/>
        <v/>
      </c>
      <c r="AH20" s="53" t="str">
        <f t="shared" si="6"/>
        <v/>
      </c>
      <c r="AI20" s="53" t="str">
        <f t="shared" si="6"/>
        <v/>
      </c>
      <c r="AJ20" s="53" t="str">
        <f t="shared" si="6"/>
        <v/>
      </c>
      <c r="AK20" s="53" t="str">
        <f t="shared" si="6"/>
        <v/>
      </c>
      <c r="AL20" s="53" t="str">
        <f t="shared" si="6"/>
        <v/>
      </c>
      <c r="AM20" s="53" t="str">
        <f t="shared" si="6"/>
        <v/>
      </c>
      <c r="AN20" s="53" t="str">
        <f t="shared" si="6"/>
        <v/>
      </c>
      <c r="AO20" s="53" t="str">
        <f t="shared" si="7"/>
        <v/>
      </c>
      <c r="AP20" s="53" t="str">
        <f t="shared" si="7"/>
        <v/>
      </c>
      <c r="AQ20" s="53" t="str">
        <f t="shared" si="7"/>
        <v/>
      </c>
      <c r="AR20" s="53" t="str">
        <f t="shared" si="7"/>
        <v/>
      </c>
      <c r="AS20" s="53" t="str">
        <f t="shared" si="7"/>
        <v/>
      </c>
      <c r="AT20" s="53" t="str">
        <f t="shared" si="7"/>
        <v/>
      </c>
      <c r="AU20" s="53" t="str">
        <f t="shared" si="7"/>
        <v/>
      </c>
      <c r="AV20" s="53" t="str">
        <f t="shared" si="7"/>
        <v/>
      </c>
      <c r="AW20" s="53" t="str">
        <f t="shared" si="7"/>
        <v/>
      </c>
      <c r="AX20" s="53" t="str">
        <f t="shared" si="7"/>
        <v/>
      </c>
      <c r="AY20" s="53" t="str">
        <f t="shared" si="7"/>
        <v/>
      </c>
      <c r="AZ20" s="53" t="str">
        <f t="shared" si="7"/>
        <v/>
      </c>
      <c r="BA20" s="53" t="str">
        <f t="shared" si="7"/>
        <v/>
      </c>
      <c r="BB20" s="53" t="str">
        <f t="shared" si="7"/>
        <v/>
      </c>
      <c r="BC20" s="53" t="str">
        <f t="shared" si="7"/>
        <v/>
      </c>
      <c r="BD20" s="53" t="str">
        <f t="shared" si="7"/>
        <v/>
      </c>
      <c r="BE20" s="53" t="str">
        <f t="shared" si="8"/>
        <v/>
      </c>
      <c r="BF20" s="53" t="str">
        <f t="shared" si="8"/>
        <v/>
      </c>
      <c r="BG20" s="53" t="str">
        <f t="shared" si="8"/>
        <v/>
      </c>
      <c r="BH20" s="53" t="str">
        <f t="shared" si="8"/>
        <v/>
      </c>
      <c r="BI20" s="53" t="str">
        <f t="shared" si="8"/>
        <v/>
      </c>
      <c r="BJ20" s="53" t="str">
        <f t="shared" si="8"/>
        <v/>
      </c>
      <c r="BK20" s="53" t="str">
        <f t="shared" si="8"/>
        <v/>
      </c>
      <c r="BL20" s="53" t="str">
        <f t="shared" si="8"/>
        <v/>
      </c>
      <c r="BM20" s="53" t="str">
        <f t="shared" si="8"/>
        <v/>
      </c>
      <c r="BN20" s="53" t="str">
        <f t="shared" si="8"/>
        <v/>
      </c>
      <c r="BO20" s="53" t="str">
        <f t="shared" si="8"/>
        <v/>
      </c>
      <c r="BP20" s="53" t="str">
        <f t="shared" si="8"/>
        <v/>
      </c>
      <c r="BQ20" s="53" t="str">
        <f t="shared" si="8"/>
        <v/>
      </c>
      <c r="BR20" s="53" t="str">
        <f t="shared" si="8"/>
        <v/>
      </c>
      <c r="BS20" s="53" t="str">
        <f t="shared" si="8"/>
        <v/>
      </c>
      <c r="BT20" s="53" t="str">
        <f t="shared" si="8"/>
        <v/>
      </c>
      <c r="BU20" s="53" t="str">
        <f t="shared" si="9"/>
        <v/>
      </c>
      <c r="BV20" s="53" t="str">
        <f t="shared" si="9"/>
        <v/>
      </c>
      <c r="BW20" s="53" t="str">
        <f t="shared" si="9"/>
        <v/>
      </c>
      <c r="BX20" s="53" t="str">
        <f t="shared" si="9"/>
        <v/>
      </c>
    </row>
    <row r="21" spans="1:76" s="13" customFormat="1" ht="25" customHeight="1" x14ac:dyDescent="0.35">
      <c r="A21" s="5"/>
      <c r="B21" s="54" t="s">
        <v>49</v>
      </c>
      <c r="C21" s="49" t="s">
        <v>45</v>
      </c>
      <c r="D21" s="49"/>
      <c r="E21" s="50"/>
      <c r="F21" s="51">
        <f>F20+G20</f>
        <v>45681</v>
      </c>
      <c r="G21" s="52">
        <v>1</v>
      </c>
      <c r="H21" s="49"/>
      <c r="I21" s="53" t="str">
        <f t="shared" si="10"/>
        <v/>
      </c>
      <c r="J21" s="53" t="str">
        <f t="shared" si="5"/>
        <v/>
      </c>
      <c r="K21" s="53" t="str">
        <f t="shared" si="5"/>
        <v/>
      </c>
      <c r="L21" s="53" t="str">
        <f t="shared" si="5"/>
        <v/>
      </c>
      <c r="M21" s="53" t="str">
        <f t="shared" si="5"/>
        <v/>
      </c>
      <c r="N21" s="53" t="str">
        <f t="shared" si="5"/>
        <v/>
      </c>
      <c r="O21" s="53" t="str">
        <f t="shared" si="5"/>
        <v/>
      </c>
      <c r="P21" s="53" t="str">
        <f t="shared" si="5"/>
        <v/>
      </c>
      <c r="Q21" s="53" t="str">
        <f t="shared" si="5"/>
        <v/>
      </c>
      <c r="R21" s="53" t="str">
        <f t="shared" si="5"/>
        <v/>
      </c>
      <c r="S21" s="53" t="str">
        <f t="shared" si="5"/>
        <v/>
      </c>
      <c r="T21" s="53" t="str">
        <f t="shared" si="5"/>
        <v/>
      </c>
      <c r="U21" s="53" t="str">
        <f t="shared" si="5"/>
        <v/>
      </c>
      <c r="V21" s="53" t="str">
        <f t="shared" si="5"/>
        <v/>
      </c>
      <c r="W21" s="53" t="str">
        <f t="shared" si="5"/>
        <v/>
      </c>
      <c r="X21" s="53" t="str">
        <f t="shared" si="5"/>
        <v/>
      </c>
      <c r="Y21" s="53" t="str">
        <f t="shared" si="6"/>
        <v/>
      </c>
      <c r="Z21" s="53" t="str">
        <f t="shared" si="6"/>
        <v/>
      </c>
      <c r="AA21" s="53">
        <f t="shared" si="6"/>
        <v>1</v>
      </c>
      <c r="AB21" s="53" t="str">
        <f t="shared" si="6"/>
        <v/>
      </c>
      <c r="AC21" s="53" t="str">
        <f t="shared" si="6"/>
        <v/>
      </c>
      <c r="AD21" s="53" t="str">
        <f t="shared" si="6"/>
        <v/>
      </c>
      <c r="AE21" s="53" t="str">
        <f t="shared" si="6"/>
        <v/>
      </c>
      <c r="AF21" s="53" t="str">
        <f t="shared" si="6"/>
        <v/>
      </c>
      <c r="AG21" s="53" t="str">
        <f t="shared" si="6"/>
        <v/>
      </c>
      <c r="AH21" s="53" t="str">
        <f t="shared" si="6"/>
        <v/>
      </c>
      <c r="AI21" s="53" t="str">
        <f t="shared" si="6"/>
        <v/>
      </c>
      <c r="AJ21" s="53" t="str">
        <f t="shared" si="6"/>
        <v/>
      </c>
      <c r="AK21" s="53" t="str">
        <f t="shared" si="6"/>
        <v/>
      </c>
      <c r="AL21" s="53" t="str">
        <f t="shared" si="6"/>
        <v/>
      </c>
      <c r="AM21" s="53" t="str">
        <f t="shared" si="6"/>
        <v/>
      </c>
      <c r="AN21" s="53" t="str">
        <f t="shared" si="6"/>
        <v/>
      </c>
      <c r="AO21" s="53" t="str">
        <f t="shared" si="7"/>
        <v/>
      </c>
      <c r="AP21" s="53" t="str">
        <f t="shared" si="7"/>
        <v/>
      </c>
      <c r="AQ21" s="53" t="str">
        <f t="shared" si="7"/>
        <v/>
      </c>
      <c r="AR21" s="53" t="str">
        <f t="shared" si="7"/>
        <v/>
      </c>
      <c r="AS21" s="53" t="str">
        <f t="shared" si="7"/>
        <v/>
      </c>
      <c r="AT21" s="53" t="str">
        <f t="shared" si="7"/>
        <v/>
      </c>
      <c r="AU21" s="53" t="str">
        <f t="shared" si="7"/>
        <v/>
      </c>
      <c r="AV21" s="53" t="str">
        <f t="shared" si="7"/>
        <v/>
      </c>
      <c r="AW21" s="53" t="str">
        <f t="shared" si="7"/>
        <v/>
      </c>
      <c r="AX21" s="53" t="str">
        <f t="shared" si="7"/>
        <v/>
      </c>
      <c r="AY21" s="53" t="str">
        <f t="shared" si="7"/>
        <v/>
      </c>
      <c r="AZ21" s="53" t="str">
        <f t="shared" si="7"/>
        <v/>
      </c>
      <c r="BA21" s="53" t="str">
        <f t="shared" si="7"/>
        <v/>
      </c>
      <c r="BB21" s="53" t="str">
        <f t="shared" si="7"/>
        <v/>
      </c>
      <c r="BC21" s="53" t="str">
        <f t="shared" si="7"/>
        <v/>
      </c>
      <c r="BD21" s="53" t="str">
        <f t="shared" si="7"/>
        <v/>
      </c>
      <c r="BE21" s="53" t="str">
        <f t="shared" si="8"/>
        <v/>
      </c>
      <c r="BF21" s="53" t="str">
        <f t="shared" si="8"/>
        <v/>
      </c>
      <c r="BG21" s="53" t="str">
        <f t="shared" si="8"/>
        <v/>
      </c>
      <c r="BH21" s="53" t="str">
        <f t="shared" si="8"/>
        <v/>
      </c>
      <c r="BI21" s="53" t="str">
        <f t="shared" si="8"/>
        <v/>
      </c>
      <c r="BJ21" s="53" t="str">
        <f t="shared" si="8"/>
        <v/>
      </c>
      <c r="BK21" s="53" t="str">
        <f t="shared" si="8"/>
        <v/>
      </c>
      <c r="BL21" s="53" t="str">
        <f t="shared" si="8"/>
        <v/>
      </c>
      <c r="BM21" s="53" t="str">
        <f t="shared" si="8"/>
        <v/>
      </c>
      <c r="BN21" s="53" t="str">
        <f t="shared" si="8"/>
        <v/>
      </c>
      <c r="BO21" s="53" t="str">
        <f t="shared" si="8"/>
        <v/>
      </c>
      <c r="BP21" s="53" t="str">
        <f t="shared" si="8"/>
        <v/>
      </c>
      <c r="BQ21" s="53" t="str">
        <f t="shared" si="8"/>
        <v/>
      </c>
      <c r="BR21" s="53" t="str">
        <f t="shared" si="8"/>
        <v/>
      </c>
      <c r="BS21" s="53" t="str">
        <f t="shared" si="8"/>
        <v/>
      </c>
      <c r="BT21" s="53" t="str">
        <f t="shared" si="8"/>
        <v/>
      </c>
      <c r="BU21" s="53" t="str">
        <f t="shared" si="9"/>
        <v/>
      </c>
      <c r="BV21" s="53" t="str">
        <f t="shared" si="9"/>
        <v/>
      </c>
      <c r="BW21" s="53" t="str">
        <f t="shared" si="9"/>
        <v/>
      </c>
      <c r="BX21" s="53" t="str">
        <f t="shared" si="9"/>
        <v/>
      </c>
    </row>
    <row r="22" spans="1:76" s="13" customFormat="1" ht="25" customHeight="1" x14ac:dyDescent="0.35">
      <c r="A22" s="5"/>
      <c r="B22" s="48" t="s">
        <v>50</v>
      </c>
      <c r="C22" s="49"/>
      <c r="D22" s="49"/>
      <c r="E22" s="50"/>
      <c r="F22" s="51"/>
      <c r="G22" s="52"/>
      <c r="H22" s="49"/>
      <c r="I22" s="53" t="str">
        <f t="shared" si="10"/>
        <v/>
      </c>
      <c r="J22" s="53" t="str">
        <f t="shared" si="5"/>
        <v/>
      </c>
      <c r="K22" s="53" t="str">
        <f t="shared" si="5"/>
        <v/>
      </c>
      <c r="L22" s="53" t="str">
        <f t="shared" si="5"/>
        <v/>
      </c>
      <c r="M22" s="53" t="str">
        <f t="shared" si="5"/>
        <v/>
      </c>
      <c r="N22" s="53" t="str">
        <f t="shared" si="5"/>
        <v/>
      </c>
      <c r="O22" s="53" t="str">
        <f t="shared" si="5"/>
        <v/>
      </c>
      <c r="P22" s="53" t="str">
        <f t="shared" si="5"/>
        <v/>
      </c>
      <c r="Q22" s="53" t="str">
        <f t="shared" si="5"/>
        <v/>
      </c>
      <c r="R22" s="53" t="str">
        <f t="shared" si="5"/>
        <v/>
      </c>
      <c r="S22" s="53" t="str">
        <f t="shared" si="5"/>
        <v/>
      </c>
      <c r="T22" s="53" t="str">
        <f t="shared" si="5"/>
        <v/>
      </c>
      <c r="U22" s="53" t="str">
        <f t="shared" si="5"/>
        <v/>
      </c>
      <c r="V22" s="53" t="str">
        <f t="shared" si="5"/>
        <v/>
      </c>
      <c r="W22" s="53" t="str">
        <f t="shared" si="5"/>
        <v/>
      </c>
      <c r="X22" s="53" t="str">
        <f t="shared" si="5"/>
        <v/>
      </c>
      <c r="Y22" s="53" t="str">
        <f t="shared" si="6"/>
        <v/>
      </c>
      <c r="Z22" s="53" t="str">
        <f t="shared" si="6"/>
        <v/>
      </c>
      <c r="AA22" s="53" t="str">
        <f t="shared" si="6"/>
        <v/>
      </c>
      <c r="AB22" s="53" t="str">
        <f t="shared" si="6"/>
        <v/>
      </c>
      <c r="AC22" s="53" t="str">
        <f t="shared" si="6"/>
        <v/>
      </c>
      <c r="AD22" s="53" t="str">
        <f t="shared" si="6"/>
        <v/>
      </c>
      <c r="AE22" s="53" t="str">
        <f t="shared" si="6"/>
        <v/>
      </c>
      <c r="AF22" s="53" t="str">
        <f t="shared" si="6"/>
        <v/>
      </c>
      <c r="AG22" s="53" t="str">
        <f t="shared" si="6"/>
        <v/>
      </c>
      <c r="AH22" s="53" t="str">
        <f t="shared" si="6"/>
        <v/>
      </c>
      <c r="AI22" s="53" t="str">
        <f t="shared" si="6"/>
        <v/>
      </c>
      <c r="AJ22" s="53" t="str">
        <f t="shared" si="6"/>
        <v/>
      </c>
      <c r="AK22" s="53" t="str">
        <f t="shared" si="6"/>
        <v/>
      </c>
      <c r="AL22" s="53" t="str">
        <f t="shared" si="6"/>
        <v/>
      </c>
      <c r="AM22" s="53" t="str">
        <f t="shared" si="6"/>
        <v/>
      </c>
      <c r="AN22" s="53" t="str">
        <f t="shared" si="6"/>
        <v/>
      </c>
      <c r="AO22" s="53" t="str">
        <f t="shared" si="7"/>
        <v/>
      </c>
      <c r="AP22" s="53" t="str">
        <f t="shared" si="7"/>
        <v/>
      </c>
      <c r="AQ22" s="53" t="str">
        <f t="shared" si="7"/>
        <v/>
      </c>
      <c r="AR22" s="53" t="str">
        <f t="shared" si="7"/>
        <v/>
      </c>
      <c r="AS22" s="53" t="str">
        <f t="shared" si="7"/>
        <v/>
      </c>
      <c r="AT22" s="53" t="str">
        <f t="shared" si="7"/>
        <v/>
      </c>
      <c r="AU22" s="53" t="str">
        <f t="shared" si="7"/>
        <v/>
      </c>
      <c r="AV22" s="53" t="str">
        <f t="shared" si="7"/>
        <v/>
      </c>
      <c r="AW22" s="53" t="str">
        <f t="shared" si="7"/>
        <v/>
      </c>
      <c r="AX22" s="53" t="str">
        <f t="shared" si="7"/>
        <v/>
      </c>
      <c r="AY22" s="53" t="str">
        <f t="shared" si="7"/>
        <v/>
      </c>
      <c r="AZ22" s="53" t="str">
        <f t="shared" si="7"/>
        <v/>
      </c>
      <c r="BA22" s="53" t="str">
        <f t="shared" si="7"/>
        <v/>
      </c>
      <c r="BB22" s="53" t="str">
        <f t="shared" si="7"/>
        <v/>
      </c>
      <c r="BC22" s="53" t="str">
        <f t="shared" si="7"/>
        <v/>
      </c>
      <c r="BD22" s="53" t="str">
        <f t="shared" si="7"/>
        <v/>
      </c>
      <c r="BE22" s="53" t="str">
        <f t="shared" si="8"/>
        <v/>
      </c>
      <c r="BF22" s="53" t="str">
        <f t="shared" si="8"/>
        <v/>
      </c>
      <c r="BG22" s="53" t="str">
        <f t="shared" si="8"/>
        <v/>
      </c>
      <c r="BH22" s="53" t="str">
        <f t="shared" si="8"/>
        <v/>
      </c>
      <c r="BI22" s="53" t="str">
        <f t="shared" si="8"/>
        <v/>
      </c>
      <c r="BJ22" s="53" t="str">
        <f t="shared" si="8"/>
        <v/>
      </c>
      <c r="BK22" s="53" t="str">
        <f t="shared" si="8"/>
        <v/>
      </c>
      <c r="BL22" s="53" t="str">
        <f t="shared" si="8"/>
        <v/>
      </c>
      <c r="BM22" s="53" t="str">
        <f t="shared" si="8"/>
        <v/>
      </c>
      <c r="BN22" s="53" t="str">
        <f t="shared" si="8"/>
        <v/>
      </c>
      <c r="BO22" s="53" t="str">
        <f t="shared" si="8"/>
        <v/>
      </c>
      <c r="BP22" s="53" t="str">
        <f t="shared" si="8"/>
        <v/>
      </c>
      <c r="BQ22" s="53" t="str">
        <f t="shared" si="8"/>
        <v/>
      </c>
      <c r="BR22" s="53" t="str">
        <f t="shared" si="8"/>
        <v/>
      </c>
      <c r="BS22" s="53" t="str">
        <f t="shared" si="8"/>
        <v/>
      </c>
      <c r="BT22" s="53" t="str">
        <f t="shared" si="8"/>
        <v/>
      </c>
      <c r="BU22" s="53" t="str">
        <f t="shared" si="9"/>
        <v/>
      </c>
      <c r="BV22" s="53" t="str">
        <f t="shared" si="9"/>
        <v/>
      </c>
      <c r="BW22" s="53" t="str">
        <f t="shared" si="9"/>
        <v/>
      </c>
      <c r="BX22" s="53" t="str">
        <f t="shared" si="9"/>
        <v/>
      </c>
    </row>
    <row r="23" spans="1:76" s="13" customFormat="1" ht="25" customHeight="1" x14ac:dyDescent="0.35">
      <c r="A23" s="5"/>
      <c r="B23" s="54" t="s">
        <v>51</v>
      </c>
      <c r="C23" s="49" t="s">
        <v>40</v>
      </c>
      <c r="D23" s="49"/>
      <c r="E23" s="50"/>
      <c r="F23" s="51">
        <f>F21+3</f>
        <v>45684</v>
      </c>
      <c r="G23" s="52">
        <v>5</v>
      </c>
      <c r="H23" s="49"/>
      <c r="I23" s="53" t="str">
        <f t="shared" si="10"/>
        <v/>
      </c>
      <c r="J23" s="53" t="str">
        <f t="shared" si="5"/>
        <v/>
      </c>
      <c r="K23" s="53" t="str">
        <f t="shared" si="5"/>
        <v/>
      </c>
      <c r="L23" s="53" t="str">
        <f t="shared" si="5"/>
        <v/>
      </c>
      <c r="M23" s="53" t="str">
        <f t="shared" si="5"/>
        <v/>
      </c>
      <c r="N23" s="53" t="str">
        <f t="shared" si="5"/>
        <v/>
      </c>
      <c r="O23" s="53" t="str">
        <f t="shared" si="5"/>
        <v/>
      </c>
      <c r="P23" s="53" t="str">
        <f t="shared" si="5"/>
        <v/>
      </c>
      <c r="Q23" s="53" t="str">
        <f t="shared" si="5"/>
        <v/>
      </c>
      <c r="R23" s="53" t="str">
        <f t="shared" si="5"/>
        <v/>
      </c>
      <c r="S23" s="53" t="str">
        <f t="shared" si="5"/>
        <v/>
      </c>
      <c r="T23" s="53" t="str">
        <f t="shared" si="5"/>
        <v/>
      </c>
      <c r="U23" s="53" t="str">
        <f t="shared" si="5"/>
        <v/>
      </c>
      <c r="V23" s="53" t="str">
        <f t="shared" si="5"/>
        <v/>
      </c>
      <c r="W23" s="53" t="str">
        <f t="shared" si="5"/>
        <v/>
      </c>
      <c r="X23" s="53" t="str">
        <f t="shared" si="5"/>
        <v/>
      </c>
      <c r="Y23" s="53" t="str">
        <f t="shared" si="6"/>
        <v/>
      </c>
      <c r="Z23" s="53" t="str">
        <f t="shared" si="6"/>
        <v/>
      </c>
      <c r="AA23" s="53" t="str">
        <f t="shared" si="6"/>
        <v/>
      </c>
      <c r="AB23" s="53" t="str">
        <f t="shared" si="6"/>
        <v/>
      </c>
      <c r="AC23" s="53" t="str">
        <f t="shared" si="6"/>
        <v/>
      </c>
      <c r="AD23" s="53" t="str">
        <f t="shared" si="6"/>
        <v/>
      </c>
      <c r="AE23" s="53" t="str">
        <f t="shared" si="6"/>
        <v/>
      </c>
      <c r="AF23" s="53" t="str">
        <f t="shared" si="6"/>
        <v/>
      </c>
      <c r="AG23" s="53" t="str">
        <f t="shared" si="6"/>
        <v/>
      </c>
      <c r="AH23" s="53" t="str">
        <f t="shared" si="6"/>
        <v/>
      </c>
      <c r="AI23" s="53" t="str">
        <f t="shared" si="6"/>
        <v/>
      </c>
      <c r="AJ23" s="53" t="str">
        <f t="shared" si="6"/>
        <v/>
      </c>
      <c r="AK23" s="53" t="str">
        <f t="shared" si="6"/>
        <v/>
      </c>
      <c r="AL23" s="53" t="str">
        <f t="shared" si="6"/>
        <v/>
      </c>
      <c r="AM23" s="53" t="str">
        <f t="shared" si="6"/>
        <v/>
      </c>
      <c r="AN23" s="53" t="str">
        <f t="shared" si="6"/>
        <v/>
      </c>
      <c r="AO23" s="53" t="str">
        <f t="shared" si="7"/>
        <v/>
      </c>
      <c r="AP23" s="53" t="str">
        <f t="shared" si="7"/>
        <v/>
      </c>
      <c r="AQ23" s="53" t="str">
        <f t="shared" si="7"/>
        <v/>
      </c>
      <c r="AR23" s="53" t="str">
        <f t="shared" si="7"/>
        <v/>
      </c>
      <c r="AS23" s="53" t="str">
        <f t="shared" si="7"/>
        <v/>
      </c>
      <c r="AT23" s="53" t="str">
        <f t="shared" si="7"/>
        <v/>
      </c>
      <c r="AU23" s="53" t="str">
        <f t="shared" si="7"/>
        <v/>
      </c>
      <c r="AV23" s="53" t="str">
        <f t="shared" si="7"/>
        <v/>
      </c>
      <c r="AW23" s="53" t="str">
        <f t="shared" si="7"/>
        <v/>
      </c>
      <c r="AX23" s="53" t="str">
        <f t="shared" si="7"/>
        <v/>
      </c>
      <c r="AY23" s="53" t="str">
        <f t="shared" si="7"/>
        <v/>
      </c>
      <c r="AZ23" s="53" t="str">
        <f t="shared" si="7"/>
        <v/>
      </c>
      <c r="BA23" s="53" t="str">
        <f t="shared" si="7"/>
        <v/>
      </c>
      <c r="BB23" s="53" t="str">
        <f t="shared" si="7"/>
        <v/>
      </c>
      <c r="BC23" s="53" t="str">
        <f t="shared" si="7"/>
        <v/>
      </c>
      <c r="BD23" s="53" t="str">
        <f t="shared" si="7"/>
        <v/>
      </c>
      <c r="BE23" s="53" t="str">
        <f t="shared" si="8"/>
        <v/>
      </c>
      <c r="BF23" s="53" t="str">
        <f t="shared" si="8"/>
        <v/>
      </c>
      <c r="BG23" s="53" t="str">
        <f t="shared" si="8"/>
        <v/>
      </c>
      <c r="BH23" s="53" t="str">
        <f t="shared" si="8"/>
        <v/>
      </c>
      <c r="BI23" s="53" t="str">
        <f t="shared" si="8"/>
        <v/>
      </c>
      <c r="BJ23" s="53" t="str">
        <f t="shared" si="8"/>
        <v/>
      </c>
      <c r="BK23" s="53" t="str">
        <f t="shared" si="8"/>
        <v/>
      </c>
      <c r="BL23" s="53" t="str">
        <f t="shared" si="8"/>
        <v/>
      </c>
      <c r="BM23" s="53" t="str">
        <f t="shared" si="8"/>
        <v/>
      </c>
      <c r="BN23" s="53" t="str">
        <f t="shared" si="8"/>
        <v/>
      </c>
      <c r="BO23" s="53" t="str">
        <f t="shared" si="8"/>
        <v/>
      </c>
      <c r="BP23" s="53" t="str">
        <f t="shared" si="8"/>
        <v/>
      </c>
      <c r="BQ23" s="53" t="str">
        <f t="shared" si="8"/>
        <v/>
      </c>
      <c r="BR23" s="53" t="str">
        <f t="shared" si="8"/>
        <v/>
      </c>
      <c r="BS23" s="53" t="str">
        <f t="shared" si="8"/>
        <v/>
      </c>
      <c r="BT23" s="53" t="str">
        <f t="shared" si="8"/>
        <v/>
      </c>
      <c r="BU23" s="53" t="str">
        <f t="shared" si="9"/>
        <v/>
      </c>
      <c r="BV23" s="53" t="str">
        <f t="shared" si="9"/>
        <v/>
      </c>
      <c r="BW23" s="53" t="str">
        <f t="shared" si="9"/>
        <v/>
      </c>
      <c r="BX23" s="53" t="str">
        <f t="shared" si="9"/>
        <v/>
      </c>
    </row>
    <row r="24" spans="1:76" s="13" customFormat="1" ht="25" customHeight="1" x14ac:dyDescent="0.35">
      <c r="A24" s="5"/>
      <c r="B24" s="54" t="s">
        <v>52</v>
      </c>
      <c r="C24" s="49" t="s">
        <v>40</v>
      </c>
      <c r="D24" s="49"/>
      <c r="E24" s="50"/>
      <c r="F24" s="51">
        <f>F23</f>
        <v>45684</v>
      </c>
      <c r="G24" s="52">
        <v>9</v>
      </c>
      <c r="H24" s="49"/>
      <c r="I24" s="53" t="str">
        <f t="shared" si="10"/>
        <v/>
      </c>
      <c r="J24" s="53" t="str">
        <f t="shared" si="5"/>
        <v/>
      </c>
      <c r="K24" s="53" t="str">
        <f t="shared" si="5"/>
        <v/>
      </c>
      <c r="L24" s="53" t="str">
        <f t="shared" si="5"/>
        <v/>
      </c>
      <c r="M24" s="53" t="str">
        <f t="shared" si="5"/>
        <v/>
      </c>
      <c r="N24" s="53" t="str">
        <f t="shared" si="5"/>
        <v/>
      </c>
      <c r="O24" s="53" t="str">
        <f t="shared" si="5"/>
        <v/>
      </c>
      <c r="P24" s="53" t="str">
        <f t="shared" si="5"/>
        <v/>
      </c>
      <c r="Q24" s="53" t="str">
        <f t="shared" si="5"/>
        <v/>
      </c>
      <c r="R24" s="53" t="str">
        <f t="shared" si="5"/>
        <v/>
      </c>
      <c r="S24" s="53" t="str">
        <f t="shared" si="5"/>
        <v/>
      </c>
      <c r="T24" s="53" t="str">
        <f t="shared" si="5"/>
        <v/>
      </c>
      <c r="U24" s="53" t="str">
        <f t="shared" si="5"/>
        <v/>
      </c>
      <c r="V24" s="53" t="str">
        <f t="shared" si="5"/>
        <v/>
      </c>
      <c r="W24" s="53" t="str">
        <f t="shared" si="5"/>
        <v/>
      </c>
      <c r="X24" s="53" t="str">
        <f t="shared" si="5"/>
        <v/>
      </c>
      <c r="Y24" s="53" t="str">
        <f t="shared" si="6"/>
        <v/>
      </c>
      <c r="Z24" s="53" t="str">
        <f t="shared" si="6"/>
        <v/>
      </c>
      <c r="AA24" s="53" t="str">
        <f t="shared" si="6"/>
        <v/>
      </c>
      <c r="AB24" s="53" t="str">
        <f t="shared" si="6"/>
        <v/>
      </c>
      <c r="AC24" s="53" t="str">
        <f t="shared" si="6"/>
        <v/>
      </c>
      <c r="AD24" s="53" t="str">
        <f t="shared" si="6"/>
        <v/>
      </c>
      <c r="AE24" s="53" t="str">
        <f t="shared" si="6"/>
        <v/>
      </c>
      <c r="AF24" s="53" t="str">
        <f t="shared" si="6"/>
        <v/>
      </c>
      <c r="AG24" s="53" t="str">
        <f t="shared" si="6"/>
        <v/>
      </c>
      <c r="AH24" s="53" t="str">
        <f t="shared" si="6"/>
        <v/>
      </c>
      <c r="AI24" s="53" t="str">
        <f t="shared" si="6"/>
        <v/>
      </c>
      <c r="AJ24" s="53" t="str">
        <f t="shared" si="6"/>
        <v/>
      </c>
      <c r="AK24" s="53" t="str">
        <f t="shared" si="6"/>
        <v/>
      </c>
      <c r="AL24" s="53" t="str">
        <f t="shared" si="6"/>
        <v/>
      </c>
      <c r="AM24" s="53" t="str">
        <f t="shared" si="6"/>
        <v/>
      </c>
      <c r="AN24" s="53" t="str">
        <f t="shared" si="6"/>
        <v/>
      </c>
      <c r="AO24" s="53" t="str">
        <f t="shared" si="7"/>
        <v/>
      </c>
      <c r="AP24" s="53" t="str">
        <f t="shared" si="7"/>
        <v/>
      </c>
      <c r="AQ24" s="53" t="str">
        <f t="shared" si="7"/>
        <v/>
      </c>
      <c r="AR24" s="53" t="str">
        <f t="shared" si="7"/>
        <v/>
      </c>
      <c r="AS24" s="53" t="str">
        <f t="shared" si="7"/>
        <v/>
      </c>
      <c r="AT24" s="53" t="str">
        <f t="shared" si="7"/>
        <v/>
      </c>
      <c r="AU24" s="53" t="str">
        <f t="shared" si="7"/>
        <v/>
      </c>
      <c r="AV24" s="53" t="str">
        <f t="shared" si="7"/>
        <v/>
      </c>
      <c r="AW24" s="53" t="str">
        <f t="shared" si="7"/>
        <v/>
      </c>
      <c r="AX24" s="53" t="str">
        <f t="shared" si="7"/>
        <v/>
      </c>
      <c r="AY24" s="53" t="str">
        <f t="shared" si="7"/>
        <v/>
      </c>
      <c r="AZ24" s="53" t="str">
        <f t="shared" si="7"/>
        <v/>
      </c>
      <c r="BA24" s="53" t="str">
        <f t="shared" si="7"/>
        <v/>
      </c>
      <c r="BB24" s="53" t="str">
        <f t="shared" si="7"/>
        <v/>
      </c>
      <c r="BC24" s="53" t="str">
        <f t="shared" si="7"/>
        <v/>
      </c>
      <c r="BD24" s="53" t="str">
        <f t="shared" si="7"/>
        <v/>
      </c>
      <c r="BE24" s="53" t="str">
        <f t="shared" si="8"/>
        <v/>
      </c>
      <c r="BF24" s="53" t="str">
        <f t="shared" si="8"/>
        <v/>
      </c>
      <c r="BG24" s="53" t="str">
        <f t="shared" si="8"/>
        <v/>
      </c>
      <c r="BH24" s="53" t="str">
        <f t="shared" si="8"/>
        <v/>
      </c>
      <c r="BI24" s="53" t="str">
        <f t="shared" si="8"/>
        <v/>
      </c>
      <c r="BJ24" s="53" t="str">
        <f t="shared" si="8"/>
        <v/>
      </c>
      <c r="BK24" s="53" t="str">
        <f t="shared" si="8"/>
        <v/>
      </c>
      <c r="BL24" s="53" t="str">
        <f t="shared" si="8"/>
        <v/>
      </c>
      <c r="BM24" s="53" t="str">
        <f t="shared" si="8"/>
        <v/>
      </c>
      <c r="BN24" s="53" t="str">
        <f t="shared" si="8"/>
        <v/>
      </c>
      <c r="BO24" s="53" t="str">
        <f t="shared" si="8"/>
        <v/>
      </c>
      <c r="BP24" s="53" t="str">
        <f t="shared" si="8"/>
        <v/>
      </c>
      <c r="BQ24" s="53" t="str">
        <f t="shared" si="8"/>
        <v/>
      </c>
      <c r="BR24" s="53" t="str">
        <f t="shared" si="8"/>
        <v/>
      </c>
      <c r="BS24" s="53" t="str">
        <f t="shared" si="8"/>
        <v/>
      </c>
      <c r="BT24" s="53" t="str">
        <f t="shared" si="8"/>
        <v/>
      </c>
      <c r="BU24" s="53" t="str">
        <f t="shared" si="9"/>
        <v/>
      </c>
      <c r="BV24" s="53" t="str">
        <f t="shared" si="9"/>
        <v/>
      </c>
      <c r="BW24" s="53" t="str">
        <f t="shared" si="9"/>
        <v/>
      </c>
      <c r="BX24" s="53" t="str">
        <f t="shared" si="9"/>
        <v/>
      </c>
    </row>
    <row r="25" spans="1:76" s="13" customFormat="1" ht="25" customHeight="1" x14ac:dyDescent="0.35">
      <c r="A25" s="5"/>
      <c r="B25" s="54" t="s">
        <v>53</v>
      </c>
      <c r="C25" s="49" t="s">
        <v>40</v>
      </c>
      <c r="D25" s="49"/>
      <c r="E25" s="50"/>
      <c r="F25" s="51">
        <f>F24+G24</f>
        <v>45693</v>
      </c>
      <c r="G25" s="52">
        <v>2</v>
      </c>
      <c r="H25" s="49"/>
      <c r="I25" s="53" t="str">
        <f t="shared" si="10"/>
        <v/>
      </c>
      <c r="J25" s="53" t="str">
        <f t="shared" si="5"/>
        <v/>
      </c>
      <c r="K25" s="53" t="str">
        <f t="shared" si="5"/>
        <v/>
      </c>
      <c r="L25" s="53" t="str">
        <f t="shared" si="5"/>
        <v/>
      </c>
      <c r="M25" s="53" t="str">
        <f t="shared" si="5"/>
        <v/>
      </c>
      <c r="N25" s="53" t="str">
        <f t="shared" si="5"/>
        <v/>
      </c>
      <c r="O25" s="53" t="str">
        <f t="shared" si="5"/>
        <v/>
      </c>
      <c r="P25" s="53" t="str">
        <f t="shared" si="5"/>
        <v/>
      </c>
      <c r="Q25" s="53" t="str">
        <f t="shared" si="5"/>
        <v/>
      </c>
      <c r="R25" s="53" t="str">
        <f t="shared" si="5"/>
        <v/>
      </c>
      <c r="S25" s="53" t="str">
        <f t="shared" si="5"/>
        <v/>
      </c>
      <c r="T25" s="53" t="str">
        <f t="shared" si="5"/>
        <v/>
      </c>
      <c r="U25" s="53" t="str">
        <f t="shared" si="5"/>
        <v/>
      </c>
      <c r="V25" s="53" t="str">
        <f t="shared" si="5"/>
        <v/>
      </c>
      <c r="W25" s="53" t="str">
        <f t="shared" si="5"/>
        <v/>
      </c>
      <c r="X25" s="53" t="str">
        <f t="shared" si="5"/>
        <v/>
      </c>
      <c r="Y25" s="53" t="str">
        <f t="shared" si="6"/>
        <v/>
      </c>
      <c r="Z25" s="53" t="str">
        <f t="shared" si="6"/>
        <v/>
      </c>
      <c r="AA25" s="53" t="str">
        <f t="shared" si="6"/>
        <v/>
      </c>
      <c r="AB25" s="53" t="str">
        <f t="shared" si="6"/>
        <v/>
      </c>
      <c r="AC25" s="53" t="str">
        <f t="shared" si="6"/>
        <v/>
      </c>
      <c r="AD25" s="53" t="str">
        <f t="shared" si="6"/>
        <v/>
      </c>
      <c r="AE25" s="53" t="str">
        <f t="shared" si="6"/>
        <v/>
      </c>
      <c r="AF25" s="53" t="str">
        <f t="shared" si="6"/>
        <v/>
      </c>
      <c r="AG25" s="53" t="str">
        <f t="shared" si="6"/>
        <v/>
      </c>
      <c r="AH25" s="53" t="str">
        <f t="shared" si="6"/>
        <v/>
      </c>
      <c r="AI25" s="53" t="str">
        <f t="shared" si="6"/>
        <v/>
      </c>
      <c r="AJ25" s="53" t="str">
        <f t="shared" si="6"/>
        <v/>
      </c>
      <c r="AK25" s="53" t="str">
        <f t="shared" si="6"/>
        <v/>
      </c>
      <c r="AL25" s="53" t="str">
        <f t="shared" si="6"/>
        <v/>
      </c>
      <c r="AM25" s="53" t="str">
        <f t="shared" si="6"/>
        <v/>
      </c>
      <c r="AN25" s="53" t="str">
        <f t="shared" si="6"/>
        <v/>
      </c>
      <c r="AO25" s="53" t="str">
        <f t="shared" si="7"/>
        <v/>
      </c>
      <c r="AP25" s="53" t="str">
        <f t="shared" si="7"/>
        <v/>
      </c>
      <c r="AQ25" s="53" t="str">
        <f t="shared" si="7"/>
        <v/>
      </c>
      <c r="AR25" s="53" t="str">
        <f t="shared" si="7"/>
        <v/>
      </c>
      <c r="AS25" s="53" t="str">
        <f t="shared" si="7"/>
        <v/>
      </c>
      <c r="AT25" s="53" t="str">
        <f t="shared" si="7"/>
        <v/>
      </c>
      <c r="AU25" s="53" t="str">
        <f t="shared" si="7"/>
        <v/>
      </c>
      <c r="AV25" s="53" t="str">
        <f t="shared" si="7"/>
        <v/>
      </c>
      <c r="AW25" s="53" t="str">
        <f t="shared" si="7"/>
        <v/>
      </c>
      <c r="AX25" s="53" t="str">
        <f t="shared" si="7"/>
        <v/>
      </c>
      <c r="AY25" s="53" t="str">
        <f t="shared" si="7"/>
        <v/>
      </c>
      <c r="AZ25" s="53" t="str">
        <f t="shared" si="7"/>
        <v/>
      </c>
      <c r="BA25" s="53" t="str">
        <f t="shared" si="7"/>
        <v/>
      </c>
      <c r="BB25" s="53" t="str">
        <f t="shared" si="7"/>
        <v/>
      </c>
      <c r="BC25" s="53" t="str">
        <f t="shared" si="7"/>
        <v/>
      </c>
      <c r="BD25" s="53" t="str">
        <f t="shared" si="7"/>
        <v/>
      </c>
      <c r="BE25" s="53" t="str">
        <f t="shared" si="8"/>
        <v/>
      </c>
      <c r="BF25" s="53" t="str">
        <f t="shared" si="8"/>
        <v/>
      </c>
      <c r="BG25" s="53" t="str">
        <f t="shared" si="8"/>
        <v/>
      </c>
      <c r="BH25" s="53" t="str">
        <f t="shared" si="8"/>
        <v/>
      </c>
      <c r="BI25" s="53" t="str">
        <f t="shared" si="8"/>
        <v/>
      </c>
      <c r="BJ25" s="53" t="str">
        <f t="shared" si="8"/>
        <v/>
      </c>
      <c r="BK25" s="53" t="str">
        <f t="shared" si="8"/>
        <v/>
      </c>
      <c r="BL25" s="53" t="str">
        <f t="shared" si="8"/>
        <v/>
      </c>
      <c r="BM25" s="53" t="str">
        <f t="shared" si="8"/>
        <v/>
      </c>
      <c r="BN25" s="53" t="str">
        <f t="shared" si="8"/>
        <v/>
      </c>
      <c r="BO25" s="53" t="str">
        <f t="shared" si="8"/>
        <v/>
      </c>
      <c r="BP25" s="53" t="str">
        <f t="shared" si="8"/>
        <v/>
      </c>
      <c r="BQ25" s="53" t="str">
        <f t="shared" si="8"/>
        <v/>
      </c>
      <c r="BR25" s="53" t="str">
        <f t="shared" si="8"/>
        <v/>
      </c>
      <c r="BS25" s="53" t="str">
        <f t="shared" si="8"/>
        <v/>
      </c>
      <c r="BT25" s="53" t="str">
        <f t="shared" si="8"/>
        <v/>
      </c>
      <c r="BU25" s="53" t="str">
        <f t="shared" si="9"/>
        <v/>
      </c>
      <c r="BV25" s="53" t="str">
        <f t="shared" si="9"/>
        <v/>
      </c>
      <c r="BW25" s="53" t="str">
        <f t="shared" si="9"/>
        <v/>
      </c>
      <c r="BX25" s="53" t="str">
        <f t="shared" si="9"/>
        <v/>
      </c>
    </row>
    <row r="26" spans="1:76" s="13" customFormat="1" ht="25" customHeight="1" x14ac:dyDescent="0.35">
      <c r="A26" s="5"/>
      <c r="B26" s="54" t="s">
        <v>54</v>
      </c>
      <c r="C26" s="49" t="s">
        <v>45</v>
      </c>
      <c r="D26" s="49"/>
      <c r="E26" s="50"/>
      <c r="F26" s="51">
        <f>F25+G25</f>
        <v>45695</v>
      </c>
      <c r="G26" s="52">
        <v>1</v>
      </c>
      <c r="H26" s="49"/>
      <c r="I26" s="53" t="str">
        <f t="shared" si="10"/>
        <v/>
      </c>
      <c r="J26" s="53" t="str">
        <f t="shared" si="10"/>
        <v/>
      </c>
      <c r="K26" s="53" t="str">
        <f t="shared" si="10"/>
        <v/>
      </c>
      <c r="L26" s="53" t="str">
        <f t="shared" si="10"/>
        <v/>
      </c>
      <c r="M26" s="53" t="str">
        <f t="shared" si="10"/>
        <v/>
      </c>
      <c r="N26" s="53" t="str">
        <f t="shared" si="10"/>
        <v/>
      </c>
      <c r="O26" s="53" t="str">
        <f t="shared" si="10"/>
        <v/>
      </c>
      <c r="P26" s="53" t="str">
        <f t="shared" si="10"/>
        <v/>
      </c>
      <c r="Q26" s="53" t="str">
        <f t="shared" si="10"/>
        <v/>
      </c>
      <c r="R26" s="53" t="str">
        <f t="shared" si="10"/>
        <v/>
      </c>
      <c r="S26" s="53" t="str">
        <f t="shared" si="10"/>
        <v/>
      </c>
      <c r="T26" s="53" t="str">
        <f t="shared" si="10"/>
        <v/>
      </c>
      <c r="U26" s="53" t="str">
        <f t="shared" si="10"/>
        <v/>
      </c>
      <c r="V26" s="53" t="str">
        <f t="shared" si="10"/>
        <v/>
      </c>
      <c r="W26" s="53" t="str">
        <f t="shared" si="10"/>
        <v/>
      </c>
      <c r="X26" s="53" t="str">
        <f t="shared" si="10"/>
        <v/>
      </c>
      <c r="Y26" s="53" t="str">
        <f t="shared" si="6"/>
        <v/>
      </c>
      <c r="Z26" s="53" t="str">
        <f t="shared" si="6"/>
        <v/>
      </c>
      <c r="AA26" s="53" t="str">
        <f t="shared" si="6"/>
        <v/>
      </c>
      <c r="AB26" s="53" t="str">
        <f t="shared" si="6"/>
        <v/>
      </c>
      <c r="AC26" s="53" t="str">
        <f t="shared" si="6"/>
        <v/>
      </c>
      <c r="AD26" s="53" t="str">
        <f t="shared" si="6"/>
        <v/>
      </c>
      <c r="AE26" s="53" t="str">
        <f t="shared" si="6"/>
        <v/>
      </c>
      <c r="AF26" s="53" t="str">
        <f t="shared" si="6"/>
        <v/>
      </c>
      <c r="AG26" s="53" t="str">
        <f t="shared" si="6"/>
        <v/>
      </c>
      <c r="AH26" s="53" t="str">
        <f t="shared" si="6"/>
        <v/>
      </c>
      <c r="AI26" s="53" t="str">
        <f t="shared" si="6"/>
        <v/>
      </c>
      <c r="AJ26" s="53" t="str">
        <f t="shared" si="6"/>
        <v/>
      </c>
      <c r="AK26" s="53" t="str">
        <f t="shared" si="6"/>
        <v/>
      </c>
      <c r="AL26" s="53" t="str">
        <f t="shared" si="6"/>
        <v/>
      </c>
      <c r="AM26" s="53" t="str">
        <f t="shared" si="6"/>
        <v/>
      </c>
      <c r="AN26" s="53" t="str">
        <f t="shared" ref="AN26:BC31" si="11">IF(AND($C26="Goal",AN$7&gt;=$F26,AN$7&lt;=$F26+$G26-1),2,IF(AND($C26="Milestone",AN$7&gt;=$F26,AN$7&lt;=$F26+$G26-1),1,""))</f>
        <v/>
      </c>
      <c r="AO26" s="53">
        <f t="shared" si="7"/>
        <v>1</v>
      </c>
      <c r="AP26" s="53" t="str">
        <f t="shared" si="7"/>
        <v/>
      </c>
      <c r="AQ26" s="53" t="str">
        <f t="shared" si="7"/>
        <v/>
      </c>
      <c r="AR26" s="53" t="str">
        <f t="shared" si="7"/>
        <v/>
      </c>
      <c r="AS26" s="53" t="str">
        <f t="shared" si="7"/>
        <v/>
      </c>
      <c r="AT26" s="53" t="str">
        <f t="shared" si="7"/>
        <v/>
      </c>
      <c r="AU26" s="53" t="str">
        <f t="shared" si="7"/>
        <v/>
      </c>
      <c r="AV26" s="53" t="str">
        <f t="shared" si="7"/>
        <v/>
      </c>
      <c r="AW26" s="53" t="str">
        <f t="shared" si="7"/>
        <v/>
      </c>
      <c r="AX26" s="53" t="str">
        <f t="shared" si="7"/>
        <v/>
      </c>
      <c r="AY26" s="53" t="str">
        <f t="shared" si="7"/>
        <v/>
      </c>
      <c r="AZ26" s="53" t="str">
        <f t="shared" si="7"/>
        <v/>
      </c>
      <c r="BA26" s="53" t="str">
        <f t="shared" si="7"/>
        <v/>
      </c>
      <c r="BB26" s="53" t="str">
        <f t="shared" si="7"/>
        <v/>
      </c>
      <c r="BC26" s="53" t="str">
        <f t="shared" si="7"/>
        <v/>
      </c>
      <c r="BD26" s="53" t="str">
        <f t="shared" ref="BD26:BT39" si="12">IF(AND($C26="Goal",BD$7&gt;=$F26,BD$7&lt;=$F26+$G26-1),2,IF(AND($C26="Milestone",BD$7&gt;=$F26,BD$7&lt;=$F26+$G26-1),1,""))</f>
        <v/>
      </c>
      <c r="BE26" s="53" t="str">
        <f t="shared" si="12"/>
        <v/>
      </c>
      <c r="BF26" s="53" t="str">
        <f t="shared" si="8"/>
        <v/>
      </c>
      <c r="BG26" s="53" t="str">
        <f t="shared" si="8"/>
        <v/>
      </c>
      <c r="BH26" s="53" t="str">
        <f t="shared" si="8"/>
        <v/>
      </c>
      <c r="BI26" s="53" t="str">
        <f t="shared" si="8"/>
        <v/>
      </c>
      <c r="BJ26" s="53" t="str">
        <f t="shared" si="8"/>
        <v/>
      </c>
      <c r="BK26" s="53" t="str">
        <f t="shared" si="8"/>
        <v/>
      </c>
      <c r="BL26" s="53" t="str">
        <f t="shared" si="8"/>
        <v/>
      </c>
      <c r="BM26" s="53" t="str">
        <f t="shared" si="8"/>
        <v/>
      </c>
      <c r="BN26" s="53" t="str">
        <f t="shared" si="8"/>
        <v/>
      </c>
      <c r="BO26" s="53" t="str">
        <f t="shared" si="8"/>
        <v/>
      </c>
      <c r="BP26" s="53" t="str">
        <f t="shared" si="8"/>
        <v/>
      </c>
      <c r="BQ26" s="53" t="str">
        <f t="shared" si="8"/>
        <v/>
      </c>
      <c r="BR26" s="53" t="str">
        <f t="shared" si="8"/>
        <v/>
      </c>
      <c r="BS26" s="53" t="str">
        <f t="shared" si="8"/>
        <v/>
      </c>
      <c r="BT26" s="53" t="str">
        <f t="shared" si="8"/>
        <v/>
      </c>
      <c r="BU26" s="53" t="str">
        <f t="shared" si="9"/>
        <v/>
      </c>
      <c r="BV26" s="53" t="str">
        <f t="shared" si="9"/>
        <v/>
      </c>
      <c r="BW26" s="53" t="str">
        <f t="shared" si="9"/>
        <v/>
      </c>
      <c r="BX26" s="53" t="str">
        <f t="shared" si="9"/>
        <v/>
      </c>
    </row>
    <row r="27" spans="1:76" s="13" customFormat="1" ht="25" customHeight="1" x14ac:dyDescent="0.35">
      <c r="A27" s="5"/>
      <c r="B27" s="48" t="s">
        <v>55</v>
      </c>
      <c r="C27" s="49"/>
      <c r="D27" s="49"/>
      <c r="E27" s="50"/>
      <c r="F27" s="51"/>
      <c r="G27" s="52"/>
      <c r="H27" s="49"/>
      <c r="I27" s="53" t="str">
        <f t="shared" si="10"/>
        <v/>
      </c>
      <c r="J27" s="53" t="str">
        <f t="shared" si="10"/>
        <v/>
      </c>
      <c r="K27" s="53" t="str">
        <f t="shared" si="10"/>
        <v/>
      </c>
      <c r="L27" s="53" t="str">
        <f t="shared" si="10"/>
        <v/>
      </c>
      <c r="M27" s="53" t="str">
        <f t="shared" si="10"/>
        <v/>
      </c>
      <c r="N27" s="53" t="str">
        <f t="shared" si="10"/>
        <v/>
      </c>
      <c r="O27" s="53" t="str">
        <f t="shared" si="10"/>
        <v/>
      </c>
      <c r="P27" s="53" t="str">
        <f t="shared" si="10"/>
        <v/>
      </c>
      <c r="Q27" s="53" t="str">
        <f t="shared" si="10"/>
        <v/>
      </c>
      <c r="R27" s="53" t="str">
        <f t="shared" si="10"/>
        <v/>
      </c>
      <c r="S27" s="53" t="str">
        <f t="shared" si="10"/>
        <v/>
      </c>
      <c r="T27" s="53" t="str">
        <f t="shared" si="10"/>
        <v/>
      </c>
      <c r="U27" s="53" t="str">
        <f t="shared" si="10"/>
        <v/>
      </c>
      <c r="V27" s="53" t="str">
        <f t="shared" si="10"/>
        <v/>
      </c>
      <c r="W27" s="53" t="str">
        <f t="shared" si="10"/>
        <v/>
      </c>
      <c r="X27" s="53" t="str">
        <f t="shared" si="10"/>
        <v/>
      </c>
      <c r="Y27" s="53" t="str">
        <f t="shared" ref="Y27:AM31" si="13">IF(AND($C27="Goal",Y$7&gt;=$F27,Y$7&lt;=$F27+$G27-1),2,IF(AND($C27="Milestone",Y$7&gt;=$F27,Y$7&lt;=$F27+$G27-1),1,""))</f>
        <v/>
      </c>
      <c r="Z27" s="53" t="str">
        <f t="shared" si="13"/>
        <v/>
      </c>
      <c r="AA27" s="53" t="str">
        <f t="shared" si="13"/>
        <v/>
      </c>
      <c r="AB27" s="53" t="str">
        <f t="shared" si="13"/>
        <v/>
      </c>
      <c r="AC27" s="53" t="str">
        <f t="shared" si="13"/>
        <v/>
      </c>
      <c r="AD27" s="53" t="str">
        <f t="shared" si="13"/>
        <v/>
      </c>
      <c r="AE27" s="53" t="str">
        <f t="shared" si="13"/>
        <v/>
      </c>
      <c r="AF27" s="53" t="str">
        <f t="shared" si="13"/>
        <v/>
      </c>
      <c r="AG27" s="53" t="str">
        <f t="shared" si="13"/>
        <v/>
      </c>
      <c r="AH27" s="53" t="str">
        <f t="shared" si="13"/>
        <v/>
      </c>
      <c r="AI27" s="53" t="str">
        <f t="shared" si="13"/>
        <v/>
      </c>
      <c r="AJ27" s="53" t="str">
        <f t="shared" si="13"/>
        <v/>
      </c>
      <c r="AK27" s="53" t="str">
        <f t="shared" si="13"/>
        <v/>
      </c>
      <c r="AL27" s="53" t="str">
        <f t="shared" si="13"/>
        <v/>
      </c>
      <c r="AM27" s="53" t="str">
        <f t="shared" si="13"/>
        <v/>
      </c>
      <c r="AN27" s="53" t="str">
        <f t="shared" si="11"/>
        <v/>
      </c>
      <c r="AO27" s="53" t="str">
        <f t="shared" si="11"/>
        <v/>
      </c>
      <c r="AP27" s="53" t="str">
        <f t="shared" si="11"/>
        <v/>
      </c>
      <c r="AQ27" s="53" t="str">
        <f t="shared" si="11"/>
        <v/>
      </c>
      <c r="AR27" s="53" t="str">
        <f t="shared" si="11"/>
        <v/>
      </c>
      <c r="AS27" s="53" t="str">
        <f t="shared" si="11"/>
        <v/>
      </c>
      <c r="AT27" s="53" t="str">
        <f t="shared" si="11"/>
        <v/>
      </c>
      <c r="AU27" s="53" t="str">
        <f t="shared" si="11"/>
        <v/>
      </c>
      <c r="AV27" s="53" t="str">
        <f t="shared" si="11"/>
        <v/>
      </c>
      <c r="AW27" s="53" t="str">
        <f t="shared" si="11"/>
        <v/>
      </c>
      <c r="AX27" s="53" t="str">
        <f t="shared" si="11"/>
        <v/>
      </c>
      <c r="AY27" s="53" t="str">
        <f t="shared" si="11"/>
        <v/>
      </c>
      <c r="AZ27" s="53" t="str">
        <f t="shared" si="11"/>
        <v/>
      </c>
      <c r="BA27" s="53" t="str">
        <f t="shared" si="11"/>
        <v/>
      </c>
      <c r="BB27" s="53" t="str">
        <f t="shared" si="11"/>
        <v/>
      </c>
      <c r="BC27" s="53" t="str">
        <f t="shared" si="11"/>
        <v/>
      </c>
      <c r="BD27" s="53" t="str">
        <f t="shared" si="12"/>
        <v/>
      </c>
      <c r="BE27" s="53" t="str">
        <f t="shared" si="12"/>
        <v/>
      </c>
      <c r="BF27" s="53" t="str">
        <f t="shared" si="12"/>
        <v/>
      </c>
      <c r="BG27" s="53" t="str">
        <f t="shared" si="12"/>
        <v/>
      </c>
      <c r="BH27" s="53" t="str">
        <f t="shared" si="12"/>
        <v/>
      </c>
      <c r="BI27" s="53" t="str">
        <f t="shared" si="12"/>
        <v/>
      </c>
      <c r="BJ27" s="53" t="str">
        <f t="shared" si="12"/>
        <v/>
      </c>
      <c r="BK27" s="53" t="str">
        <f t="shared" si="12"/>
        <v/>
      </c>
      <c r="BL27" s="53" t="str">
        <f t="shared" si="12"/>
        <v/>
      </c>
      <c r="BM27" s="53" t="str">
        <f t="shared" si="12"/>
        <v/>
      </c>
      <c r="BN27" s="53" t="str">
        <f t="shared" si="12"/>
        <v/>
      </c>
      <c r="BO27" s="53" t="str">
        <f t="shared" si="12"/>
        <v/>
      </c>
      <c r="BP27" s="53" t="str">
        <f t="shared" si="12"/>
        <v/>
      </c>
      <c r="BQ27" s="53" t="str">
        <f t="shared" si="12"/>
        <v/>
      </c>
      <c r="BR27" s="53" t="str">
        <f t="shared" si="12"/>
        <v/>
      </c>
      <c r="BS27" s="53" t="str">
        <f t="shared" si="12"/>
        <v/>
      </c>
      <c r="BT27" s="53" t="str">
        <f t="shared" si="12"/>
        <v/>
      </c>
      <c r="BU27" s="53" t="str">
        <f t="shared" ref="BU27:BX39" si="14">IF(AND($C27="Goal",BU$7&gt;=$F27,BU$7&lt;=$F27+$G27-1),2,IF(AND($C27="Milestone",BU$7&gt;=$F27,BU$7&lt;=$F27+$G27-1),1,""))</f>
        <v/>
      </c>
      <c r="BV27" s="53" t="str">
        <f t="shared" si="14"/>
        <v/>
      </c>
      <c r="BW27" s="53" t="str">
        <f t="shared" si="14"/>
        <v/>
      </c>
      <c r="BX27" s="53" t="str">
        <f t="shared" si="14"/>
        <v/>
      </c>
    </row>
    <row r="28" spans="1:76" s="13" customFormat="1" ht="25" customHeight="1" x14ac:dyDescent="0.35">
      <c r="A28" s="5"/>
      <c r="B28" s="54" t="s">
        <v>56</v>
      </c>
      <c r="C28" s="49" t="s">
        <v>40</v>
      </c>
      <c r="D28" s="49"/>
      <c r="E28" s="50"/>
      <c r="F28" s="51">
        <f>F26+3</f>
        <v>45698</v>
      </c>
      <c r="G28" s="52">
        <v>3</v>
      </c>
      <c r="H28" s="49"/>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t="str">
        <f t="shared" si="12"/>
        <v/>
      </c>
      <c r="BM28" s="53" t="str">
        <f t="shared" si="12"/>
        <v/>
      </c>
      <c r="BN28" s="53" t="str">
        <f t="shared" si="12"/>
        <v/>
      </c>
      <c r="BO28" s="53" t="str">
        <f t="shared" si="12"/>
        <v/>
      </c>
      <c r="BP28" s="53" t="str">
        <f t="shared" si="12"/>
        <v/>
      </c>
      <c r="BQ28" s="53" t="str">
        <f t="shared" si="12"/>
        <v/>
      </c>
      <c r="BR28" s="53" t="str">
        <f t="shared" si="12"/>
        <v/>
      </c>
      <c r="BS28" s="53" t="str">
        <f t="shared" si="12"/>
        <v/>
      </c>
      <c r="BT28" s="53" t="str">
        <f t="shared" si="12"/>
        <v/>
      </c>
      <c r="BU28" s="53" t="str">
        <f t="shared" si="14"/>
        <v/>
      </c>
      <c r="BV28" s="53" t="str">
        <f t="shared" si="14"/>
        <v/>
      </c>
      <c r="BW28" s="53" t="str">
        <f t="shared" si="14"/>
        <v/>
      </c>
      <c r="BX28" s="53" t="str">
        <f t="shared" si="14"/>
        <v/>
      </c>
    </row>
    <row r="29" spans="1:76" s="13" customFormat="1" ht="25" customHeight="1" x14ac:dyDescent="0.35">
      <c r="A29" s="5"/>
      <c r="B29" s="54" t="s">
        <v>57</v>
      </c>
      <c r="C29" s="49" t="s">
        <v>40</v>
      </c>
      <c r="D29" s="49"/>
      <c r="E29" s="50"/>
      <c r="F29" s="51">
        <f>F28</f>
        <v>45698</v>
      </c>
      <c r="G29" s="52">
        <v>5</v>
      </c>
      <c r="H29" s="49"/>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t="str">
        <f t="shared" si="12"/>
        <v/>
      </c>
      <c r="BM29" s="53" t="str">
        <f t="shared" si="12"/>
        <v/>
      </c>
      <c r="BN29" s="53" t="str">
        <f t="shared" si="12"/>
        <v/>
      </c>
      <c r="BO29" s="53" t="str">
        <f t="shared" si="12"/>
        <v/>
      </c>
      <c r="BP29" s="53" t="str">
        <f t="shared" si="12"/>
        <v/>
      </c>
      <c r="BQ29" s="53" t="str">
        <f t="shared" si="12"/>
        <v/>
      </c>
      <c r="BR29" s="53" t="str">
        <f t="shared" si="12"/>
        <v/>
      </c>
      <c r="BS29" s="53" t="str">
        <f t="shared" si="12"/>
        <v/>
      </c>
      <c r="BT29" s="53" t="str">
        <f t="shared" si="12"/>
        <v/>
      </c>
      <c r="BU29" s="53" t="str">
        <f t="shared" si="14"/>
        <v/>
      </c>
      <c r="BV29" s="53" t="str">
        <f t="shared" si="14"/>
        <v/>
      </c>
      <c r="BW29" s="53" t="str">
        <f t="shared" si="14"/>
        <v/>
      </c>
      <c r="BX29" s="53" t="str">
        <f t="shared" si="14"/>
        <v/>
      </c>
    </row>
    <row r="30" spans="1:76" s="13" customFormat="1" ht="25" customHeight="1" x14ac:dyDescent="0.35">
      <c r="A30" s="5"/>
      <c r="B30" s="54" t="s">
        <v>58</v>
      </c>
      <c r="C30" s="49" t="s">
        <v>40</v>
      </c>
      <c r="D30" s="49"/>
      <c r="E30" s="50"/>
      <c r="F30" s="51">
        <f>F29+G29+2</f>
        <v>45705</v>
      </c>
      <c r="G30" s="52">
        <v>3</v>
      </c>
      <c r="H30" s="49"/>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t="str">
        <f t="shared" si="12"/>
        <v/>
      </c>
      <c r="BM30" s="53" t="str">
        <f t="shared" si="12"/>
        <v/>
      </c>
      <c r="BN30" s="53" t="str">
        <f t="shared" si="12"/>
        <v/>
      </c>
      <c r="BO30" s="53" t="str">
        <f t="shared" si="12"/>
        <v/>
      </c>
      <c r="BP30" s="53" t="str">
        <f t="shared" si="12"/>
        <v/>
      </c>
      <c r="BQ30" s="53" t="str">
        <f t="shared" si="12"/>
        <v/>
      </c>
      <c r="BR30" s="53" t="str">
        <f t="shared" si="12"/>
        <v/>
      </c>
      <c r="BS30" s="53" t="str">
        <f t="shared" si="12"/>
        <v/>
      </c>
      <c r="BT30" s="53" t="str">
        <f t="shared" si="12"/>
        <v/>
      </c>
      <c r="BU30" s="53" t="str">
        <f t="shared" si="14"/>
        <v/>
      </c>
      <c r="BV30" s="53" t="str">
        <f t="shared" si="14"/>
        <v/>
      </c>
      <c r="BW30" s="53" t="str">
        <f t="shared" si="14"/>
        <v/>
      </c>
      <c r="BX30" s="53" t="str">
        <f t="shared" si="14"/>
        <v/>
      </c>
    </row>
    <row r="31" spans="1:76" s="13" customFormat="1" ht="25" customHeight="1" x14ac:dyDescent="0.35">
      <c r="A31" s="5"/>
      <c r="B31" s="54" t="s">
        <v>59</v>
      </c>
      <c r="C31" s="49" t="s">
        <v>40</v>
      </c>
      <c r="D31" s="49"/>
      <c r="E31" s="50"/>
      <c r="F31" s="51">
        <f>F30</f>
        <v>45705</v>
      </c>
      <c r="G31" s="52">
        <v>5</v>
      </c>
      <c r="H31" s="49"/>
      <c r="I31" s="53" t="str">
        <f t="shared" ref="I31:X31" si="15">IF(AND($C31="Goal",I$7&gt;=$F31,I$7&lt;=$F31+$G31-1),2,IF(AND($C31="Milestone",I$7&gt;=$F31,I$7&lt;=$F31+$G31-1),1,""))</f>
        <v/>
      </c>
      <c r="J31" s="53" t="str">
        <f t="shared" si="15"/>
        <v/>
      </c>
      <c r="K31" s="53" t="str">
        <f t="shared" si="15"/>
        <v/>
      </c>
      <c r="L31" s="53" t="str">
        <f t="shared" si="15"/>
        <v/>
      </c>
      <c r="M31" s="53" t="str">
        <f t="shared" si="15"/>
        <v/>
      </c>
      <c r="N31" s="53" t="str">
        <f t="shared" si="15"/>
        <v/>
      </c>
      <c r="O31" s="53" t="str">
        <f t="shared" si="15"/>
        <v/>
      </c>
      <c r="P31" s="53" t="str">
        <f t="shared" si="15"/>
        <v/>
      </c>
      <c r="Q31" s="53" t="str">
        <f t="shared" si="15"/>
        <v/>
      </c>
      <c r="R31" s="53" t="str">
        <f t="shared" si="15"/>
        <v/>
      </c>
      <c r="S31" s="53" t="str">
        <f t="shared" si="15"/>
        <v/>
      </c>
      <c r="T31" s="53" t="str">
        <f t="shared" si="15"/>
        <v/>
      </c>
      <c r="U31" s="53" t="str">
        <f t="shared" si="15"/>
        <v/>
      </c>
      <c r="V31" s="53" t="str">
        <f t="shared" si="15"/>
        <v/>
      </c>
      <c r="W31" s="53" t="str">
        <f t="shared" si="15"/>
        <v/>
      </c>
      <c r="X31" s="53" t="str">
        <f t="shared" si="15"/>
        <v/>
      </c>
      <c r="Y31" s="53" t="str">
        <f t="shared" si="13"/>
        <v/>
      </c>
      <c r="Z31" s="53" t="str">
        <f t="shared" si="13"/>
        <v/>
      </c>
      <c r="AA31" s="53" t="str">
        <f t="shared" si="13"/>
        <v/>
      </c>
      <c r="AB31" s="53" t="str">
        <f t="shared" si="13"/>
        <v/>
      </c>
      <c r="AC31" s="53" t="str">
        <f t="shared" si="13"/>
        <v/>
      </c>
      <c r="AD31" s="53" t="str">
        <f t="shared" si="13"/>
        <v/>
      </c>
      <c r="AE31" s="53" t="str">
        <f t="shared" si="13"/>
        <v/>
      </c>
      <c r="AF31" s="53" t="str">
        <f t="shared" si="13"/>
        <v/>
      </c>
      <c r="AG31" s="53" t="str">
        <f t="shared" si="13"/>
        <v/>
      </c>
      <c r="AH31" s="53" t="str">
        <f t="shared" si="13"/>
        <v/>
      </c>
      <c r="AI31" s="53" t="str">
        <f t="shared" si="13"/>
        <v/>
      </c>
      <c r="AJ31" s="53" t="str">
        <f t="shared" si="13"/>
        <v/>
      </c>
      <c r="AK31" s="53" t="str">
        <f t="shared" si="13"/>
        <v/>
      </c>
      <c r="AL31" s="53" t="str">
        <f t="shared" si="13"/>
        <v/>
      </c>
      <c r="AM31" s="53" t="str">
        <f t="shared" si="13"/>
        <v/>
      </c>
      <c r="AN31" s="53" t="str">
        <f t="shared" si="11"/>
        <v/>
      </c>
      <c r="AO31" s="53" t="str">
        <f t="shared" si="11"/>
        <v/>
      </c>
      <c r="AP31" s="53" t="str">
        <f t="shared" si="11"/>
        <v/>
      </c>
      <c r="AQ31" s="53" t="str">
        <f t="shared" si="11"/>
        <v/>
      </c>
      <c r="AR31" s="53" t="str">
        <f>IF(AND($C31="Goal",AR$7&gt;=$F31,AR$7&lt;=$F31+$G31-1),2,IF(AND($C31="Milestone",AR$7&gt;=$F31,AR$7&lt;=$F31+$G31-1),1,""))</f>
        <v/>
      </c>
      <c r="AS31" s="53" t="str">
        <f t="shared" si="11"/>
        <v/>
      </c>
      <c r="AT31" s="53" t="str">
        <f t="shared" si="11"/>
        <v/>
      </c>
      <c r="AU31" s="53" t="str">
        <f t="shared" si="11"/>
        <v/>
      </c>
      <c r="AV31" s="53" t="str">
        <f t="shared" si="11"/>
        <v/>
      </c>
      <c r="AW31" s="53" t="str">
        <f t="shared" si="11"/>
        <v/>
      </c>
      <c r="AX31" s="53" t="str">
        <f t="shared" si="11"/>
        <v/>
      </c>
      <c r="AY31" s="53" t="str">
        <f t="shared" si="11"/>
        <v/>
      </c>
      <c r="AZ31" s="53" t="str">
        <f t="shared" si="11"/>
        <v/>
      </c>
      <c r="BA31" s="53" t="str">
        <f t="shared" si="11"/>
        <v/>
      </c>
      <c r="BB31" s="53" t="str">
        <f t="shared" si="11"/>
        <v/>
      </c>
      <c r="BC31" s="53" t="str">
        <f t="shared" si="11"/>
        <v/>
      </c>
      <c r="BD31" s="53" t="str">
        <f t="shared" ref="BD31:BE31" si="16">IF(AND($C31="Goal",BD$7&gt;=$F31,BD$7&lt;=$F31+$G31-1),2,IF(AND($C31="Milestone",BD$7&gt;=$F31,BD$7&lt;=$F31+$G31-1),1,""))</f>
        <v/>
      </c>
      <c r="BE31" s="53" t="str">
        <f t="shared" si="16"/>
        <v/>
      </c>
      <c r="BF31" s="53" t="str">
        <f t="shared" si="12"/>
        <v/>
      </c>
      <c r="BG31" s="53" t="str">
        <f t="shared" si="12"/>
        <v/>
      </c>
      <c r="BH31" s="53" t="str">
        <f t="shared" si="12"/>
        <v/>
      </c>
      <c r="BI31" s="53" t="str">
        <f t="shared" si="12"/>
        <v/>
      </c>
      <c r="BJ31" s="53" t="str">
        <f t="shared" si="12"/>
        <v/>
      </c>
      <c r="BK31" s="53" t="str">
        <f t="shared" si="12"/>
        <v/>
      </c>
      <c r="BL31" s="53" t="str">
        <f t="shared" si="12"/>
        <v/>
      </c>
      <c r="BM31" s="53" t="str">
        <f t="shared" si="12"/>
        <v/>
      </c>
      <c r="BN31" s="53" t="str">
        <f t="shared" si="12"/>
        <v/>
      </c>
      <c r="BO31" s="53" t="str">
        <f t="shared" si="12"/>
        <v/>
      </c>
      <c r="BP31" s="53" t="str">
        <f t="shared" si="12"/>
        <v/>
      </c>
      <c r="BQ31" s="53" t="str">
        <f t="shared" si="12"/>
        <v/>
      </c>
      <c r="BR31" s="53" t="str">
        <f t="shared" si="12"/>
        <v/>
      </c>
      <c r="BS31" s="53" t="str">
        <f t="shared" si="12"/>
        <v/>
      </c>
      <c r="BT31" s="53" t="str">
        <f t="shared" si="12"/>
        <v/>
      </c>
      <c r="BU31" s="53" t="str">
        <f t="shared" si="14"/>
        <v/>
      </c>
      <c r="BV31" s="53" t="str">
        <f t="shared" si="14"/>
        <v/>
      </c>
      <c r="BW31" s="53" t="str">
        <f t="shared" si="14"/>
        <v/>
      </c>
      <c r="BX31" s="53" t="str">
        <f t="shared" si="14"/>
        <v/>
      </c>
    </row>
    <row r="32" spans="1:76" s="13" customFormat="1" ht="25" customHeight="1" x14ac:dyDescent="0.35">
      <c r="A32" s="5"/>
      <c r="B32" s="48" t="s">
        <v>60</v>
      </c>
      <c r="C32" s="49"/>
      <c r="D32" s="49"/>
      <c r="E32" s="50"/>
      <c r="F32" s="51"/>
      <c r="G32" s="52"/>
      <c r="H32" s="49"/>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t="str">
        <f t="shared" si="12"/>
        <v/>
      </c>
      <c r="BM32" s="53" t="str">
        <f t="shared" si="12"/>
        <v/>
      </c>
      <c r="BN32" s="53" t="str">
        <f t="shared" si="12"/>
        <v/>
      </c>
      <c r="BO32" s="53" t="str">
        <f t="shared" si="12"/>
        <v/>
      </c>
      <c r="BP32" s="53" t="str">
        <f t="shared" si="12"/>
        <v/>
      </c>
      <c r="BQ32" s="53" t="str">
        <f t="shared" si="12"/>
        <v/>
      </c>
      <c r="BR32" s="53" t="str">
        <f t="shared" si="12"/>
        <v/>
      </c>
      <c r="BS32" s="53" t="str">
        <f t="shared" si="12"/>
        <v/>
      </c>
      <c r="BT32" s="53" t="str">
        <f t="shared" si="12"/>
        <v/>
      </c>
      <c r="BU32" s="53" t="str">
        <f t="shared" si="14"/>
        <v/>
      </c>
      <c r="BV32" s="53" t="str">
        <f t="shared" si="14"/>
        <v/>
      </c>
      <c r="BW32" s="53" t="str">
        <f t="shared" si="14"/>
        <v/>
      </c>
      <c r="BX32" s="53" t="str">
        <f t="shared" si="14"/>
        <v/>
      </c>
    </row>
    <row r="33" spans="1:76" s="13" customFormat="1" ht="25" customHeight="1" x14ac:dyDescent="0.35">
      <c r="A33" s="5"/>
      <c r="B33" s="54" t="s">
        <v>61</v>
      </c>
      <c r="C33" s="49" t="s">
        <v>40</v>
      </c>
      <c r="D33" s="49"/>
      <c r="E33" s="50"/>
      <c r="F33" s="51">
        <f>F31+2+G31</f>
        <v>45712</v>
      </c>
      <c r="G33" s="52">
        <v>5</v>
      </c>
      <c r="H33" s="49"/>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t="str">
        <f t="shared" si="12"/>
        <v/>
      </c>
      <c r="BM33" s="53" t="str">
        <f t="shared" si="12"/>
        <v/>
      </c>
      <c r="BN33" s="53" t="str">
        <f t="shared" si="12"/>
        <v/>
      </c>
      <c r="BO33" s="53" t="str">
        <f t="shared" si="12"/>
        <v/>
      </c>
      <c r="BP33" s="53" t="str">
        <f t="shared" si="12"/>
        <v/>
      </c>
      <c r="BQ33" s="53" t="str">
        <f t="shared" si="12"/>
        <v/>
      </c>
      <c r="BR33" s="53" t="str">
        <f t="shared" si="12"/>
        <v/>
      </c>
      <c r="BS33" s="53" t="str">
        <f t="shared" si="12"/>
        <v/>
      </c>
      <c r="BT33" s="53" t="str">
        <f t="shared" si="12"/>
        <v/>
      </c>
      <c r="BU33" s="53" t="str">
        <f t="shared" si="14"/>
        <v/>
      </c>
      <c r="BV33" s="53" t="str">
        <f t="shared" si="14"/>
        <v/>
      </c>
      <c r="BW33" s="53" t="str">
        <f t="shared" si="14"/>
        <v/>
      </c>
      <c r="BX33" s="53" t="str">
        <f t="shared" si="14"/>
        <v/>
      </c>
    </row>
    <row r="34" spans="1:76" s="13" customFormat="1" ht="25" customHeight="1" x14ac:dyDescent="0.35">
      <c r="A34" s="5"/>
      <c r="B34" s="54" t="s">
        <v>62</v>
      </c>
      <c r="C34" s="49" t="s">
        <v>40</v>
      </c>
      <c r="D34" s="49"/>
      <c r="E34" s="50"/>
      <c r="F34" s="51">
        <f>F33+7</f>
        <v>45719</v>
      </c>
      <c r="G34" s="52">
        <v>1</v>
      </c>
      <c r="H34" s="49"/>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t="str">
        <f t="shared" si="12"/>
        <v/>
      </c>
      <c r="BM34" s="53" t="str">
        <f t="shared" si="12"/>
        <v/>
      </c>
      <c r="BN34" s="53" t="str">
        <f t="shared" si="12"/>
        <v/>
      </c>
      <c r="BO34" s="53" t="str">
        <f t="shared" si="12"/>
        <v/>
      </c>
      <c r="BP34" s="53" t="str">
        <f t="shared" si="12"/>
        <v/>
      </c>
      <c r="BQ34" s="53" t="str">
        <f t="shared" si="12"/>
        <v/>
      </c>
      <c r="BR34" s="53" t="str">
        <f t="shared" si="12"/>
        <v/>
      </c>
      <c r="BS34" s="53" t="str">
        <f t="shared" si="12"/>
        <v/>
      </c>
      <c r="BT34" s="53" t="str">
        <f t="shared" si="12"/>
        <v/>
      </c>
      <c r="BU34" s="53" t="str">
        <f t="shared" si="14"/>
        <v/>
      </c>
      <c r="BV34" s="53" t="str">
        <f t="shared" si="14"/>
        <v/>
      </c>
      <c r="BW34" s="53" t="str">
        <f t="shared" si="14"/>
        <v/>
      </c>
      <c r="BX34" s="53" t="str">
        <f t="shared" si="14"/>
        <v/>
      </c>
    </row>
    <row r="35" spans="1:76" s="13" customFormat="1" ht="25" customHeight="1" x14ac:dyDescent="0.35">
      <c r="A35" s="5"/>
      <c r="B35" s="54" t="s">
        <v>63</v>
      </c>
      <c r="C35" s="49" t="s">
        <v>40</v>
      </c>
      <c r="D35" s="49"/>
      <c r="E35" s="50"/>
      <c r="F35" s="51">
        <f>F34</f>
        <v>45719</v>
      </c>
      <c r="G35" s="52">
        <v>5</v>
      </c>
      <c r="H35" s="49"/>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t="str">
        <f t="shared" si="12"/>
        <v/>
      </c>
      <c r="BM35" s="53" t="str">
        <f t="shared" si="12"/>
        <v/>
      </c>
      <c r="BN35" s="53" t="str">
        <f t="shared" si="12"/>
        <v/>
      </c>
      <c r="BO35" s="53" t="str">
        <f t="shared" si="12"/>
        <v/>
      </c>
      <c r="BP35" s="53" t="str">
        <f t="shared" si="12"/>
        <v/>
      </c>
      <c r="BQ35" s="53" t="str">
        <f t="shared" si="12"/>
        <v/>
      </c>
      <c r="BR35" s="53" t="str">
        <f t="shared" si="12"/>
        <v/>
      </c>
      <c r="BS35" s="53" t="str">
        <f t="shared" si="12"/>
        <v/>
      </c>
      <c r="BT35" s="53" t="str">
        <f t="shared" si="12"/>
        <v/>
      </c>
      <c r="BU35" s="53" t="str">
        <f t="shared" si="14"/>
        <v/>
      </c>
      <c r="BV35" s="53" t="str">
        <f t="shared" si="14"/>
        <v/>
      </c>
      <c r="BW35" s="53" t="str">
        <f t="shared" si="14"/>
        <v/>
      </c>
      <c r="BX35" s="53" t="str">
        <f t="shared" si="14"/>
        <v/>
      </c>
    </row>
    <row r="36" spans="1:76" s="13" customFormat="1" ht="25" customHeight="1" x14ac:dyDescent="0.35">
      <c r="A36" s="5"/>
      <c r="B36" s="48" t="s">
        <v>64</v>
      </c>
      <c r="C36" s="49"/>
      <c r="D36" s="49"/>
      <c r="E36" s="50"/>
      <c r="F36" s="51"/>
      <c r="G36" s="52"/>
      <c r="H36" s="49"/>
      <c r="I36" s="53" t="str">
        <f t="shared" ref="I36:BK39" si="17">IF(AND($C36="Goal",I$7&gt;=$F36,I$7&lt;=$F36+$G36-1),2,IF(AND($C36="Milestone",I$7&gt;=$F36,I$7&lt;=$F36+$G36-1),1,""))</f>
        <v/>
      </c>
      <c r="J36" s="53" t="str">
        <f t="shared" si="17"/>
        <v/>
      </c>
      <c r="K36" s="53" t="str">
        <f t="shared" si="17"/>
        <v/>
      </c>
      <c r="L36" s="53" t="str">
        <f t="shared" si="17"/>
        <v/>
      </c>
      <c r="M36" s="53" t="str">
        <f t="shared" si="17"/>
        <v/>
      </c>
      <c r="N36" s="53" t="str">
        <f t="shared" si="17"/>
        <v/>
      </c>
      <c r="O36" s="53" t="str">
        <f t="shared" si="17"/>
        <v/>
      </c>
      <c r="P36" s="53" t="str">
        <f t="shared" si="17"/>
        <v/>
      </c>
      <c r="Q36" s="53" t="str">
        <f t="shared" si="17"/>
        <v/>
      </c>
      <c r="R36" s="53" t="str">
        <f t="shared" si="17"/>
        <v/>
      </c>
      <c r="S36" s="53" t="str">
        <f t="shared" si="17"/>
        <v/>
      </c>
      <c r="T36" s="53" t="str">
        <f t="shared" si="17"/>
        <v/>
      </c>
      <c r="U36" s="53" t="str">
        <f t="shared" si="17"/>
        <v/>
      </c>
      <c r="V36" s="53" t="str">
        <f t="shared" si="17"/>
        <v/>
      </c>
      <c r="W36" s="53" t="str">
        <f t="shared" si="17"/>
        <v/>
      </c>
      <c r="X36" s="53" t="str">
        <f t="shared" si="17"/>
        <v/>
      </c>
      <c r="Y36" s="53" t="str">
        <f t="shared" si="17"/>
        <v/>
      </c>
      <c r="Z36" s="53" t="str">
        <f t="shared" si="17"/>
        <v/>
      </c>
      <c r="AA36" s="53" t="str">
        <f t="shared" si="17"/>
        <v/>
      </c>
      <c r="AB36" s="53" t="str">
        <f t="shared" si="17"/>
        <v/>
      </c>
      <c r="AC36" s="53" t="str">
        <f t="shared" si="17"/>
        <v/>
      </c>
      <c r="AD36" s="53" t="str">
        <f t="shared" si="17"/>
        <v/>
      </c>
      <c r="AE36" s="53" t="str">
        <f t="shared" si="17"/>
        <v/>
      </c>
      <c r="AF36" s="53" t="str">
        <f t="shared" si="17"/>
        <v/>
      </c>
      <c r="AG36" s="53" t="str">
        <f t="shared" si="17"/>
        <v/>
      </c>
      <c r="AH36" s="53" t="str">
        <f t="shared" si="17"/>
        <v/>
      </c>
      <c r="AI36" s="53" t="str">
        <f t="shared" si="17"/>
        <v/>
      </c>
      <c r="AJ36" s="53" t="str">
        <f t="shared" si="17"/>
        <v/>
      </c>
      <c r="AK36" s="53" t="str">
        <f t="shared" si="17"/>
        <v/>
      </c>
      <c r="AL36" s="53" t="str">
        <f t="shared" si="17"/>
        <v/>
      </c>
      <c r="AM36" s="53" t="str">
        <f t="shared" si="17"/>
        <v/>
      </c>
      <c r="AN36" s="53" t="str">
        <f t="shared" si="17"/>
        <v/>
      </c>
      <c r="AO36" s="53" t="str">
        <f t="shared" si="17"/>
        <v/>
      </c>
      <c r="AP36" s="53" t="str">
        <f t="shared" si="17"/>
        <v/>
      </c>
      <c r="AQ36" s="53" t="str">
        <f t="shared" si="17"/>
        <v/>
      </c>
      <c r="AR36" s="53" t="str">
        <f t="shared" si="17"/>
        <v/>
      </c>
      <c r="AS36" s="53" t="str">
        <f t="shared" si="17"/>
        <v/>
      </c>
      <c r="AT36" s="53" t="str">
        <f t="shared" si="17"/>
        <v/>
      </c>
      <c r="AU36" s="53" t="str">
        <f t="shared" si="17"/>
        <v/>
      </c>
      <c r="AV36" s="53" t="str">
        <f t="shared" si="17"/>
        <v/>
      </c>
      <c r="AW36" s="53" t="str">
        <f t="shared" si="17"/>
        <v/>
      </c>
      <c r="AX36" s="53" t="str">
        <f t="shared" si="17"/>
        <v/>
      </c>
      <c r="AY36" s="53" t="str">
        <f t="shared" si="17"/>
        <v/>
      </c>
      <c r="AZ36" s="53" t="str">
        <f t="shared" si="17"/>
        <v/>
      </c>
      <c r="BA36" s="53" t="str">
        <f t="shared" si="17"/>
        <v/>
      </c>
      <c r="BB36" s="53" t="str">
        <f t="shared" si="17"/>
        <v/>
      </c>
      <c r="BC36" s="53" t="str">
        <f t="shared" si="17"/>
        <v/>
      </c>
      <c r="BD36" s="53" t="str">
        <f t="shared" si="17"/>
        <v/>
      </c>
      <c r="BE36" s="53" t="str">
        <f t="shared" si="17"/>
        <v/>
      </c>
      <c r="BF36" s="53" t="str">
        <f t="shared" si="17"/>
        <v/>
      </c>
      <c r="BG36" s="53" t="str">
        <f t="shared" si="17"/>
        <v/>
      </c>
      <c r="BH36" s="53" t="str">
        <f t="shared" si="17"/>
        <v/>
      </c>
      <c r="BI36" s="53" t="str">
        <f t="shared" si="17"/>
        <v/>
      </c>
      <c r="BJ36" s="53" t="str">
        <f t="shared" si="17"/>
        <v/>
      </c>
      <c r="BK36" s="53" t="str">
        <f t="shared" si="17"/>
        <v/>
      </c>
      <c r="BL36" s="53" t="str">
        <f t="shared" si="12"/>
        <v/>
      </c>
      <c r="BM36" s="53" t="str">
        <f t="shared" si="12"/>
        <v/>
      </c>
      <c r="BN36" s="53" t="str">
        <f t="shared" si="12"/>
        <v/>
      </c>
      <c r="BO36" s="53" t="str">
        <f t="shared" si="12"/>
        <v/>
      </c>
      <c r="BP36" s="53" t="str">
        <f t="shared" si="12"/>
        <v/>
      </c>
      <c r="BQ36" s="53" t="str">
        <f t="shared" si="12"/>
        <v/>
      </c>
      <c r="BR36" s="53" t="str">
        <f t="shared" si="12"/>
        <v/>
      </c>
      <c r="BS36" s="53" t="str">
        <f t="shared" si="12"/>
        <v/>
      </c>
      <c r="BT36" s="53" t="str">
        <f t="shared" si="12"/>
        <v/>
      </c>
      <c r="BU36" s="53" t="str">
        <f t="shared" si="14"/>
        <v/>
      </c>
      <c r="BV36" s="53" t="str">
        <f t="shared" si="14"/>
        <v/>
      </c>
      <c r="BW36" s="53" t="str">
        <f t="shared" si="14"/>
        <v/>
      </c>
      <c r="BX36" s="53" t="str">
        <f t="shared" si="14"/>
        <v/>
      </c>
    </row>
    <row r="37" spans="1:76" s="13" customFormat="1" ht="25" customHeight="1" x14ac:dyDescent="0.35">
      <c r="A37" s="5"/>
      <c r="B37" s="54" t="s">
        <v>65</v>
      </c>
      <c r="C37" s="49" t="s">
        <v>40</v>
      </c>
      <c r="D37" s="49"/>
      <c r="E37" s="50"/>
      <c r="F37" s="51">
        <f>F35+7</f>
        <v>45726</v>
      </c>
      <c r="G37" s="52">
        <v>4</v>
      </c>
      <c r="H37" s="49"/>
      <c r="I37" s="53" t="str">
        <f t="shared" si="17"/>
        <v/>
      </c>
      <c r="J37" s="53" t="str">
        <f t="shared" si="17"/>
        <v/>
      </c>
      <c r="K37" s="53" t="str">
        <f t="shared" si="17"/>
        <v/>
      </c>
      <c r="L37" s="53" t="str">
        <f t="shared" si="17"/>
        <v/>
      </c>
      <c r="M37" s="53" t="str">
        <f t="shared" si="17"/>
        <v/>
      </c>
      <c r="N37" s="53" t="str">
        <f t="shared" si="17"/>
        <v/>
      </c>
      <c r="O37" s="53" t="str">
        <f t="shared" si="17"/>
        <v/>
      </c>
      <c r="P37" s="53" t="str">
        <f t="shared" si="17"/>
        <v/>
      </c>
      <c r="Q37" s="53" t="str">
        <f t="shared" si="17"/>
        <v/>
      </c>
      <c r="R37" s="53" t="str">
        <f t="shared" si="17"/>
        <v/>
      </c>
      <c r="S37" s="53" t="str">
        <f t="shared" si="17"/>
        <v/>
      </c>
      <c r="T37" s="53" t="str">
        <f t="shared" si="17"/>
        <v/>
      </c>
      <c r="U37" s="53" t="str">
        <f t="shared" si="17"/>
        <v/>
      </c>
      <c r="V37" s="53" t="str">
        <f t="shared" si="17"/>
        <v/>
      </c>
      <c r="W37" s="53" t="str">
        <f t="shared" si="17"/>
        <v/>
      </c>
      <c r="X37" s="53" t="str">
        <f t="shared" si="17"/>
        <v/>
      </c>
      <c r="Y37" s="53" t="str">
        <f t="shared" si="17"/>
        <v/>
      </c>
      <c r="Z37" s="53" t="str">
        <f t="shared" si="17"/>
        <v/>
      </c>
      <c r="AA37" s="53" t="str">
        <f t="shared" si="17"/>
        <v/>
      </c>
      <c r="AB37" s="53" t="str">
        <f t="shared" si="17"/>
        <v/>
      </c>
      <c r="AC37" s="53" t="str">
        <f t="shared" si="17"/>
        <v/>
      </c>
      <c r="AD37" s="53" t="str">
        <f t="shared" si="17"/>
        <v/>
      </c>
      <c r="AE37" s="53" t="str">
        <f t="shared" si="17"/>
        <v/>
      </c>
      <c r="AF37" s="53" t="str">
        <f t="shared" si="17"/>
        <v/>
      </c>
      <c r="AG37" s="53" t="str">
        <f t="shared" si="17"/>
        <v/>
      </c>
      <c r="AH37" s="53" t="str">
        <f t="shared" si="17"/>
        <v/>
      </c>
      <c r="AI37" s="53" t="str">
        <f t="shared" si="17"/>
        <v/>
      </c>
      <c r="AJ37" s="53" t="str">
        <f t="shared" si="17"/>
        <v/>
      </c>
      <c r="AK37" s="53" t="str">
        <f t="shared" si="17"/>
        <v/>
      </c>
      <c r="AL37" s="53" t="str">
        <f t="shared" si="17"/>
        <v/>
      </c>
      <c r="AM37" s="53" t="str">
        <f t="shared" si="17"/>
        <v/>
      </c>
      <c r="AN37" s="53" t="str">
        <f t="shared" si="17"/>
        <v/>
      </c>
      <c r="AO37" s="53" t="str">
        <f t="shared" si="17"/>
        <v/>
      </c>
      <c r="AP37" s="53" t="str">
        <f t="shared" si="17"/>
        <v/>
      </c>
      <c r="AQ37" s="53" t="str">
        <f t="shared" si="17"/>
        <v/>
      </c>
      <c r="AR37" s="53" t="str">
        <f t="shared" si="17"/>
        <v/>
      </c>
      <c r="AS37" s="53" t="str">
        <f t="shared" si="17"/>
        <v/>
      </c>
      <c r="AT37" s="53" t="str">
        <f t="shared" si="17"/>
        <v/>
      </c>
      <c r="AU37" s="53" t="str">
        <f t="shared" si="17"/>
        <v/>
      </c>
      <c r="AV37" s="53" t="str">
        <f t="shared" si="17"/>
        <v/>
      </c>
      <c r="AW37" s="53" t="str">
        <f t="shared" si="17"/>
        <v/>
      </c>
      <c r="AX37" s="53" t="str">
        <f t="shared" si="17"/>
        <v/>
      </c>
      <c r="AY37" s="53" t="str">
        <f t="shared" si="17"/>
        <v/>
      </c>
      <c r="AZ37" s="53" t="str">
        <f t="shared" si="17"/>
        <v/>
      </c>
      <c r="BA37" s="53" t="str">
        <f t="shared" si="17"/>
        <v/>
      </c>
      <c r="BB37" s="53" t="str">
        <f t="shared" si="17"/>
        <v/>
      </c>
      <c r="BC37" s="53" t="str">
        <f t="shared" si="17"/>
        <v/>
      </c>
      <c r="BD37" s="53" t="str">
        <f t="shared" si="17"/>
        <v/>
      </c>
      <c r="BE37" s="53" t="str">
        <f t="shared" si="17"/>
        <v/>
      </c>
      <c r="BF37" s="53" t="str">
        <f t="shared" si="17"/>
        <v/>
      </c>
      <c r="BG37" s="53" t="str">
        <f t="shared" si="17"/>
        <v/>
      </c>
      <c r="BH37" s="53" t="str">
        <f t="shared" si="17"/>
        <v/>
      </c>
      <c r="BI37" s="53" t="str">
        <f t="shared" si="17"/>
        <v/>
      </c>
      <c r="BJ37" s="53" t="str">
        <f t="shared" si="17"/>
        <v/>
      </c>
      <c r="BK37" s="53" t="str">
        <f t="shared" si="17"/>
        <v/>
      </c>
      <c r="BL37" s="53" t="str">
        <f t="shared" si="12"/>
        <v/>
      </c>
      <c r="BM37" s="53" t="str">
        <f t="shared" si="12"/>
        <v/>
      </c>
      <c r="BN37" s="53" t="str">
        <f t="shared" si="12"/>
        <v/>
      </c>
      <c r="BO37" s="53" t="str">
        <f t="shared" si="12"/>
        <v/>
      </c>
      <c r="BP37" s="53" t="str">
        <f t="shared" si="12"/>
        <v/>
      </c>
      <c r="BQ37" s="53" t="str">
        <f t="shared" si="12"/>
        <v/>
      </c>
      <c r="BR37" s="53" t="str">
        <f t="shared" si="12"/>
        <v/>
      </c>
      <c r="BS37" s="53" t="str">
        <f t="shared" si="12"/>
        <v/>
      </c>
      <c r="BT37" s="53" t="str">
        <f t="shared" si="12"/>
        <v/>
      </c>
      <c r="BU37" s="53" t="str">
        <f t="shared" si="14"/>
        <v/>
      </c>
      <c r="BV37" s="53" t="str">
        <f t="shared" si="14"/>
        <v/>
      </c>
      <c r="BW37" s="53" t="str">
        <f t="shared" si="14"/>
        <v/>
      </c>
      <c r="BX37" s="53" t="str">
        <f t="shared" si="14"/>
        <v/>
      </c>
    </row>
    <row r="38" spans="1:76" s="13" customFormat="1" ht="25" customHeight="1" x14ac:dyDescent="0.35">
      <c r="A38" s="5"/>
      <c r="B38" s="54" t="s">
        <v>66</v>
      </c>
      <c r="C38" s="49" t="s">
        <v>40</v>
      </c>
      <c r="D38" s="49"/>
      <c r="E38" s="50"/>
      <c r="F38" s="51">
        <f>F37+G37</f>
        <v>45730</v>
      </c>
      <c r="G38" s="52">
        <v>1</v>
      </c>
      <c r="H38" s="49"/>
      <c r="I38" s="53" t="str">
        <f t="shared" si="17"/>
        <v/>
      </c>
      <c r="J38" s="53" t="str">
        <f t="shared" si="17"/>
        <v/>
      </c>
      <c r="K38" s="53" t="str">
        <f t="shared" si="17"/>
        <v/>
      </c>
      <c r="L38" s="53" t="str">
        <f t="shared" si="17"/>
        <v/>
      </c>
      <c r="M38" s="53" t="str">
        <f t="shared" si="17"/>
        <v/>
      </c>
      <c r="N38" s="53" t="str">
        <f t="shared" si="17"/>
        <v/>
      </c>
      <c r="O38" s="53" t="str">
        <f t="shared" si="17"/>
        <v/>
      </c>
      <c r="P38" s="53" t="str">
        <f t="shared" si="17"/>
        <v/>
      </c>
      <c r="Q38" s="53" t="str">
        <f t="shared" si="17"/>
        <v/>
      </c>
      <c r="R38" s="53" t="str">
        <f t="shared" si="17"/>
        <v/>
      </c>
      <c r="S38" s="53" t="str">
        <f t="shared" si="17"/>
        <v/>
      </c>
      <c r="T38" s="53" t="str">
        <f t="shared" si="17"/>
        <v/>
      </c>
      <c r="U38" s="53" t="str">
        <f t="shared" si="17"/>
        <v/>
      </c>
      <c r="V38" s="53" t="str">
        <f t="shared" si="17"/>
        <v/>
      </c>
      <c r="W38" s="53" t="str">
        <f t="shared" si="17"/>
        <v/>
      </c>
      <c r="X38" s="53" t="str">
        <f t="shared" si="17"/>
        <v/>
      </c>
      <c r="Y38" s="53" t="str">
        <f t="shared" si="17"/>
        <v/>
      </c>
      <c r="Z38" s="53" t="str">
        <f t="shared" si="17"/>
        <v/>
      </c>
      <c r="AA38" s="53" t="str">
        <f t="shared" si="17"/>
        <v/>
      </c>
      <c r="AB38" s="53" t="str">
        <f t="shared" si="17"/>
        <v/>
      </c>
      <c r="AC38" s="53" t="str">
        <f t="shared" si="17"/>
        <v/>
      </c>
      <c r="AD38" s="53" t="str">
        <f t="shared" si="17"/>
        <v/>
      </c>
      <c r="AE38" s="53" t="str">
        <f t="shared" si="17"/>
        <v/>
      </c>
      <c r="AF38" s="53" t="str">
        <f t="shared" si="17"/>
        <v/>
      </c>
      <c r="AG38" s="53" t="str">
        <f t="shared" si="17"/>
        <v/>
      </c>
      <c r="AH38" s="53" t="str">
        <f t="shared" si="17"/>
        <v/>
      </c>
      <c r="AI38" s="53" t="str">
        <f t="shared" si="17"/>
        <v/>
      </c>
      <c r="AJ38" s="53" t="str">
        <f t="shared" si="17"/>
        <v/>
      </c>
      <c r="AK38" s="53" t="str">
        <f t="shared" si="17"/>
        <v/>
      </c>
      <c r="AL38" s="53" t="str">
        <f t="shared" si="17"/>
        <v/>
      </c>
      <c r="AM38" s="53" t="str">
        <f t="shared" si="17"/>
        <v/>
      </c>
      <c r="AN38" s="53" t="str">
        <f t="shared" si="17"/>
        <v/>
      </c>
      <c r="AO38" s="53" t="str">
        <f t="shared" si="17"/>
        <v/>
      </c>
      <c r="AP38" s="53" t="str">
        <f t="shared" si="17"/>
        <v/>
      </c>
      <c r="AQ38" s="53" t="str">
        <f t="shared" si="17"/>
        <v/>
      </c>
      <c r="AR38" s="53" t="str">
        <f t="shared" si="17"/>
        <v/>
      </c>
      <c r="AS38" s="53" t="str">
        <f t="shared" si="17"/>
        <v/>
      </c>
      <c r="AT38" s="53" t="str">
        <f t="shared" si="17"/>
        <v/>
      </c>
      <c r="AU38" s="53" t="str">
        <f t="shared" si="17"/>
        <v/>
      </c>
      <c r="AV38" s="53" t="str">
        <f t="shared" si="17"/>
        <v/>
      </c>
      <c r="AW38" s="53" t="str">
        <f t="shared" si="17"/>
        <v/>
      </c>
      <c r="AX38" s="53" t="str">
        <f t="shared" si="17"/>
        <v/>
      </c>
      <c r="AY38" s="53" t="str">
        <f t="shared" si="17"/>
        <v/>
      </c>
      <c r="AZ38" s="53" t="str">
        <f t="shared" si="17"/>
        <v/>
      </c>
      <c r="BA38" s="53" t="str">
        <f t="shared" si="17"/>
        <v/>
      </c>
      <c r="BB38" s="53" t="str">
        <f t="shared" si="17"/>
        <v/>
      </c>
      <c r="BC38" s="53" t="str">
        <f t="shared" si="17"/>
        <v/>
      </c>
      <c r="BD38" s="53" t="str">
        <f t="shared" si="17"/>
        <v/>
      </c>
      <c r="BE38" s="53" t="str">
        <f t="shared" si="17"/>
        <v/>
      </c>
      <c r="BF38" s="53" t="str">
        <f t="shared" si="17"/>
        <v/>
      </c>
      <c r="BG38" s="53" t="str">
        <f t="shared" si="17"/>
        <v/>
      </c>
      <c r="BH38" s="53" t="str">
        <f t="shared" si="17"/>
        <v/>
      </c>
      <c r="BI38" s="53" t="str">
        <f t="shared" si="17"/>
        <v/>
      </c>
      <c r="BJ38" s="53" t="str">
        <f t="shared" si="17"/>
        <v/>
      </c>
      <c r="BK38" s="53" t="str">
        <f t="shared" si="17"/>
        <v/>
      </c>
      <c r="BL38" s="53" t="str">
        <f t="shared" si="12"/>
        <v/>
      </c>
      <c r="BM38" s="53" t="str">
        <f t="shared" si="12"/>
        <v/>
      </c>
      <c r="BN38" s="53" t="str">
        <f t="shared" si="12"/>
        <v/>
      </c>
      <c r="BO38" s="53" t="str">
        <f t="shared" si="12"/>
        <v/>
      </c>
      <c r="BP38" s="53" t="str">
        <f t="shared" si="12"/>
        <v/>
      </c>
      <c r="BQ38" s="53" t="str">
        <f t="shared" si="12"/>
        <v/>
      </c>
      <c r="BR38" s="53" t="str">
        <f t="shared" si="12"/>
        <v/>
      </c>
      <c r="BS38" s="53" t="str">
        <f t="shared" si="12"/>
        <v/>
      </c>
      <c r="BT38" s="53" t="str">
        <f t="shared" si="12"/>
        <v/>
      </c>
      <c r="BU38" s="53" t="str">
        <f t="shared" si="14"/>
        <v/>
      </c>
      <c r="BV38" s="53" t="str">
        <f t="shared" si="14"/>
        <v/>
      </c>
      <c r="BW38" s="53" t="str">
        <f t="shared" si="14"/>
        <v/>
      </c>
      <c r="BX38" s="53" t="str">
        <f t="shared" si="14"/>
        <v/>
      </c>
    </row>
    <row r="39" spans="1:76" s="13" customFormat="1" ht="25" customHeight="1" x14ac:dyDescent="0.35">
      <c r="A39" s="6"/>
      <c r="B39" s="54" t="s">
        <v>67</v>
      </c>
      <c r="C39" s="49" t="s">
        <v>45</v>
      </c>
      <c r="D39" s="49"/>
      <c r="E39" s="17"/>
      <c r="F39" s="55">
        <f>F38</f>
        <v>45730</v>
      </c>
      <c r="G39" s="56">
        <v>1</v>
      </c>
      <c r="H39" s="49"/>
      <c r="I39" s="53" t="str">
        <f t="shared" si="17"/>
        <v/>
      </c>
      <c r="J39" s="53" t="str">
        <f t="shared" si="17"/>
        <v/>
      </c>
      <c r="K39" s="53" t="str">
        <f t="shared" si="17"/>
        <v/>
      </c>
      <c r="L39" s="53" t="str">
        <f t="shared" si="17"/>
        <v/>
      </c>
      <c r="M39" s="53" t="str">
        <f t="shared" si="17"/>
        <v/>
      </c>
      <c r="N39" s="53" t="str">
        <f t="shared" si="17"/>
        <v/>
      </c>
      <c r="O39" s="53" t="str">
        <f t="shared" si="17"/>
        <v/>
      </c>
      <c r="P39" s="53" t="str">
        <f t="shared" si="17"/>
        <v/>
      </c>
      <c r="Q39" s="53" t="str">
        <f t="shared" si="17"/>
        <v/>
      </c>
      <c r="R39" s="53" t="str">
        <f t="shared" si="17"/>
        <v/>
      </c>
      <c r="S39" s="53" t="str">
        <f t="shared" si="17"/>
        <v/>
      </c>
      <c r="T39" s="53" t="str">
        <f t="shared" si="17"/>
        <v/>
      </c>
      <c r="U39" s="53" t="str">
        <f t="shared" si="17"/>
        <v/>
      </c>
      <c r="V39" s="53" t="str">
        <f t="shared" si="17"/>
        <v/>
      </c>
      <c r="W39" s="53" t="str">
        <f t="shared" si="17"/>
        <v/>
      </c>
      <c r="X39" s="53" t="str">
        <f t="shared" si="17"/>
        <v/>
      </c>
      <c r="Y39" s="53" t="str">
        <f t="shared" si="17"/>
        <v/>
      </c>
      <c r="Z39" s="53" t="str">
        <f t="shared" si="17"/>
        <v/>
      </c>
      <c r="AA39" s="53" t="str">
        <f t="shared" si="17"/>
        <v/>
      </c>
      <c r="AB39" s="53" t="str">
        <f t="shared" si="17"/>
        <v/>
      </c>
      <c r="AC39" s="53" t="str">
        <f t="shared" si="17"/>
        <v/>
      </c>
      <c r="AD39" s="53" t="str">
        <f t="shared" si="17"/>
        <v/>
      </c>
      <c r="AE39" s="53" t="str">
        <f t="shared" si="17"/>
        <v/>
      </c>
      <c r="AF39" s="53" t="str">
        <f t="shared" si="17"/>
        <v/>
      </c>
      <c r="AG39" s="53" t="str">
        <f t="shared" si="17"/>
        <v/>
      </c>
      <c r="AH39" s="53" t="str">
        <f t="shared" si="17"/>
        <v/>
      </c>
      <c r="AI39" s="53" t="str">
        <f t="shared" si="17"/>
        <v/>
      </c>
      <c r="AJ39" s="53" t="str">
        <f t="shared" si="17"/>
        <v/>
      </c>
      <c r="AK39" s="53" t="str">
        <f t="shared" si="17"/>
        <v/>
      </c>
      <c r="AL39" s="53" t="str">
        <f t="shared" si="17"/>
        <v/>
      </c>
      <c r="AM39" s="53" t="str">
        <f t="shared" si="17"/>
        <v/>
      </c>
      <c r="AN39" s="53" t="str">
        <f t="shared" si="17"/>
        <v/>
      </c>
      <c r="AO39" s="53" t="str">
        <f t="shared" si="17"/>
        <v/>
      </c>
      <c r="AP39" s="53" t="str">
        <f t="shared" si="17"/>
        <v/>
      </c>
      <c r="AQ39" s="53" t="str">
        <f t="shared" si="17"/>
        <v/>
      </c>
      <c r="AR39" s="53" t="str">
        <f t="shared" si="17"/>
        <v/>
      </c>
      <c r="AS39" s="53" t="str">
        <f t="shared" si="17"/>
        <v/>
      </c>
      <c r="AT39" s="53" t="str">
        <f t="shared" si="17"/>
        <v/>
      </c>
      <c r="AU39" s="53" t="str">
        <f t="shared" si="17"/>
        <v/>
      </c>
      <c r="AV39" s="53" t="str">
        <f t="shared" si="17"/>
        <v/>
      </c>
      <c r="AW39" s="53" t="str">
        <f t="shared" si="17"/>
        <v/>
      </c>
      <c r="AX39" s="53" t="str">
        <f t="shared" si="17"/>
        <v/>
      </c>
      <c r="AY39" s="53" t="str">
        <f t="shared" si="17"/>
        <v/>
      </c>
      <c r="AZ39" s="53" t="str">
        <f t="shared" si="17"/>
        <v/>
      </c>
      <c r="BA39" s="53" t="str">
        <f t="shared" si="17"/>
        <v/>
      </c>
      <c r="BB39" s="53" t="str">
        <f t="shared" si="17"/>
        <v/>
      </c>
      <c r="BC39" s="53" t="str">
        <f t="shared" si="17"/>
        <v/>
      </c>
      <c r="BD39" s="53" t="str">
        <f t="shared" si="17"/>
        <v/>
      </c>
      <c r="BE39" s="53" t="str">
        <f t="shared" si="17"/>
        <v/>
      </c>
      <c r="BF39" s="53" t="str">
        <f t="shared" si="17"/>
        <v/>
      </c>
      <c r="BG39" s="53" t="str">
        <f t="shared" si="17"/>
        <v/>
      </c>
      <c r="BH39" s="53" t="str">
        <f t="shared" si="17"/>
        <v/>
      </c>
      <c r="BI39" s="53" t="str">
        <f t="shared" si="17"/>
        <v/>
      </c>
      <c r="BJ39" s="53" t="str">
        <f t="shared" si="17"/>
        <v/>
      </c>
      <c r="BK39" s="53" t="str">
        <f t="shared" si="17"/>
        <v/>
      </c>
      <c r="BL39" s="53" t="str">
        <f t="shared" si="12"/>
        <v/>
      </c>
      <c r="BM39" s="53" t="str">
        <f t="shared" si="12"/>
        <v/>
      </c>
      <c r="BN39" s="53" t="str">
        <f t="shared" si="12"/>
        <v/>
      </c>
      <c r="BO39" s="53" t="str">
        <f t="shared" si="12"/>
        <v/>
      </c>
      <c r="BP39" s="53" t="str">
        <f t="shared" si="12"/>
        <v/>
      </c>
      <c r="BQ39" s="53" t="str">
        <f t="shared" si="12"/>
        <v/>
      </c>
      <c r="BR39" s="53" t="str">
        <f t="shared" si="12"/>
        <v/>
      </c>
      <c r="BS39" s="53" t="str">
        <f t="shared" si="12"/>
        <v/>
      </c>
      <c r="BT39" s="53" t="str">
        <f t="shared" si="12"/>
        <v/>
      </c>
      <c r="BU39" s="53" t="str">
        <f t="shared" si="14"/>
        <v/>
      </c>
      <c r="BV39" s="53" t="str">
        <f t="shared" si="14"/>
        <v/>
      </c>
      <c r="BW39" s="53" t="str">
        <f t="shared" si="14"/>
        <v/>
      </c>
      <c r="BX39" s="53">
        <f t="shared" si="14"/>
        <v>1</v>
      </c>
    </row>
    <row r="40" spans="1:76" ht="30" customHeight="1" x14ac:dyDescent="0.35">
      <c r="D40" s="57"/>
      <c r="G40" s="58"/>
      <c r="H40" s="59"/>
    </row>
    <row r="41" spans="1:76" ht="30" customHeight="1" x14ac:dyDescent="0.35">
      <c r="D41" s="60"/>
    </row>
  </sheetData>
  <mergeCells count="8">
    <mergeCell ref="X4:AA4"/>
    <mergeCell ref="AC4:AF4"/>
    <mergeCell ref="B2:H2"/>
    <mergeCell ref="I2:N2"/>
    <mergeCell ref="O2:T2"/>
    <mergeCell ref="I4:L4"/>
    <mergeCell ref="N4:Q4"/>
    <mergeCell ref="S4:V4"/>
  </mergeCells>
  <conditionalFormatting sqref="E9:E39">
    <cfRule type="dataBar" priority="5">
      <dataBar>
        <cfvo type="num" val="0"/>
        <cfvo type="num" val="1"/>
        <color theme="6"/>
      </dataBar>
      <extLst>
        <ext xmlns:x14="http://schemas.microsoft.com/office/spreadsheetml/2009/9/main" uri="{B025F937-C7B1-47D3-B67F-A62EFF666E3E}">
          <x14:id>{4DE09532-9EE1-49D9-9768-91091E3906BE}</x14:id>
        </ext>
      </extLst>
    </cfRule>
  </conditionalFormatting>
  <conditionalFormatting sqref="I6:AM6">
    <cfRule type="expression" dxfId="14" priority="4">
      <formula>I$7&lt;=EOMONTH($I$7,0)</formula>
    </cfRule>
  </conditionalFormatting>
  <conditionalFormatting sqref="I32:BK39">
    <cfRule type="expression" dxfId="13" priority="7" stopIfTrue="1">
      <formula>AND($C32="Low Risk",I$7&gt;=$F32,I$7&lt;=$F32+$G32-1)</formula>
    </cfRule>
    <cfRule type="expression" dxfId="12" priority="8" stopIfTrue="1">
      <formula>AND($C32="High Risk",I$7&gt;=$F32,I$7&lt;=$F32+$G32-1)</formula>
    </cfRule>
    <cfRule type="expression" dxfId="11" priority="9" stopIfTrue="1">
      <formula>AND($C32="On Track",I$7&gt;=$F32,I$7&lt;=$F32+$G32-1)</formula>
    </cfRule>
    <cfRule type="expression" dxfId="10" priority="10" stopIfTrue="1">
      <formula>AND($C32="Med Risk",I$7&gt;=$F32,I$7&lt;=$F32+$G32-1)</formula>
    </cfRule>
    <cfRule type="expression" dxfId="9" priority="11" stopIfTrue="1">
      <formula>AND(LEN($C32)=0,I$7&gt;=$F32,I$7&lt;=$F32+$G32-1)</formula>
    </cfRule>
  </conditionalFormatting>
  <conditionalFormatting sqref="I10:BL11 BM11:BX39 I12:BK31 BL12:BL39">
    <cfRule type="expression" dxfId="8" priority="14" stopIfTrue="1">
      <formula>AND($C10="Low Risk",I$7&gt;=$F10,I$7&lt;=$F10+$G10-1)</formula>
    </cfRule>
    <cfRule type="expression" dxfId="7" priority="15" stopIfTrue="1">
      <formula>AND($C10="High Risk",I$7&gt;=$F10,I$7&lt;=$F10+$G10-1)</formula>
    </cfRule>
    <cfRule type="expression" dxfId="6" priority="16" stopIfTrue="1">
      <formula>AND($C10="On Track",I$7&gt;=$F10,I$7&lt;=$F10+$G10-1)</formula>
    </cfRule>
    <cfRule type="expression" dxfId="5" priority="17" stopIfTrue="1">
      <formula>AND($C10="Med Risk",I$7&gt;=$F10,I$7&lt;=$F10+$G10-1)</formula>
    </cfRule>
    <cfRule type="expression" dxfId="4" priority="18" stopIfTrue="1">
      <formula>AND(LEN($C10)=0,I$7&gt;=$F10,I$7&lt;=$F10+$G10-1)</formula>
    </cfRule>
  </conditionalFormatting>
  <conditionalFormatting sqref="I6:BX6">
    <cfRule type="expression" dxfId="3" priority="2">
      <formula>AND(I$7&lt;=EOMONTH($I$7,1),I$7&gt;EOMONTH($I$7,0))</formula>
    </cfRule>
  </conditionalFormatting>
  <conditionalFormatting sqref="J6:BX6">
    <cfRule type="expression" dxfId="2" priority="3">
      <formula>AND(J$7&lt;=EOMONTH($I$7,2),J$7&gt;EOMONTH($I$7,0),J$7&gt;EOMONTH($I$7,1))</formula>
    </cfRule>
  </conditionalFormatting>
  <conditionalFormatting sqref="BM7:BW9 I7:BL39 BM11:BW39">
    <cfRule type="expression" dxfId="1" priority="1">
      <formula>AND(TODAY()&gt;=I$7,TODAY()&lt;J$7)</formula>
    </cfRule>
  </conditionalFormatting>
  <conditionalFormatting sqref="BX7:BX9 BX11:BX39">
    <cfRule type="expression" dxfId="0" priority="12">
      <formula>AND(TODAY()&gt;=BX$7,TODAY()&lt;#REF!)</formula>
    </cfRule>
  </conditionalFormatting>
  <dataValidations count="13">
    <dataValidation allowBlank="1" showInputMessage="1" showErrorMessage="1" prompt="This is an empty row" sqref="A36:A38" xr:uid="{9A7FC985-2CB3-47C2-A2AE-E01F517EEBCA}"/>
    <dataValidation allowBlank="1" showInputMessage="1" showErrorMessage="1" prompt="This row marks the end of the Gantt milestone data. DO NOT enter anything in this row. _x000a_To add more items, insert new rows above this one._x000a_" sqref="A39" xr:uid="{C96402A8-542B-4CAB-A202-C17F294498D2}"/>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23F65E64-D4C0-40ED-B3BB-89E7EB6C4EB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7910139A-62D0-443A-88BB-81B7BAFF44B8}"/>
    <dataValidation allowBlank="1" showInputMessage="1" showErrorMessage="1" prompt="A scrollbar is in cells I8 through BL8. _x000a_To jump forward or backward in the timeline, enter a value of 0 or higher in cell C7._x000a_A value of 0 takes you to the beginning of the chart." sqref="A8" xr:uid="{D7026D9F-A111-4F93-842E-F103FABC6F1B}"/>
    <dataValidation allowBlank="1" showInputMessage="1" showErrorMessage="1" prompt="Cells I9 through BL9 contain the day number of the month for the Month represented in the cell block above each date cell and are auto calculated._x000a_Do not modify these cells._x000a_" sqref="A7" xr:uid="{CD802545-38BF-40AB-8634-75CCE73A6EF5}"/>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352E6EA5-0F31-493D-A19E-2DE3B82536B9}"/>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58A250B3-1F2A-4524-B631-9D11A5708350}"/>
    <dataValidation allowBlank="1" showInputMessage="1" showErrorMessage="1" prompt="Enter Company Name in cell B4._x000a_A legend is in cells I4 through AC4.  The Legend label is in cell G4." sqref="A4" xr:uid="{D381F2D2-1BCE-4F9D-A232-4DF6D5127E0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86F619F-C271-4E4B-9DC2-F54C2FD32ACD}"/>
    <dataValidation type="list" allowBlank="1" showInputMessage="1" sqref="C11" xr:uid="{A4A598DA-A720-4411-892E-08F612F04B82}">
      <formula1>"Goal,Milestone,On Track, Low Risk, Med Risk, High Risk"</formula1>
    </dataValidation>
    <dataValidation type="list" allowBlank="1" showInputMessage="1" showErrorMessage="1" sqref="C10 C12:C39" xr:uid="{F66DBEB3-53D6-483E-86FD-17E06A2E6A93}">
      <formula1>"Goal,Milestone,On Track, Low Risk, Med Risk, High Risk"</formula1>
    </dataValidation>
    <dataValidation type="whole" operator="greaterThanOrEqual" allowBlank="1" showInputMessage="1" promptTitle="Scrolling Increment" prompt="Changing this number will scroll the Gantt Chart view." sqref="C7" xr:uid="{FECAD83F-28FE-4E61-A534-D26C2EBB5399}">
      <formula1>0</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DE09532-9EE1-49D9-9768-91091E3906BE}">
            <x14:dataBar minLength="0" maxLength="100" gradient="0">
              <x14:cfvo type="num">
                <xm:f>0</xm:f>
              </x14:cfvo>
              <x14:cfvo type="num">
                <xm:f>1</xm:f>
              </x14:cfvo>
              <x14:negativeFillColor rgb="FFFF0000"/>
              <x14:axisColor rgb="FF000000"/>
            </x14:dataBar>
          </x14:cfRule>
          <xm:sqref>E9:E39</xm:sqref>
        </x14:conditionalFormatting>
        <x14:conditionalFormatting xmlns:xm="http://schemas.microsoft.com/office/excel/2006/main">
          <x14:cfRule type="iconSet" priority="6" id="{07E31207-52F4-42B7-BBAF-1131E9F6604C}">
            <x14:iconSet iconSet="3Stars" showValue="0" custom="1">
              <x14:cfvo type="percent">
                <xm:f>0</xm:f>
              </x14:cfvo>
              <x14:cfvo type="num">
                <xm:f>1</xm:f>
              </x14:cfvo>
              <x14:cfvo type="num">
                <xm:f>2</xm:f>
              </x14:cfvo>
              <x14:cfIcon iconSet="NoIcons" iconId="0"/>
              <x14:cfIcon iconSet="3Flags" iconId="1"/>
              <x14:cfIcon iconSet="3Signs" iconId="0"/>
            </x14:iconSet>
          </x14:cfRule>
          <xm:sqref>I32:BK39</xm:sqref>
        </x14:conditionalFormatting>
        <x14:conditionalFormatting xmlns:xm="http://schemas.microsoft.com/office/excel/2006/main">
          <x14:cfRule type="iconSet" priority="13" id="{7B56E57C-77CD-4B11-ABAA-55B7872926E3}">
            <x14:iconSet iconSet="3Stars" showValue="0" custom="1">
              <x14:cfvo type="percent">
                <xm:f>0</xm:f>
              </x14:cfvo>
              <x14:cfvo type="num">
                <xm:f>1</xm:f>
              </x14:cfvo>
              <x14:cfvo type="num">
                <xm:f>2</xm:f>
              </x14:cfvo>
              <x14:cfIcon iconSet="NoIcons" iconId="0"/>
              <x14:cfIcon iconSet="3Flags" iconId="1"/>
              <x14:cfIcon iconSet="3Signs" iconId="0"/>
            </x14:iconSet>
          </x14:cfRule>
          <xm:sqref>I10:BL11 I12:BK31 BL12:BL39 BM11:BX39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B5829-C713-4B60-A5F9-577C4095D5E5}">
  <dimension ref="A1:I48"/>
  <sheetViews>
    <sheetView zoomScale="130" zoomScaleNormal="130" workbookViewId="0">
      <selection activeCell="A4" sqref="A4"/>
    </sheetView>
  </sheetViews>
  <sheetFormatPr defaultRowHeight="14.5" x14ac:dyDescent="0.35"/>
  <cols>
    <col min="1" max="1" width="21.36328125" bestFit="1" customWidth="1"/>
    <col min="2" max="2" width="79.453125" bestFit="1" customWidth="1"/>
    <col min="4" max="4" width="11.1796875" bestFit="1" customWidth="1"/>
    <col min="5" max="5" width="32.54296875" bestFit="1" customWidth="1"/>
    <col min="6" max="6" width="20.81640625" bestFit="1" customWidth="1"/>
    <col min="7" max="7" width="12.08984375" bestFit="1" customWidth="1"/>
    <col min="8" max="8" width="12.08984375" customWidth="1"/>
    <col min="9" max="9" width="255.6328125" bestFit="1" customWidth="1"/>
  </cols>
  <sheetData>
    <row r="1" spans="1:9" x14ac:dyDescent="0.35">
      <c r="A1" s="3" t="s">
        <v>1</v>
      </c>
      <c r="B1" s="3" t="s">
        <v>2</v>
      </c>
      <c r="D1" s="3" t="s">
        <v>68</v>
      </c>
      <c r="E1" s="3" t="s">
        <v>359</v>
      </c>
      <c r="F1" s="3" t="s">
        <v>360</v>
      </c>
      <c r="G1" s="3" t="s">
        <v>361</v>
      </c>
      <c r="H1" s="3" t="s">
        <v>371</v>
      </c>
      <c r="I1" s="3" t="s">
        <v>369</v>
      </c>
    </row>
    <row r="2" spans="1:9" x14ac:dyDescent="0.35">
      <c r="A2" s="4" t="s">
        <v>83</v>
      </c>
      <c r="B2" s="4" t="s">
        <v>206</v>
      </c>
      <c r="D2" s="4" t="str">
        <f>'Detailed S2T'!B19</f>
        <v>Marketplace</v>
      </c>
      <c r="E2" s="4" t="str" cm="1">
        <f t="array" ref="E2:E17">'Detailed S2T'!C17:C32</f>
        <v>fact_platform_peformance_summary</v>
      </c>
      <c r="F2" s="4" t="str" cm="1">
        <f t="array" ref="F2:F17">'Detailed S2T'!D17:D32</f>
        <v>date_key</v>
      </c>
      <c r="G2" s="4" t="s">
        <v>237</v>
      </c>
      <c r="H2" s="4" t="str">
        <f>'Detailed S2T'!E17</f>
        <v>Foreign key to the dim_date table, representing the relevant date for time-series metrics</v>
      </c>
      <c r="I2" s="4" t="str">
        <f>'Detailed S2T'!O17</f>
        <v>distinct date_key_ from mdm.fact_order_detail</v>
      </c>
    </row>
    <row r="3" spans="1:9" x14ac:dyDescent="0.35">
      <c r="A3" s="4" t="s">
        <v>84</v>
      </c>
      <c r="B3" s="4" t="s">
        <v>207</v>
      </c>
      <c r="D3" s="4" t="str">
        <f>'Detailed S2T'!B20</f>
        <v>Marketplace</v>
      </c>
      <c r="E3" s="4" t="str">
        <v>fact_platform_peformance_summary</v>
      </c>
      <c r="F3" s="4" t="str">
        <v>l1d_ado</v>
      </c>
      <c r="G3" s="4" t="s">
        <v>370</v>
      </c>
      <c r="H3" s="4" t="str">
        <f>'Detailed S2T'!E18</f>
        <v>Average daily orders for the last 1 day</v>
      </c>
      <c r="I3" s="4" t="str">
        <f>'Detailed S2T'!O18</f>
        <v>count(order_key)/1.0000 from mdm.fact_order_detail a 
join mdm.dim_date b on a.order_create_date_key = b.date_key
where b.date = current_date - interval '1 day'</v>
      </c>
    </row>
    <row r="4" spans="1:9" x14ac:dyDescent="0.35">
      <c r="A4" s="4" t="s">
        <v>85</v>
      </c>
      <c r="B4" s="4" t="s">
        <v>208</v>
      </c>
      <c r="D4" s="4" t="str">
        <f>'Detailed S2T'!B21</f>
        <v>Marketplace</v>
      </c>
      <c r="E4" s="4" t="str">
        <v>fact_platform_peformance_summary</v>
      </c>
      <c r="F4" s="4" t="str">
        <v>l7d_ado</v>
      </c>
      <c r="G4" s="4" t="s">
        <v>370</v>
      </c>
      <c r="H4" s="4" t="str">
        <f>'Detailed S2T'!E19</f>
        <v>Average daily orders for the last 7 days</v>
      </c>
      <c r="I4" s="4" t="str">
        <f>'Detailed S2T'!O19</f>
        <v>count(order_key)/7.0000 from mdm.fact_order_detail a 
join mdm.dim_date b on a.order_create_date_key = b.date_key
where b.date between current_date - interval '7 days' and current_date - interval '1 day'</v>
      </c>
    </row>
    <row r="5" spans="1:9" x14ac:dyDescent="0.35">
      <c r="A5" s="4" t="s">
        <v>86</v>
      </c>
      <c r="B5" s="4" t="s">
        <v>209</v>
      </c>
      <c r="D5" s="4" t="str">
        <f>'Detailed S2T'!B22</f>
        <v>Marketplace</v>
      </c>
      <c r="E5" s="4" t="str">
        <v>fact_platform_peformance_summary</v>
      </c>
      <c r="F5" s="4" t="str">
        <v>l30d_ado</v>
      </c>
      <c r="G5" s="4" t="s">
        <v>370</v>
      </c>
      <c r="H5" s="4" t="str">
        <f>'Detailed S2T'!E20</f>
        <v>Average daily orders for the last 30 days</v>
      </c>
      <c r="I5" s="4" t="str">
        <f>'Detailed S2T'!O20</f>
        <v>count(order_key)/30.0000 from mdm.fact_order_detail a 
join mdm.dim_date b on a.order_create_date_key = b.date_key
where b.date between current_date - interval '30 days' and current_date - interval '1 day'</v>
      </c>
    </row>
    <row r="6" spans="1:9" x14ac:dyDescent="0.35">
      <c r="A6" s="4" t="s">
        <v>87</v>
      </c>
      <c r="B6" s="4" t="s">
        <v>210</v>
      </c>
      <c r="D6" s="4" t="str">
        <f>'Detailed S2T'!B23</f>
        <v>Marketplace</v>
      </c>
      <c r="E6" s="4" t="str">
        <v>fact_platform_peformance_summary</v>
      </c>
      <c r="F6" s="4" t="str">
        <v>l1d_adgmv</v>
      </c>
      <c r="G6" s="4" t="s">
        <v>370</v>
      </c>
      <c r="H6" s="4" t="str">
        <f>'Detailed S2T'!E21</f>
        <v>Average daily GMV for the last 1 day</v>
      </c>
      <c r="I6" s="4" t="str">
        <f>'Detailed S2T'!O21</f>
        <v>sum(gmv)/1.0000 from mdm.fact_order_detail a 
join mdm.dim_date b on a.order_create_date_key = b.date_key
where b.date = current_date - interval '1 day'</v>
      </c>
    </row>
    <row r="7" spans="1:9" x14ac:dyDescent="0.35">
      <c r="A7" s="4" t="s">
        <v>88</v>
      </c>
      <c r="B7" s="4" t="s">
        <v>211</v>
      </c>
      <c r="D7" s="4" t="str">
        <f>'Detailed S2T'!B24</f>
        <v>Marketplace</v>
      </c>
      <c r="E7" s="4" t="str">
        <v>fact_platform_peformance_summary</v>
      </c>
      <c r="F7" s="4" t="str">
        <v>l7d_adgmv</v>
      </c>
      <c r="G7" s="4" t="s">
        <v>370</v>
      </c>
      <c r="H7" s="4" t="str">
        <f>'Detailed S2T'!E22</f>
        <v>Average daily GMV for the last 7 days</v>
      </c>
      <c r="I7" s="4" t="str">
        <f>'Detailed S2T'!O22</f>
        <v>sum(gmv)/7.0000 from mdm.fact_order_detail a 
join mdm.dim_date b on a.order_create_date_key = b.date_key
where b.date between current_date - interval '7 days' and current_date - interval '1 day'</v>
      </c>
    </row>
    <row r="8" spans="1:9" x14ac:dyDescent="0.35">
      <c r="A8" s="4" t="s">
        <v>89</v>
      </c>
      <c r="B8" s="4" t="s">
        <v>183</v>
      </c>
      <c r="D8" s="4" t="str">
        <f>'Detailed S2T'!B25</f>
        <v>Marketplace</v>
      </c>
      <c r="E8" s="4" t="str">
        <v>fact_platform_peformance_summary</v>
      </c>
      <c r="F8" s="4" t="str">
        <v>l30d_adgmv</v>
      </c>
      <c r="G8" s="4" t="s">
        <v>370</v>
      </c>
      <c r="H8" s="4" t="str">
        <f>'Detailed S2T'!E23</f>
        <v>Average daily GMV for the last 30 days</v>
      </c>
      <c r="I8" s="4" t="str">
        <f>'Detailed S2T'!O23</f>
        <v>sum(gmv)/30.0000 from mdm.fact_order_detail a 
join mdm.dim_date b on a.order_create_date_key = b.date_key
where b.date between current_date - interval '30 days' and current_date - interval '1 day'</v>
      </c>
    </row>
    <row r="9" spans="1:9" x14ac:dyDescent="0.35">
      <c r="A9" s="4" t="s">
        <v>90</v>
      </c>
      <c r="B9" s="4" t="s">
        <v>184</v>
      </c>
      <c r="D9" s="4" t="str">
        <f>'Detailed S2T'!B26</f>
        <v>Marketplace</v>
      </c>
      <c r="E9" s="4" t="str">
        <v>fact_platform_peformance_summary</v>
      </c>
      <c r="F9" s="4" t="str">
        <v>l1d_avg_active_buyers</v>
      </c>
      <c r="G9" s="4" t="s">
        <v>370</v>
      </c>
      <c r="H9" s="4" t="str">
        <f>'Detailed S2T'!E24</f>
        <v>Average number of active buyers per day in the last 1 day</v>
      </c>
      <c r="I9" s="4" t="str">
        <f>'Detailed S2T'!O24</f>
        <v>count(distinct buyer_key)/1.0000 from mdm.fact_order_detail a 
join mdm.dim_date b on a.order_create_date_key = b.date_key
where b.date = current_date - interval '1 day'</v>
      </c>
    </row>
    <row r="10" spans="1:9" x14ac:dyDescent="0.35">
      <c r="A10" s="4" t="s">
        <v>91</v>
      </c>
      <c r="B10" s="4" t="s">
        <v>197</v>
      </c>
      <c r="D10" s="4" t="str">
        <f>'Detailed S2T'!B27</f>
        <v>Marketplace</v>
      </c>
      <c r="E10" s="4" t="str">
        <v>fact_platform_peformance_summary</v>
      </c>
      <c r="F10" s="4" t="str">
        <v>l7d_avg_active_buyers</v>
      </c>
      <c r="G10" s="4" t="s">
        <v>370</v>
      </c>
      <c r="H10" s="4" t="str">
        <f>'Detailed S2T'!E25</f>
        <v>Average number of active buyers per day in the last 7 days</v>
      </c>
      <c r="I10" s="4" t="str">
        <f>'Detailed S2T'!O25</f>
        <v>count(distinct buyer_key)/7.0000 from mdm.fact_order_detail a 
join mdm.dim_date b on a.order_create_date_key = b.date_key
where b.date between current_date - interval '7 days' and current_date - interval '1 day'</v>
      </c>
    </row>
    <row r="11" spans="1:9" x14ac:dyDescent="0.35">
      <c r="A11" s="4" t="s">
        <v>92</v>
      </c>
      <c r="B11" s="4" t="s">
        <v>198</v>
      </c>
      <c r="D11" s="4" t="str">
        <f>'Detailed S2T'!B28</f>
        <v>Marketplace</v>
      </c>
      <c r="E11" s="4" t="str">
        <v>fact_platform_peformance_summary</v>
      </c>
      <c r="F11" s="4" t="str">
        <v>l30d_avg_active_buyers</v>
      </c>
      <c r="G11" s="4" t="s">
        <v>370</v>
      </c>
      <c r="H11" s="4" t="str">
        <f>'Detailed S2T'!E26</f>
        <v>Average number of active buyers per day in the last 30 days</v>
      </c>
      <c r="I11" s="4" t="str">
        <f>'Detailed S2T'!O26</f>
        <v>count(distinct buyer_key)/7.0000 from mdm.fact_order_detail a 
join mdm.dim_date b on a.order_create_date_key = b.date_key
where b.date between current_date - interval '30 days' and current_date - interval '1 day'</v>
      </c>
    </row>
    <row r="12" spans="1:9" x14ac:dyDescent="0.35">
      <c r="A12" s="4" t="s">
        <v>93</v>
      </c>
      <c r="B12" s="4" t="s">
        <v>199</v>
      </c>
      <c r="D12" s="4" t="str">
        <f>'Detailed S2T'!B29</f>
        <v>Marketplace</v>
      </c>
      <c r="E12" s="4" t="str">
        <v>fact_platform_peformance_summary</v>
      </c>
      <c r="F12" s="4" t="str">
        <v>l1d_avg_active_shops</v>
      </c>
      <c r="G12" s="4" t="s">
        <v>370</v>
      </c>
      <c r="H12" s="4" t="str">
        <f>'Detailed S2T'!E27</f>
        <v>Average number of active shops per day in the last 1 day</v>
      </c>
      <c r="I12" s="4" t="str">
        <f>'Detailed S2T'!O27</f>
        <v>count(distinct seller_key)/1.0000 from mdm.fact_order_detail a 
join mdm.dim_date b on a.order_create_date_key = b.date_key
where b.date = current_date - interval '1 day'</v>
      </c>
    </row>
    <row r="13" spans="1:9" x14ac:dyDescent="0.35">
      <c r="A13" s="4" t="s">
        <v>94</v>
      </c>
      <c r="B13" s="4" t="s">
        <v>194</v>
      </c>
      <c r="D13" s="4" t="str">
        <f>'Detailed S2T'!B30</f>
        <v>Marketplace</v>
      </c>
      <c r="E13" s="4" t="str">
        <v>fact_platform_peformance_summary</v>
      </c>
      <c r="F13" s="4" t="str">
        <v>l7d_avg_active_shops</v>
      </c>
      <c r="G13" s="4" t="s">
        <v>370</v>
      </c>
      <c r="H13" s="4" t="str">
        <f>'Detailed S2T'!E28</f>
        <v>Average number of active shops per day in the last 7 days</v>
      </c>
      <c r="I13" s="4" t="str">
        <f>'Detailed S2T'!O28</f>
        <v>count(distinct seller_key)/7.0000 from mdm.fact_order_detail a 
join mdm.dim_date b on a.order_create_date_key = b.date_key
where b.date between current_date - interval '7 days' and current_date - interval '1 day'</v>
      </c>
    </row>
    <row r="14" spans="1:9" x14ac:dyDescent="0.35">
      <c r="A14" s="4" t="s">
        <v>70</v>
      </c>
      <c r="B14" s="4" t="s">
        <v>200</v>
      </c>
      <c r="D14" s="4" t="str">
        <f>'Detailed S2T'!B31</f>
        <v>Marketplace</v>
      </c>
      <c r="E14" s="4" t="str">
        <v>fact_platform_peformance_summary</v>
      </c>
      <c r="F14" s="4" t="str">
        <v>l30d_avg_active_shops</v>
      </c>
      <c r="G14" s="4" t="s">
        <v>370</v>
      </c>
      <c r="H14" s="4" t="str">
        <f>'Detailed S2T'!E29</f>
        <v>Average number of active shops per day in the last 30 days</v>
      </c>
      <c r="I14" s="4" t="str">
        <f>'Detailed S2T'!O29</f>
        <v>count(distinct seller_key)/7.0000 from mdm.fact_order_detail a 
join mdm.dim_date b on a.order_create_date_key = b.date_key
where b.date between current_date - interval '30 days' and current_date - interval '1 day'</v>
      </c>
    </row>
    <row r="15" spans="1:9" x14ac:dyDescent="0.35">
      <c r="A15" s="4" t="s">
        <v>95</v>
      </c>
      <c r="B15" s="4" t="s">
        <v>195</v>
      </c>
      <c r="D15" s="4" t="str">
        <f>'Detailed S2T'!B32</f>
        <v>Marketplace</v>
      </c>
      <c r="E15" s="4" t="str">
        <v>fact_platform_peformance_summary</v>
      </c>
      <c r="F15" s="4" t="str">
        <v>l1d_otd_time</v>
      </c>
      <c r="G15" s="4" t="s">
        <v>370</v>
      </c>
      <c r="H15" s="4" t="str">
        <f>'Detailed S2T'!E30</f>
        <v>Average on-time delivery time (in hours) for the last 1 day</v>
      </c>
      <c r="I15" s="4" t="str">
        <f>'Detailed S2T'!O30</f>
        <v>(delivered_time_key - order_create_time_key)/(count(parcel_id) * 3600.0000) 
from mdm.fact_parcel_detail a 
join mdm.dim_date b on a.order_create_date_key = b.date_key
where a.delivered_time_key is not null 
     and b.date = current_date - interval '1 day'</v>
      </c>
    </row>
    <row r="16" spans="1:9" x14ac:dyDescent="0.35">
      <c r="A16" s="4" t="s">
        <v>97</v>
      </c>
      <c r="B16" s="4" t="s">
        <v>196</v>
      </c>
      <c r="D16" s="4" t="str">
        <f>'Detailed S2T'!B33</f>
        <v>Warehouse</v>
      </c>
      <c r="E16" s="4" t="str">
        <v>fact_platform_peformance_summary</v>
      </c>
      <c r="F16" s="4" t="str">
        <v>l7d_otd_time</v>
      </c>
      <c r="G16" s="4" t="s">
        <v>370</v>
      </c>
      <c r="H16" s="4" t="str">
        <f>'Detailed S2T'!E31</f>
        <v>Average on-time delivery time (in hours) for the last 7 days</v>
      </c>
      <c r="I16" s="4" t="str">
        <f>'Detailed S2T'!O31</f>
        <v>(delivered_time_key - order_create_time_key)/(count(parcel_id) * 3600.0000) 
from mdm.fact_parcel_detail a 
join mdm.dim_date b on a.order_create_date_key = b.date_key
where a.delivered_time_key is not null 
     and b.date  between current_date - interval '7 days' and current_date - interval '1 day'</v>
      </c>
    </row>
    <row r="17" spans="1:9" x14ac:dyDescent="0.35">
      <c r="A17" s="4" t="s">
        <v>98</v>
      </c>
      <c r="B17" s="4" t="s">
        <v>201</v>
      </c>
      <c r="D17" s="4" t="str">
        <f>'Detailed S2T'!B34</f>
        <v>Warehouse</v>
      </c>
      <c r="E17" s="4" t="str">
        <v>fact_platform_peformance_summary</v>
      </c>
      <c r="F17" s="4" t="str">
        <v>l30d_otd_time</v>
      </c>
      <c r="G17" s="4" t="s">
        <v>370</v>
      </c>
      <c r="H17" s="4" t="str">
        <f>'Detailed S2T'!E32</f>
        <v>Average on-time delivery time (in hours) for the last 30 days</v>
      </c>
      <c r="I17" s="4" t="str">
        <f>'Detailed S2T'!O32</f>
        <v>(delivered_time_key - order_create_time_key)/(count(parcel_id) * 3600.0000) 
from mdm.fact_parcel_detail a 
join mdm.dim_date b on a.order_create_date_key = b.date_key
where a.delivered_time_key is not null 
     and b.date   between current_date - interval '30 days' and current_date - interval '1 day'</v>
      </c>
    </row>
    <row r="18" spans="1:9" x14ac:dyDescent="0.35">
      <c r="A18" s="4" t="s">
        <v>99</v>
      </c>
      <c r="B18" s="4" t="s">
        <v>202</v>
      </c>
    </row>
    <row r="19" spans="1:9" x14ac:dyDescent="0.35">
      <c r="A19" s="4" t="s">
        <v>100</v>
      </c>
      <c r="B19" s="4" t="s">
        <v>212</v>
      </c>
    </row>
    <row r="20" spans="1:9" x14ac:dyDescent="0.35">
      <c r="A20" s="4" t="s">
        <v>101</v>
      </c>
      <c r="B20" s="4" t="s">
        <v>203</v>
      </c>
    </row>
    <row r="21" spans="1:9" x14ac:dyDescent="0.35">
      <c r="A21" s="4" t="s">
        <v>102</v>
      </c>
      <c r="B21" s="4" t="s">
        <v>204</v>
      </c>
    </row>
    <row r="22" spans="1:9" x14ac:dyDescent="0.35">
      <c r="A22" s="4" t="s">
        <v>103</v>
      </c>
      <c r="B22" s="4" t="s">
        <v>205</v>
      </c>
    </row>
    <row r="23" spans="1:9" x14ac:dyDescent="0.35">
      <c r="A23" s="4" t="s">
        <v>104</v>
      </c>
      <c r="B23" s="4" t="s">
        <v>213</v>
      </c>
    </row>
    <row r="24" spans="1:9" x14ac:dyDescent="0.35">
      <c r="A24" s="4" t="s">
        <v>106</v>
      </c>
      <c r="B24" s="4" t="s">
        <v>214</v>
      </c>
    </row>
    <row r="25" spans="1:9" x14ac:dyDescent="0.35">
      <c r="A25" s="4" t="s">
        <v>107</v>
      </c>
      <c r="B25" s="4" t="s">
        <v>215</v>
      </c>
    </row>
    <row r="26" spans="1:9" x14ac:dyDescent="0.35">
      <c r="A26" s="4" t="s">
        <v>108</v>
      </c>
      <c r="B26" s="4" t="s">
        <v>216</v>
      </c>
    </row>
    <row r="27" spans="1:9" x14ac:dyDescent="0.35">
      <c r="A27" s="4" t="s">
        <v>109</v>
      </c>
      <c r="B27" s="4" t="s">
        <v>217</v>
      </c>
    </row>
    <row r="28" spans="1:9" x14ac:dyDescent="0.35">
      <c r="A28" s="4" t="s">
        <v>110</v>
      </c>
      <c r="B28" s="4" t="s">
        <v>218</v>
      </c>
    </row>
    <row r="29" spans="1:9" x14ac:dyDescent="0.35">
      <c r="A29" s="4" t="s">
        <v>111</v>
      </c>
      <c r="B29" s="4" t="s">
        <v>219</v>
      </c>
    </row>
    <row r="30" spans="1:9" x14ac:dyDescent="0.35">
      <c r="A30" s="4" t="s">
        <v>112</v>
      </c>
      <c r="B30" s="4" t="s">
        <v>220</v>
      </c>
    </row>
    <row r="31" spans="1:9" x14ac:dyDescent="0.35">
      <c r="A31" s="4" t="s">
        <v>113</v>
      </c>
      <c r="B31" s="4" t="s">
        <v>221</v>
      </c>
    </row>
    <row r="32" spans="1:9" x14ac:dyDescent="0.35">
      <c r="A32" s="4" t="s">
        <v>114</v>
      </c>
      <c r="B32" s="4" t="s">
        <v>222</v>
      </c>
    </row>
    <row r="33" spans="1:2" x14ac:dyDescent="0.35">
      <c r="A33" s="4" t="s">
        <v>115</v>
      </c>
      <c r="B33" s="4" t="s">
        <v>223</v>
      </c>
    </row>
    <row r="34" spans="1:2" x14ac:dyDescent="0.35">
      <c r="A34" s="4" t="s">
        <v>116</v>
      </c>
      <c r="B34" s="4" t="s">
        <v>224</v>
      </c>
    </row>
    <row r="35" spans="1:2" x14ac:dyDescent="0.35">
      <c r="A35" s="4" t="s">
        <v>117</v>
      </c>
      <c r="B35" s="4" t="s">
        <v>225</v>
      </c>
    </row>
    <row r="36" spans="1:2" x14ac:dyDescent="0.35">
      <c r="A36" s="4" t="s">
        <v>118</v>
      </c>
      <c r="B36" s="4" t="s">
        <v>226</v>
      </c>
    </row>
    <row r="37" spans="1:2" x14ac:dyDescent="0.35">
      <c r="A37" s="4" t="s">
        <v>119</v>
      </c>
      <c r="B37" s="4" t="s">
        <v>227</v>
      </c>
    </row>
    <row r="38" spans="1:2" x14ac:dyDescent="0.35">
      <c r="A38" s="4" t="s">
        <v>120</v>
      </c>
      <c r="B38" s="4" t="s">
        <v>228</v>
      </c>
    </row>
    <row r="39" spans="1:2" x14ac:dyDescent="0.35">
      <c r="A39" s="4" t="s">
        <v>121</v>
      </c>
      <c r="B39" s="4" t="s">
        <v>229</v>
      </c>
    </row>
    <row r="40" spans="1:2" x14ac:dyDescent="0.35">
      <c r="A40" s="4" t="s">
        <v>71</v>
      </c>
      <c r="B40" s="4" t="s">
        <v>185</v>
      </c>
    </row>
    <row r="41" spans="1:2" x14ac:dyDescent="0.35">
      <c r="A41" s="4" t="s">
        <v>72</v>
      </c>
      <c r="B41" s="4" t="s">
        <v>186</v>
      </c>
    </row>
    <row r="42" spans="1:2" x14ac:dyDescent="0.35">
      <c r="A42" s="4" t="s">
        <v>73</v>
      </c>
      <c r="B42" s="4" t="s">
        <v>187</v>
      </c>
    </row>
    <row r="43" spans="1:2" x14ac:dyDescent="0.35">
      <c r="A43" s="4" t="s">
        <v>74</v>
      </c>
      <c r="B43" s="4" t="s">
        <v>188</v>
      </c>
    </row>
    <row r="44" spans="1:2" x14ac:dyDescent="0.35">
      <c r="A44" s="4" t="s">
        <v>75</v>
      </c>
      <c r="B44" s="4" t="s">
        <v>189</v>
      </c>
    </row>
    <row r="45" spans="1:2" x14ac:dyDescent="0.35">
      <c r="A45" s="4" t="s">
        <v>76</v>
      </c>
      <c r="B45" s="4" t="s">
        <v>190</v>
      </c>
    </row>
    <row r="46" spans="1:2" x14ac:dyDescent="0.35">
      <c r="A46" s="4" t="s">
        <v>77</v>
      </c>
      <c r="B46" s="4" t="s">
        <v>191</v>
      </c>
    </row>
    <row r="47" spans="1:2" x14ac:dyDescent="0.35">
      <c r="A47" s="4" t="s">
        <v>78</v>
      </c>
      <c r="B47" s="4" t="s">
        <v>192</v>
      </c>
    </row>
    <row r="48" spans="1:2" x14ac:dyDescent="0.35">
      <c r="A48" s="4" t="s">
        <v>79</v>
      </c>
      <c r="B48" s="4"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5369-8B0C-4A84-8622-67D32430B384}">
  <dimension ref="A1:C37"/>
  <sheetViews>
    <sheetView workbookViewId="0">
      <selection activeCell="C18" sqref="C18"/>
    </sheetView>
  </sheetViews>
  <sheetFormatPr defaultRowHeight="14.5" x14ac:dyDescent="0.35"/>
  <cols>
    <col min="1" max="1" width="10.90625" bestFit="1" customWidth="1"/>
    <col min="2" max="2" width="9.26953125" bestFit="1" customWidth="1"/>
    <col min="3" max="3" width="33.81640625" bestFit="1" customWidth="1"/>
    <col min="4" max="4" width="11" bestFit="1" customWidth="1"/>
    <col min="5" max="5" width="10.6328125" bestFit="1" customWidth="1"/>
  </cols>
  <sheetData>
    <row r="1" spans="1:3" x14ac:dyDescent="0.35">
      <c r="A1" s="3" t="s">
        <v>362</v>
      </c>
      <c r="B1" s="3" t="s">
        <v>68</v>
      </c>
      <c r="C1" s="3" t="s">
        <v>359</v>
      </c>
    </row>
    <row r="2" spans="1:3" x14ac:dyDescent="0.35">
      <c r="A2" s="4" t="s">
        <v>363</v>
      </c>
      <c r="B2" s="4" t="s">
        <v>156</v>
      </c>
      <c r="C2" s="4" t="s">
        <v>132</v>
      </c>
    </row>
    <row r="3" spans="1:3" x14ac:dyDescent="0.35">
      <c r="A3" s="4" t="s">
        <v>363</v>
      </c>
      <c r="B3" s="4" t="s">
        <v>156</v>
      </c>
      <c r="C3" s="4" t="s">
        <v>133</v>
      </c>
    </row>
    <row r="4" spans="1:3" x14ac:dyDescent="0.35">
      <c r="A4" s="4" t="s">
        <v>363</v>
      </c>
      <c r="B4" s="4" t="s">
        <v>156</v>
      </c>
      <c r="C4" s="4" t="s">
        <v>134</v>
      </c>
    </row>
    <row r="5" spans="1:3" x14ac:dyDescent="0.35">
      <c r="A5" s="4" t="s">
        <v>363</v>
      </c>
      <c r="B5" s="4" t="s">
        <v>156</v>
      </c>
      <c r="C5" s="4" t="s">
        <v>135</v>
      </c>
    </row>
    <row r="6" spans="1:3" x14ac:dyDescent="0.35">
      <c r="A6" s="4" t="s">
        <v>363</v>
      </c>
      <c r="B6" s="4" t="s">
        <v>156</v>
      </c>
      <c r="C6" s="4" t="s">
        <v>136</v>
      </c>
    </row>
    <row r="7" spans="1:3" x14ac:dyDescent="0.35">
      <c r="A7" s="4" t="s">
        <v>363</v>
      </c>
      <c r="B7" s="4" t="s">
        <v>156</v>
      </c>
      <c r="C7" s="4" t="s">
        <v>137</v>
      </c>
    </row>
    <row r="8" spans="1:3" x14ac:dyDescent="0.35">
      <c r="A8" s="4" t="s">
        <v>363</v>
      </c>
      <c r="B8" s="4" t="s">
        <v>156</v>
      </c>
      <c r="C8" s="4" t="s">
        <v>138</v>
      </c>
    </row>
    <row r="9" spans="1:3" x14ac:dyDescent="0.35">
      <c r="A9" s="4" t="s">
        <v>363</v>
      </c>
      <c r="B9" s="4" t="s">
        <v>156</v>
      </c>
      <c r="C9" s="4" t="s">
        <v>139</v>
      </c>
    </row>
    <row r="10" spans="1:3" x14ac:dyDescent="0.35">
      <c r="A10" s="4" t="s">
        <v>363</v>
      </c>
      <c r="B10" s="4" t="s">
        <v>156</v>
      </c>
      <c r="C10" s="4" t="s">
        <v>140</v>
      </c>
    </row>
    <row r="11" spans="1:3" x14ac:dyDescent="0.35">
      <c r="A11" s="4" t="s">
        <v>363</v>
      </c>
      <c r="B11" s="4" t="s">
        <v>156</v>
      </c>
      <c r="C11" s="4" t="s">
        <v>129</v>
      </c>
    </row>
    <row r="12" spans="1:3" x14ac:dyDescent="0.35">
      <c r="A12" s="4" t="s">
        <v>363</v>
      </c>
      <c r="B12" s="4" t="s">
        <v>156</v>
      </c>
      <c r="C12" s="4" t="s">
        <v>130</v>
      </c>
    </row>
    <row r="13" spans="1:3" x14ac:dyDescent="0.35">
      <c r="A13" s="4" t="s">
        <v>363</v>
      </c>
      <c r="B13" s="4" t="s">
        <v>156</v>
      </c>
      <c r="C13" s="4" t="s">
        <v>131</v>
      </c>
    </row>
    <row r="14" spans="1:3" x14ac:dyDescent="0.35">
      <c r="A14" s="4" t="s">
        <v>363</v>
      </c>
      <c r="B14" s="4" t="s">
        <v>156</v>
      </c>
      <c r="C14" s="4" t="s">
        <v>127</v>
      </c>
    </row>
    <row r="15" spans="1:3" x14ac:dyDescent="0.35">
      <c r="A15" s="4" t="s">
        <v>363</v>
      </c>
      <c r="B15" s="4" t="s">
        <v>156</v>
      </c>
      <c r="C15" s="4" t="s">
        <v>128</v>
      </c>
    </row>
    <row r="16" spans="1:3" x14ac:dyDescent="0.35">
      <c r="A16" s="4" t="s">
        <v>364</v>
      </c>
      <c r="B16" s="4" t="s">
        <v>156</v>
      </c>
      <c r="C16" s="4" t="s">
        <v>82</v>
      </c>
    </row>
    <row r="17" spans="1:3" x14ac:dyDescent="0.35">
      <c r="A17" s="4" t="s">
        <v>364</v>
      </c>
      <c r="B17" s="4" t="s">
        <v>156</v>
      </c>
      <c r="C17" s="4" t="s">
        <v>96</v>
      </c>
    </row>
    <row r="18" spans="1:3" x14ac:dyDescent="0.35">
      <c r="A18" s="4" t="s">
        <v>364</v>
      </c>
      <c r="B18" s="4" t="s">
        <v>156</v>
      </c>
      <c r="C18" s="4" t="s">
        <v>122</v>
      </c>
    </row>
    <row r="19" spans="1:3" x14ac:dyDescent="0.35">
      <c r="A19" s="4" t="s">
        <v>365</v>
      </c>
      <c r="B19" s="4" t="s">
        <v>156</v>
      </c>
      <c r="C19" s="4" t="s">
        <v>123</v>
      </c>
    </row>
    <row r="20" spans="1:3" x14ac:dyDescent="0.35">
      <c r="A20" s="4" t="s">
        <v>366</v>
      </c>
      <c r="B20" s="4" t="s">
        <v>156</v>
      </c>
      <c r="C20" s="4" t="s">
        <v>124</v>
      </c>
    </row>
    <row r="21" spans="1:3" x14ac:dyDescent="0.35">
      <c r="A21" s="4" t="s">
        <v>366</v>
      </c>
      <c r="B21" s="4" t="s">
        <v>156</v>
      </c>
      <c r="C21" s="4" t="s">
        <v>125</v>
      </c>
    </row>
    <row r="22" spans="1:3" x14ac:dyDescent="0.35">
      <c r="A22" s="4" t="s">
        <v>366</v>
      </c>
      <c r="B22" s="4" t="s">
        <v>156</v>
      </c>
      <c r="C22" s="4" t="s">
        <v>126</v>
      </c>
    </row>
    <row r="23" spans="1:3" x14ac:dyDescent="0.35">
      <c r="A23" s="4" t="s">
        <v>363</v>
      </c>
      <c r="B23" s="4" t="s">
        <v>157</v>
      </c>
      <c r="C23" s="4" t="s">
        <v>80</v>
      </c>
    </row>
    <row r="24" spans="1:3" x14ac:dyDescent="0.35">
      <c r="A24" s="4" t="s">
        <v>363</v>
      </c>
      <c r="B24" s="4" t="s">
        <v>157</v>
      </c>
      <c r="C24" s="4" t="s">
        <v>142</v>
      </c>
    </row>
    <row r="25" spans="1:3" x14ac:dyDescent="0.35">
      <c r="A25" s="4" t="s">
        <v>363</v>
      </c>
      <c r="B25" s="4" t="s">
        <v>157</v>
      </c>
      <c r="C25" s="4" t="s">
        <v>143</v>
      </c>
    </row>
    <row r="26" spans="1:3" x14ac:dyDescent="0.35">
      <c r="A26" s="4" t="s">
        <v>363</v>
      </c>
      <c r="B26" s="4" t="s">
        <v>157</v>
      </c>
      <c r="C26" s="4" t="s">
        <v>144</v>
      </c>
    </row>
    <row r="27" spans="1:3" x14ac:dyDescent="0.35">
      <c r="A27" s="4" t="s">
        <v>363</v>
      </c>
      <c r="B27" s="4" t="s">
        <v>157</v>
      </c>
      <c r="C27" s="4" t="s">
        <v>145</v>
      </c>
    </row>
    <row r="28" spans="1:3" x14ac:dyDescent="0.35">
      <c r="A28" s="4" t="s">
        <v>363</v>
      </c>
      <c r="B28" s="4" t="s">
        <v>157</v>
      </c>
      <c r="C28" s="4" t="s">
        <v>146</v>
      </c>
    </row>
    <row r="29" spans="1:3" x14ac:dyDescent="0.35">
      <c r="A29" s="4" t="s">
        <v>364</v>
      </c>
      <c r="B29" s="4" t="s">
        <v>157</v>
      </c>
      <c r="C29" s="4" t="s">
        <v>147</v>
      </c>
    </row>
    <row r="30" spans="1:3" x14ac:dyDescent="0.35">
      <c r="A30" s="4" t="s">
        <v>364</v>
      </c>
      <c r="B30" s="4" t="s">
        <v>157</v>
      </c>
      <c r="C30" s="4" t="s">
        <v>148</v>
      </c>
    </row>
    <row r="31" spans="1:3" x14ac:dyDescent="0.35">
      <c r="A31" s="4" t="s">
        <v>364</v>
      </c>
      <c r="B31" s="4" t="s">
        <v>157</v>
      </c>
      <c r="C31" s="4" t="s">
        <v>149</v>
      </c>
    </row>
    <row r="32" spans="1:3" x14ac:dyDescent="0.35">
      <c r="A32" s="4" t="s">
        <v>364</v>
      </c>
      <c r="B32" s="4" t="s">
        <v>157</v>
      </c>
      <c r="C32" s="4" t="s">
        <v>150</v>
      </c>
    </row>
    <row r="33" spans="1:3" x14ac:dyDescent="0.35">
      <c r="A33" s="4" t="s">
        <v>364</v>
      </c>
      <c r="B33" s="4" t="s">
        <v>157</v>
      </c>
      <c r="C33" s="4" t="s">
        <v>151</v>
      </c>
    </row>
    <row r="34" spans="1:3" x14ac:dyDescent="0.35">
      <c r="A34" s="4" t="s">
        <v>365</v>
      </c>
      <c r="B34" s="4" t="s">
        <v>157</v>
      </c>
      <c r="C34" s="4" t="s">
        <v>152</v>
      </c>
    </row>
    <row r="35" spans="1:3" x14ac:dyDescent="0.35">
      <c r="A35" s="4" t="s">
        <v>365</v>
      </c>
      <c r="B35" s="4" t="s">
        <v>157</v>
      </c>
      <c r="C35" s="4" t="s">
        <v>153</v>
      </c>
    </row>
    <row r="36" spans="1:3" x14ac:dyDescent="0.35">
      <c r="A36" s="4" t="s">
        <v>366</v>
      </c>
      <c r="B36" s="4" t="s">
        <v>157</v>
      </c>
      <c r="C36" s="4" t="s">
        <v>154</v>
      </c>
    </row>
    <row r="37" spans="1:3" x14ac:dyDescent="0.35">
      <c r="A37" s="4" t="s">
        <v>366</v>
      </c>
      <c r="B37" s="4" t="s">
        <v>157</v>
      </c>
      <c r="C37" s="4"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7425D-D5E8-470B-9215-31DEAAE34091}">
  <dimension ref="A1:E63"/>
  <sheetViews>
    <sheetView topLeftCell="D1" zoomScaleNormal="100" workbookViewId="0">
      <selection activeCell="K17" sqref="K17"/>
    </sheetView>
  </sheetViews>
  <sheetFormatPr defaultRowHeight="14.5" x14ac:dyDescent="0.35"/>
  <cols>
    <col min="1" max="1" width="4.6328125" bestFit="1" customWidth="1"/>
    <col min="2" max="2" width="15.6328125" bestFit="1" customWidth="1"/>
    <col min="3" max="3" width="22.1796875" customWidth="1"/>
    <col min="4" max="4" width="15.36328125" bestFit="1" customWidth="1"/>
    <col min="5" max="5" width="33.36328125" bestFit="1" customWidth="1"/>
  </cols>
  <sheetData>
    <row r="1" spans="1:5" x14ac:dyDescent="0.35">
      <c r="A1" s="3" t="s">
        <v>21</v>
      </c>
      <c r="B1" s="3" t="s">
        <v>17</v>
      </c>
      <c r="C1" s="3" t="s">
        <v>15</v>
      </c>
      <c r="D1" s="3" t="s">
        <v>141</v>
      </c>
      <c r="E1" s="3" t="s">
        <v>16</v>
      </c>
    </row>
    <row r="2" spans="1:5" x14ac:dyDescent="0.35">
      <c r="A2" s="4">
        <v>1</v>
      </c>
      <c r="B2" s="4" t="s">
        <v>160</v>
      </c>
      <c r="C2" s="4" t="s">
        <v>162</v>
      </c>
      <c r="D2" s="4" t="s">
        <v>156</v>
      </c>
      <c r="E2" s="4" t="s">
        <v>132</v>
      </c>
    </row>
    <row r="3" spans="1:5" x14ac:dyDescent="0.35">
      <c r="A3" s="4">
        <v>2</v>
      </c>
      <c r="B3" s="4" t="s">
        <v>160</v>
      </c>
      <c r="C3" s="4" t="s">
        <v>162</v>
      </c>
      <c r="D3" s="4" t="s">
        <v>156</v>
      </c>
      <c r="E3" s="4" t="s">
        <v>133</v>
      </c>
    </row>
    <row r="4" spans="1:5" x14ac:dyDescent="0.35">
      <c r="A4" s="4">
        <v>3</v>
      </c>
      <c r="B4" s="4" t="s">
        <v>160</v>
      </c>
      <c r="C4" s="4" t="s">
        <v>163</v>
      </c>
      <c r="D4" s="4" t="s">
        <v>156</v>
      </c>
      <c r="E4" s="4" t="s">
        <v>134</v>
      </c>
    </row>
    <row r="5" spans="1:5" x14ac:dyDescent="0.35">
      <c r="A5" s="4">
        <v>4</v>
      </c>
      <c r="B5" s="4" t="s">
        <v>161</v>
      </c>
      <c r="C5" s="4" t="s">
        <v>164</v>
      </c>
      <c r="D5" s="4" t="s">
        <v>156</v>
      </c>
      <c r="E5" s="4" t="s">
        <v>134</v>
      </c>
    </row>
    <row r="6" spans="1:5" x14ac:dyDescent="0.35">
      <c r="A6" s="4">
        <v>5</v>
      </c>
      <c r="B6" s="4"/>
      <c r="C6" s="4"/>
      <c r="D6" s="4" t="s">
        <v>156</v>
      </c>
      <c r="E6" s="4" t="s">
        <v>135</v>
      </c>
    </row>
    <row r="7" spans="1:5" x14ac:dyDescent="0.35">
      <c r="A7" s="4">
        <v>6</v>
      </c>
      <c r="B7" s="4"/>
      <c r="C7" s="4"/>
      <c r="D7" s="4" t="s">
        <v>156</v>
      </c>
      <c r="E7" s="4" t="s">
        <v>136</v>
      </c>
    </row>
    <row r="8" spans="1:5" x14ac:dyDescent="0.35">
      <c r="A8" s="4">
        <v>7</v>
      </c>
      <c r="B8" s="4" t="s">
        <v>160</v>
      </c>
      <c r="C8" s="4" t="s">
        <v>165</v>
      </c>
      <c r="D8" s="4" t="s">
        <v>156</v>
      </c>
      <c r="E8" s="4" t="s">
        <v>137</v>
      </c>
    </row>
    <row r="9" spans="1:5" x14ac:dyDescent="0.35">
      <c r="A9" s="4">
        <v>8</v>
      </c>
      <c r="B9" s="4" t="s">
        <v>160</v>
      </c>
      <c r="C9" s="4" t="s">
        <v>163</v>
      </c>
      <c r="D9" s="4" t="s">
        <v>156</v>
      </c>
      <c r="E9" s="4" t="s">
        <v>138</v>
      </c>
    </row>
    <row r="10" spans="1:5" x14ac:dyDescent="0.35">
      <c r="A10" s="4">
        <v>9</v>
      </c>
      <c r="B10" s="4" t="s">
        <v>160</v>
      </c>
      <c r="C10" s="4" t="s">
        <v>165</v>
      </c>
      <c r="D10" s="4" t="s">
        <v>156</v>
      </c>
      <c r="E10" s="4" t="s">
        <v>138</v>
      </c>
    </row>
    <row r="11" spans="1:5" x14ac:dyDescent="0.35">
      <c r="A11" s="4">
        <v>10</v>
      </c>
      <c r="B11" s="4" t="s">
        <v>160</v>
      </c>
      <c r="C11" s="4" t="s">
        <v>163</v>
      </c>
      <c r="D11" s="4" t="s">
        <v>156</v>
      </c>
      <c r="E11" s="4" t="s">
        <v>139</v>
      </c>
    </row>
    <row r="12" spans="1:5" x14ac:dyDescent="0.35">
      <c r="A12" s="4">
        <v>11</v>
      </c>
      <c r="B12" s="4" t="s">
        <v>159</v>
      </c>
      <c r="C12" s="4" t="s">
        <v>166</v>
      </c>
      <c r="D12" s="4" t="s">
        <v>156</v>
      </c>
      <c r="E12" s="4" t="s">
        <v>139</v>
      </c>
    </row>
    <row r="13" spans="1:5" x14ac:dyDescent="0.35">
      <c r="A13" s="4">
        <v>12</v>
      </c>
      <c r="B13" s="4" t="s">
        <v>159</v>
      </c>
      <c r="C13" s="4" t="s">
        <v>167</v>
      </c>
      <c r="D13" s="4" t="s">
        <v>156</v>
      </c>
      <c r="E13" s="4" t="s">
        <v>139</v>
      </c>
    </row>
    <row r="14" spans="1:5" x14ac:dyDescent="0.35">
      <c r="A14" s="4">
        <v>13</v>
      </c>
      <c r="B14" s="4" t="s">
        <v>159</v>
      </c>
      <c r="C14" s="4" t="s">
        <v>172</v>
      </c>
      <c r="D14" s="4" t="s">
        <v>156</v>
      </c>
      <c r="E14" s="4" t="s">
        <v>139</v>
      </c>
    </row>
    <row r="15" spans="1:5" x14ac:dyDescent="0.35">
      <c r="A15" s="4">
        <v>14</v>
      </c>
      <c r="B15" s="4" t="s">
        <v>299</v>
      </c>
      <c r="C15" s="4" t="s">
        <v>300</v>
      </c>
      <c r="D15" s="4" t="s">
        <v>156</v>
      </c>
      <c r="E15" s="4" t="s">
        <v>139</v>
      </c>
    </row>
    <row r="16" spans="1:5" x14ac:dyDescent="0.35">
      <c r="A16" s="4">
        <v>15</v>
      </c>
      <c r="B16" s="4" t="s">
        <v>159</v>
      </c>
      <c r="C16" s="4" t="s">
        <v>168</v>
      </c>
      <c r="D16" s="4" t="s">
        <v>156</v>
      </c>
      <c r="E16" s="4" t="s">
        <v>140</v>
      </c>
    </row>
    <row r="17" spans="1:5" x14ac:dyDescent="0.35">
      <c r="A17" s="4">
        <v>16</v>
      </c>
      <c r="B17" s="4" t="s">
        <v>158</v>
      </c>
      <c r="C17" s="4" t="s">
        <v>169</v>
      </c>
      <c r="D17" s="4" t="s">
        <v>156</v>
      </c>
      <c r="E17" s="4" t="s">
        <v>129</v>
      </c>
    </row>
    <row r="18" spans="1:5" x14ac:dyDescent="0.35">
      <c r="A18" s="4">
        <v>17</v>
      </c>
      <c r="B18" s="4" t="s">
        <v>158</v>
      </c>
      <c r="C18" s="4" t="s">
        <v>170</v>
      </c>
      <c r="D18" s="4" t="s">
        <v>156</v>
      </c>
      <c r="E18" s="4" t="s">
        <v>129</v>
      </c>
    </row>
    <row r="19" spans="1:5" x14ac:dyDescent="0.35">
      <c r="A19" s="4">
        <v>18</v>
      </c>
      <c r="B19" s="4" t="s">
        <v>159</v>
      </c>
      <c r="C19" s="4" t="s">
        <v>171</v>
      </c>
      <c r="D19" s="4" t="s">
        <v>156</v>
      </c>
      <c r="E19" s="4" t="s">
        <v>129</v>
      </c>
    </row>
    <row r="20" spans="1:5" x14ac:dyDescent="0.35">
      <c r="A20" s="4">
        <v>19</v>
      </c>
      <c r="B20" s="4" t="s">
        <v>159</v>
      </c>
      <c r="C20" s="4" t="s">
        <v>171</v>
      </c>
      <c r="D20" s="4" t="s">
        <v>156</v>
      </c>
      <c r="E20" s="4" t="s">
        <v>130</v>
      </c>
    </row>
    <row r="21" spans="1:5" x14ac:dyDescent="0.35">
      <c r="A21" s="4">
        <v>20</v>
      </c>
      <c r="B21" s="4" t="s">
        <v>159</v>
      </c>
      <c r="C21" s="4" t="s">
        <v>172</v>
      </c>
      <c r="D21" s="4" t="s">
        <v>156</v>
      </c>
      <c r="E21" s="4" t="s">
        <v>130</v>
      </c>
    </row>
    <row r="22" spans="1:5" x14ac:dyDescent="0.35">
      <c r="A22" s="4">
        <v>21</v>
      </c>
      <c r="B22" s="4" t="s">
        <v>159</v>
      </c>
      <c r="C22" s="4" t="s">
        <v>172</v>
      </c>
      <c r="D22" s="4" t="s">
        <v>156</v>
      </c>
      <c r="E22" s="4" t="s">
        <v>131</v>
      </c>
    </row>
    <row r="23" spans="1:5" x14ac:dyDescent="0.35">
      <c r="A23" s="4">
        <v>22</v>
      </c>
      <c r="B23" s="4" t="s">
        <v>158</v>
      </c>
      <c r="C23" s="4" t="s">
        <v>173</v>
      </c>
      <c r="D23" s="4" t="s">
        <v>156</v>
      </c>
      <c r="E23" s="4" t="s">
        <v>127</v>
      </c>
    </row>
    <row r="24" spans="1:5" x14ac:dyDescent="0.35">
      <c r="A24" s="4">
        <v>23</v>
      </c>
      <c r="B24" s="4" t="s">
        <v>158</v>
      </c>
      <c r="C24" s="4" t="s">
        <v>174</v>
      </c>
      <c r="D24" s="4" t="s">
        <v>156</v>
      </c>
      <c r="E24" s="4" t="s">
        <v>128</v>
      </c>
    </row>
    <row r="25" spans="1:5" x14ac:dyDescent="0.35">
      <c r="A25" s="4">
        <v>24</v>
      </c>
      <c r="B25" s="4" t="s">
        <v>158</v>
      </c>
      <c r="C25" s="4" t="s">
        <v>173</v>
      </c>
      <c r="D25" s="4" t="s">
        <v>156</v>
      </c>
      <c r="E25" s="4" t="s">
        <v>128</v>
      </c>
    </row>
    <row r="26" spans="1:5" x14ac:dyDescent="0.35">
      <c r="A26" s="4">
        <v>25</v>
      </c>
      <c r="B26" s="4" t="s">
        <v>160</v>
      </c>
      <c r="C26" s="4" t="s">
        <v>162</v>
      </c>
      <c r="D26" s="4" t="s">
        <v>156</v>
      </c>
      <c r="E26" s="4" t="s">
        <v>82</v>
      </c>
    </row>
    <row r="27" spans="1:5" x14ac:dyDescent="0.35">
      <c r="A27" s="4">
        <v>26</v>
      </c>
      <c r="B27" s="4" t="s">
        <v>160</v>
      </c>
      <c r="C27" s="4" t="s">
        <v>169</v>
      </c>
      <c r="D27" s="4" t="s">
        <v>156</v>
      </c>
      <c r="E27" s="4" t="s">
        <v>82</v>
      </c>
    </row>
    <row r="28" spans="1:5" x14ac:dyDescent="0.35">
      <c r="A28" s="4">
        <v>27</v>
      </c>
      <c r="B28" s="4" t="s">
        <v>161</v>
      </c>
      <c r="C28" s="4" t="s">
        <v>164</v>
      </c>
      <c r="D28" s="4" t="s">
        <v>156</v>
      </c>
      <c r="E28" s="4" t="s">
        <v>82</v>
      </c>
    </row>
    <row r="29" spans="1:5" x14ac:dyDescent="0.35">
      <c r="A29" s="4">
        <v>28</v>
      </c>
      <c r="B29" s="4" t="s">
        <v>158</v>
      </c>
      <c r="C29" s="4" t="s">
        <v>174</v>
      </c>
      <c r="D29" s="4" t="s">
        <v>156</v>
      </c>
      <c r="E29" s="4" t="s">
        <v>82</v>
      </c>
    </row>
    <row r="30" spans="1:5" x14ac:dyDescent="0.35">
      <c r="A30" s="4">
        <v>29</v>
      </c>
      <c r="B30" s="4" t="s">
        <v>160</v>
      </c>
      <c r="C30" s="4" t="s">
        <v>162</v>
      </c>
      <c r="D30" s="4" t="s">
        <v>156</v>
      </c>
      <c r="E30" s="4" t="s">
        <v>96</v>
      </c>
    </row>
    <row r="31" spans="1:5" x14ac:dyDescent="0.35">
      <c r="A31" s="4">
        <v>30</v>
      </c>
      <c r="B31" s="4" t="s">
        <v>160</v>
      </c>
      <c r="C31" s="4" t="s">
        <v>169</v>
      </c>
      <c r="D31" s="4" t="s">
        <v>156</v>
      </c>
      <c r="E31" s="4" t="s">
        <v>96</v>
      </c>
    </row>
    <row r="32" spans="1:5" x14ac:dyDescent="0.35">
      <c r="A32" s="4">
        <v>31</v>
      </c>
      <c r="B32" s="4" t="s">
        <v>161</v>
      </c>
      <c r="C32" s="4" t="s">
        <v>164</v>
      </c>
      <c r="D32" s="4" t="s">
        <v>156</v>
      </c>
      <c r="E32" s="4" t="s">
        <v>96</v>
      </c>
    </row>
    <row r="33" spans="1:5" x14ac:dyDescent="0.35">
      <c r="A33" s="4">
        <v>32</v>
      </c>
      <c r="B33" s="4" t="s">
        <v>160</v>
      </c>
      <c r="C33" s="4" t="s">
        <v>163</v>
      </c>
      <c r="D33" s="4" t="s">
        <v>156</v>
      </c>
      <c r="E33" s="4" t="s">
        <v>96</v>
      </c>
    </row>
    <row r="34" spans="1:5" x14ac:dyDescent="0.35">
      <c r="A34" s="4">
        <v>33</v>
      </c>
      <c r="B34" s="4" t="s">
        <v>160</v>
      </c>
      <c r="C34" s="4" t="s">
        <v>162</v>
      </c>
      <c r="D34" s="4" t="s">
        <v>156</v>
      </c>
      <c r="E34" s="4" t="s">
        <v>122</v>
      </c>
    </row>
    <row r="35" spans="1:5" x14ac:dyDescent="0.35">
      <c r="A35" s="4">
        <v>34</v>
      </c>
      <c r="B35" s="4" t="s">
        <v>160</v>
      </c>
      <c r="C35" s="4" t="s">
        <v>169</v>
      </c>
      <c r="D35" s="4" t="s">
        <v>156</v>
      </c>
      <c r="E35" s="4" t="s">
        <v>122</v>
      </c>
    </row>
    <row r="36" spans="1:5" x14ac:dyDescent="0.35">
      <c r="A36" s="4">
        <v>35</v>
      </c>
      <c r="B36" s="4" t="s">
        <v>161</v>
      </c>
      <c r="C36" s="4" t="s">
        <v>175</v>
      </c>
      <c r="D36" s="4" t="s">
        <v>156</v>
      </c>
      <c r="E36" s="4" t="s">
        <v>122</v>
      </c>
    </row>
    <row r="37" spans="1:5" x14ac:dyDescent="0.35">
      <c r="A37" s="4">
        <v>36</v>
      </c>
      <c r="B37" s="4" t="s">
        <v>160</v>
      </c>
      <c r="C37" s="4" t="s">
        <v>163</v>
      </c>
      <c r="D37" s="4" t="s">
        <v>156</v>
      </c>
      <c r="E37" s="4" t="s">
        <v>123</v>
      </c>
    </row>
    <row r="38" spans="1:5" x14ac:dyDescent="0.35">
      <c r="A38" s="4">
        <v>37</v>
      </c>
      <c r="B38" s="4" t="s">
        <v>156</v>
      </c>
      <c r="C38" s="4" t="s">
        <v>82</v>
      </c>
      <c r="D38" s="4" t="s">
        <v>156</v>
      </c>
      <c r="E38" s="4" t="s">
        <v>124</v>
      </c>
    </row>
    <row r="39" spans="1:5" x14ac:dyDescent="0.35">
      <c r="A39" s="4">
        <v>38</v>
      </c>
      <c r="B39" s="4" t="s">
        <v>156</v>
      </c>
      <c r="C39" s="4" t="s">
        <v>122</v>
      </c>
      <c r="D39" s="4" t="s">
        <v>156</v>
      </c>
      <c r="E39" s="4" t="s">
        <v>125</v>
      </c>
    </row>
    <row r="40" spans="1:5" x14ac:dyDescent="0.35">
      <c r="A40" s="4">
        <v>39</v>
      </c>
      <c r="B40" s="4" t="s">
        <v>156</v>
      </c>
      <c r="C40" s="4" t="s">
        <v>82</v>
      </c>
      <c r="D40" s="4" t="s">
        <v>156</v>
      </c>
      <c r="E40" s="4" t="s">
        <v>126</v>
      </c>
    </row>
    <row r="41" spans="1:5" x14ac:dyDescent="0.35">
      <c r="A41" s="4">
        <v>40</v>
      </c>
      <c r="B41" s="4" t="s">
        <v>299</v>
      </c>
      <c r="C41" s="4" t="s">
        <v>300</v>
      </c>
      <c r="D41" s="4" t="s">
        <v>157</v>
      </c>
      <c r="E41" s="4" t="s">
        <v>80</v>
      </c>
    </row>
    <row r="42" spans="1:5" x14ac:dyDescent="0.35">
      <c r="A42" s="4">
        <v>41</v>
      </c>
      <c r="B42" s="4" t="s">
        <v>161</v>
      </c>
      <c r="C42" s="4" t="s">
        <v>175</v>
      </c>
      <c r="D42" s="4" t="s">
        <v>157</v>
      </c>
      <c r="E42" s="4" t="s">
        <v>142</v>
      </c>
    </row>
    <row r="43" spans="1:5" x14ac:dyDescent="0.35">
      <c r="A43" s="4">
        <v>42</v>
      </c>
      <c r="B43" s="4" t="s">
        <v>161</v>
      </c>
      <c r="C43" s="4" t="s">
        <v>176</v>
      </c>
      <c r="D43" s="4" t="s">
        <v>157</v>
      </c>
      <c r="E43" s="4" t="s">
        <v>142</v>
      </c>
    </row>
    <row r="44" spans="1:5" x14ac:dyDescent="0.35">
      <c r="A44" s="4">
        <v>43</v>
      </c>
      <c r="B44" s="4" t="s">
        <v>161</v>
      </c>
      <c r="C44" s="4" t="s">
        <v>177</v>
      </c>
      <c r="D44" s="4" t="s">
        <v>157</v>
      </c>
      <c r="E44" s="4" t="s">
        <v>143</v>
      </c>
    </row>
    <row r="45" spans="1:5" x14ac:dyDescent="0.35">
      <c r="A45" s="4">
        <v>44</v>
      </c>
      <c r="B45" s="4" t="s">
        <v>161</v>
      </c>
      <c r="C45" s="4" t="s">
        <v>178</v>
      </c>
      <c r="D45" s="4" t="s">
        <v>157</v>
      </c>
      <c r="E45" s="4" t="s">
        <v>144</v>
      </c>
    </row>
    <row r="46" spans="1:5" x14ac:dyDescent="0.35">
      <c r="A46" s="4">
        <v>45</v>
      </c>
      <c r="B46" s="4" t="s">
        <v>161</v>
      </c>
      <c r="C46" s="4" t="s">
        <v>179</v>
      </c>
      <c r="D46" s="4" t="s">
        <v>157</v>
      </c>
      <c r="E46" s="4" t="s">
        <v>145</v>
      </c>
    </row>
    <row r="47" spans="1:5" x14ac:dyDescent="0.35">
      <c r="A47" s="4">
        <v>46</v>
      </c>
      <c r="B47" s="4" t="s">
        <v>161</v>
      </c>
      <c r="C47" s="4" t="s">
        <v>180</v>
      </c>
      <c r="D47" s="4" t="s">
        <v>157</v>
      </c>
      <c r="E47" s="4" t="s">
        <v>146</v>
      </c>
    </row>
    <row r="48" spans="1:5" x14ac:dyDescent="0.35">
      <c r="A48" s="4">
        <v>47</v>
      </c>
      <c r="B48" s="4" t="s">
        <v>161</v>
      </c>
      <c r="C48" s="4" t="s">
        <v>181</v>
      </c>
      <c r="D48" s="4" t="s">
        <v>157</v>
      </c>
      <c r="E48" s="4" t="s">
        <v>146</v>
      </c>
    </row>
    <row r="49" spans="1:5" x14ac:dyDescent="0.35">
      <c r="A49" s="4">
        <v>48</v>
      </c>
      <c r="B49" s="4" t="s">
        <v>161</v>
      </c>
      <c r="C49" s="4" t="s">
        <v>175</v>
      </c>
      <c r="D49" s="4" t="s">
        <v>157</v>
      </c>
      <c r="E49" s="4" t="s">
        <v>147</v>
      </c>
    </row>
    <row r="50" spans="1:5" x14ac:dyDescent="0.35">
      <c r="A50" s="4">
        <v>49</v>
      </c>
      <c r="B50" s="4" t="s">
        <v>161</v>
      </c>
      <c r="C50" s="4" t="s">
        <v>164</v>
      </c>
      <c r="D50" s="4" t="s">
        <v>157</v>
      </c>
      <c r="E50" s="4" t="s">
        <v>148</v>
      </c>
    </row>
    <row r="51" spans="1:5" x14ac:dyDescent="0.35">
      <c r="A51" s="4">
        <v>50</v>
      </c>
      <c r="B51" s="4" t="s">
        <v>161</v>
      </c>
      <c r="C51" s="4" t="s">
        <v>175</v>
      </c>
      <c r="D51" s="4" t="s">
        <v>157</v>
      </c>
      <c r="E51" s="4" t="s">
        <v>148</v>
      </c>
    </row>
    <row r="52" spans="1:5" x14ac:dyDescent="0.35">
      <c r="A52" s="4">
        <v>51</v>
      </c>
      <c r="B52" s="4" t="s">
        <v>161</v>
      </c>
      <c r="C52" s="4" t="s">
        <v>164</v>
      </c>
      <c r="D52" s="4" t="s">
        <v>157</v>
      </c>
      <c r="E52" s="4" t="s">
        <v>149</v>
      </c>
    </row>
    <row r="53" spans="1:5" x14ac:dyDescent="0.35">
      <c r="A53" s="4">
        <v>52</v>
      </c>
      <c r="B53" s="4" t="s">
        <v>161</v>
      </c>
      <c r="C53" s="4" t="s">
        <v>176</v>
      </c>
      <c r="D53" s="4" t="s">
        <v>157</v>
      </c>
      <c r="E53" s="4" t="s">
        <v>150</v>
      </c>
    </row>
    <row r="54" spans="1:5" x14ac:dyDescent="0.35">
      <c r="A54" s="4">
        <v>53</v>
      </c>
      <c r="B54" s="4" t="s">
        <v>161</v>
      </c>
      <c r="C54" s="4" t="s">
        <v>180</v>
      </c>
      <c r="D54" s="4" t="s">
        <v>157</v>
      </c>
      <c r="E54" s="4" t="s">
        <v>151</v>
      </c>
    </row>
    <row r="55" spans="1:5" x14ac:dyDescent="0.35">
      <c r="A55" s="4">
        <v>54</v>
      </c>
      <c r="B55" s="4" t="s">
        <v>161</v>
      </c>
      <c r="C55" s="4" t="s">
        <v>181</v>
      </c>
      <c r="D55" s="4" t="s">
        <v>157</v>
      </c>
      <c r="E55" s="4" t="s">
        <v>151</v>
      </c>
    </row>
    <row r="56" spans="1:5" x14ac:dyDescent="0.35">
      <c r="A56" s="4">
        <v>55</v>
      </c>
      <c r="B56" s="4" t="s">
        <v>161</v>
      </c>
      <c r="C56" s="4" t="s">
        <v>179</v>
      </c>
      <c r="D56" s="4" t="s">
        <v>157</v>
      </c>
      <c r="E56" s="4" t="s">
        <v>152</v>
      </c>
    </row>
    <row r="57" spans="1:5" x14ac:dyDescent="0.35">
      <c r="A57" s="4">
        <v>56</v>
      </c>
      <c r="B57" s="4" t="s">
        <v>161</v>
      </c>
      <c r="C57" s="4" t="s">
        <v>182</v>
      </c>
      <c r="D57" s="4" t="s">
        <v>157</v>
      </c>
      <c r="E57" s="4" t="s">
        <v>153</v>
      </c>
    </row>
    <row r="58" spans="1:5" x14ac:dyDescent="0.35">
      <c r="A58" s="4">
        <v>57</v>
      </c>
      <c r="B58" s="4" t="s">
        <v>157</v>
      </c>
      <c r="C58" s="4" t="s">
        <v>153</v>
      </c>
      <c r="D58" s="4" t="s">
        <v>157</v>
      </c>
      <c r="E58" s="4" t="s">
        <v>154</v>
      </c>
    </row>
    <row r="59" spans="1:5" x14ac:dyDescent="0.35">
      <c r="A59" s="4">
        <v>58</v>
      </c>
      <c r="B59" s="4" t="s">
        <v>157</v>
      </c>
      <c r="C59" s="4" t="s">
        <v>175</v>
      </c>
      <c r="D59" s="4" t="s">
        <v>157</v>
      </c>
      <c r="E59" s="4" t="s">
        <v>154</v>
      </c>
    </row>
    <row r="60" spans="1:5" x14ac:dyDescent="0.35">
      <c r="A60" s="4">
        <v>59</v>
      </c>
      <c r="B60" s="4" t="s">
        <v>157</v>
      </c>
      <c r="C60" s="4" t="s">
        <v>176</v>
      </c>
      <c r="D60" s="4" t="s">
        <v>157</v>
      </c>
      <c r="E60" s="4" t="s">
        <v>154</v>
      </c>
    </row>
    <row r="61" spans="1:5" x14ac:dyDescent="0.35">
      <c r="A61" s="4">
        <v>60</v>
      </c>
      <c r="B61" s="4" t="s">
        <v>157</v>
      </c>
      <c r="C61" s="4" t="s">
        <v>164</v>
      </c>
      <c r="D61" s="4" t="s">
        <v>157</v>
      </c>
      <c r="E61" s="4" t="s">
        <v>155</v>
      </c>
    </row>
    <row r="62" spans="1:5" x14ac:dyDescent="0.35">
      <c r="A62" s="4">
        <v>61</v>
      </c>
      <c r="B62" s="4" t="s">
        <v>157</v>
      </c>
      <c r="C62" s="4" t="s">
        <v>175</v>
      </c>
      <c r="D62" s="4" t="s">
        <v>157</v>
      </c>
      <c r="E62" s="4" t="s">
        <v>155</v>
      </c>
    </row>
    <row r="63" spans="1:5" x14ac:dyDescent="0.35">
      <c r="A63" s="4">
        <v>62</v>
      </c>
      <c r="B63" s="4" t="s">
        <v>157</v>
      </c>
      <c r="C63" s="4" t="s">
        <v>154</v>
      </c>
      <c r="D63" s="4" t="s">
        <v>157</v>
      </c>
      <c r="E63" s="4"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
  <sheetViews>
    <sheetView zoomScale="85" zoomScaleNormal="85" workbookViewId="0">
      <selection activeCell="C35" sqref="C35"/>
    </sheetView>
  </sheetViews>
  <sheetFormatPr defaultRowHeight="14.5" x14ac:dyDescent="0.35"/>
  <cols>
    <col min="1" max="1" width="6.90625" bestFit="1" customWidth="1"/>
    <col min="2" max="2" width="11.453125" bestFit="1" customWidth="1"/>
    <col min="3" max="3" width="35.453125" bestFit="1" customWidth="1"/>
    <col min="4" max="4" width="23.81640625" bestFit="1" customWidth="1"/>
    <col min="5" max="5" width="51.08984375" customWidth="1"/>
    <col min="6" max="6" width="42.54296875" bestFit="1" customWidth="1"/>
    <col min="7" max="7" width="15.08984375" customWidth="1"/>
    <col min="8" max="8" width="12.54296875" customWidth="1"/>
    <col min="9" max="9" width="8.1796875" bestFit="1" customWidth="1"/>
    <col min="10" max="10" width="16.08984375" bestFit="1" customWidth="1"/>
    <col min="11" max="11" width="26" bestFit="1" customWidth="1"/>
    <col min="12" max="12" width="41.54296875" bestFit="1" customWidth="1"/>
    <col min="13" max="13" width="15.54296875" bestFit="1" customWidth="1"/>
    <col min="14" max="14" width="12.90625" bestFit="1" customWidth="1"/>
    <col min="15" max="15" width="90" customWidth="1"/>
    <col min="16" max="16" width="17.1796875" bestFit="1" customWidth="1"/>
    <col min="17" max="17" width="16.7265625" bestFit="1" customWidth="1"/>
    <col min="18" max="18" width="19" bestFit="1" customWidth="1"/>
    <col min="19" max="19" width="19" customWidth="1"/>
    <col min="20" max="20" width="19.08984375" bestFit="1" customWidth="1"/>
  </cols>
  <sheetData>
    <row r="1" spans="1:21" ht="16.5" customHeight="1" x14ac:dyDescent="0.35">
      <c r="A1" s="74" t="s">
        <v>22</v>
      </c>
      <c r="B1" s="75" t="s">
        <v>18</v>
      </c>
      <c r="C1" s="76"/>
      <c r="D1" s="76"/>
      <c r="E1" s="76"/>
      <c r="F1" s="76"/>
      <c r="G1" s="76"/>
      <c r="H1" s="77"/>
      <c r="I1" s="74" t="s">
        <v>19</v>
      </c>
      <c r="J1" s="74"/>
      <c r="K1" s="74"/>
      <c r="L1" s="74"/>
      <c r="M1" s="74"/>
      <c r="N1" s="74"/>
      <c r="O1" s="74"/>
      <c r="P1" s="74" t="s">
        <v>20</v>
      </c>
      <c r="Q1" s="74"/>
      <c r="R1" s="74"/>
      <c r="S1" s="74"/>
      <c r="T1" s="74"/>
      <c r="U1" s="65" t="s">
        <v>358</v>
      </c>
    </row>
    <row r="2" spans="1:21" x14ac:dyDescent="0.35">
      <c r="A2" s="74"/>
      <c r="B2" s="2" t="s">
        <v>68</v>
      </c>
      <c r="C2" s="3" t="s">
        <v>0</v>
      </c>
      <c r="D2" s="3" t="s">
        <v>1</v>
      </c>
      <c r="E2" s="3" t="s">
        <v>2</v>
      </c>
      <c r="F2" s="3" t="s">
        <v>3</v>
      </c>
      <c r="G2" s="3" t="s">
        <v>4</v>
      </c>
      <c r="H2" s="3" t="s">
        <v>5</v>
      </c>
      <c r="I2" s="3" t="s">
        <v>6</v>
      </c>
      <c r="J2" s="3" t="s">
        <v>7</v>
      </c>
      <c r="K2" s="3" t="s">
        <v>8</v>
      </c>
      <c r="L2" s="3" t="s">
        <v>318</v>
      </c>
      <c r="M2" s="3" t="s">
        <v>9</v>
      </c>
      <c r="N2" s="3" t="s">
        <v>10</v>
      </c>
      <c r="O2" s="3" t="s">
        <v>11</v>
      </c>
      <c r="P2" s="3" t="s">
        <v>12</v>
      </c>
      <c r="Q2" s="3" t="s">
        <v>357</v>
      </c>
      <c r="R2" s="3" t="s">
        <v>353</v>
      </c>
      <c r="S2" s="3" t="s">
        <v>13</v>
      </c>
      <c r="T2" s="3" t="s">
        <v>14</v>
      </c>
    </row>
    <row r="3" spans="1:21" x14ac:dyDescent="0.35">
      <c r="A3" s="61">
        <v>1</v>
      </c>
      <c r="B3" s="61" t="s">
        <v>69</v>
      </c>
      <c r="C3" s="4" t="s">
        <v>82</v>
      </c>
      <c r="D3" s="4" t="s">
        <v>83</v>
      </c>
      <c r="E3" s="4" t="str">
        <f>_xlfn.XLOOKUP(D3,Metadata!A:A,Metadata!B:B)</f>
        <v>Surrogate key to identify the order and also be used as foreign key to identify order details</v>
      </c>
      <c r="F3" s="4" t="s">
        <v>230</v>
      </c>
      <c r="G3" s="4" t="s">
        <v>237</v>
      </c>
      <c r="H3" s="4">
        <v>19</v>
      </c>
      <c r="I3" s="4" t="s">
        <v>232</v>
      </c>
      <c r="J3" s="4" t="s">
        <v>234</v>
      </c>
      <c r="K3" s="4" t="s">
        <v>235</v>
      </c>
      <c r="L3" s="4" t="s">
        <v>263</v>
      </c>
      <c r="M3" s="4" t="s">
        <v>236</v>
      </c>
      <c r="N3" s="4" t="s">
        <v>238</v>
      </c>
      <c r="O3" s="4" t="s">
        <v>242</v>
      </c>
      <c r="P3" s="4" t="s">
        <v>239</v>
      </c>
      <c r="Q3" s="4" t="s">
        <v>350</v>
      </c>
      <c r="R3" s="4" t="s">
        <v>354</v>
      </c>
      <c r="S3" s="4" t="s">
        <v>312</v>
      </c>
      <c r="T3" s="4" t="s">
        <v>312</v>
      </c>
    </row>
    <row r="4" spans="1:21" x14ac:dyDescent="0.35">
      <c r="A4" s="61">
        <v>2</v>
      </c>
      <c r="B4" s="61" t="s">
        <v>69</v>
      </c>
      <c r="C4" s="4" t="s">
        <v>82</v>
      </c>
      <c r="D4" s="4" t="s">
        <v>84</v>
      </c>
      <c r="E4" s="4" t="str">
        <f>_xlfn.XLOOKUP(D4,Metadata!A:A,Metadata!B:B)</f>
        <v>Foreign key linking to the dim_buyer table to identify order's buyer</v>
      </c>
      <c r="F4" s="4" t="s">
        <v>230</v>
      </c>
      <c r="G4" s="4" t="s">
        <v>262</v>
      </c>
      <c r="H4" s="4">
        <v>10</v>
      </c>
      <c r="I4" s="4" t="s">
        <v>232</v>
      </c>
      <c r="J4" s="4" t="s">
        <v>234</v>
      </c>
      <c r="K4" s="4" t="s">
        <v>240</v>
      </c>
      <c r="L4" s="4" t="s">
        <v>270</v>
      </c>
      <c r="M4" s="4" t="s">
        <v>259</v>
      </c>
      <c r="N4" s="4" t="s">
        <v>260</v>
      </c>
      <c r="O4" s="4" t="s">
        <v>272</v>
      </c>
      <c r="P4" s="4" t="s">
        <v>239</v>
      </c>
      <c r="Q4" s="4" t="s">
        <v>350</v>
      </c>
      <c r="R4" s="4" t="s">
        <v>354</v>
      </c>
      <c r="S4" s="4" t="s">
        <v>312</v>
      </c>
      <c r="T4" s="4" t="s">
        <v>312</v>
      </c>
    </row>
    <row r="5" spans="1:21" x14ac:dyDescent="0.35">
      <c r="A5" s="61">
        <v>3</v>
      </c>
      <c r="B5" s="61" t="s">
        <v>69</v>
      </c>
      <c r="C5" s="4" t="s">
        <v>82</v>
      </c>
      <c r="D5" s="4" t="s">
        <v>85</v>
      </c>
      <c r="E5" s="4" t="str">
        <f>_xlfn.XLOOKUP(D5,Metadata!A:A,Metadata!B:B)</f>
        <v>Foreign key linking to the dim_seller table to identify the order's seller</v>
      </c>
      <c r="F5" s="4" t="s">
        <v>230</v>
      </c>
      <c r="G5" s="4" t="s">
        <v>262</v>
      </c>
      <c r="H5" s="4">
        <v>10</v>
      </c>
      <c r="I5" s="4" t="s">
        <v>232</v>
      </c>
      <c r="J5" s="4" t="s">
        <v>234</v>
      </c>
      <c r="K5" s="4" t="s">
        <v>241</v>
      </c>
      <c r="L5" s="4" t="s">
        <v>271</v>
      </c>
      <c r="M5" s="4" t="s">
        <v>259</v>
      </c>
      <c r="N5" s="4" t="s">
        <v>260</v>
      </c>
      <c r="O5" s="4" t="s">
        <v>273</v>
      </c>
      <c r="P5" s="4" t="s">
        <v>239</v>
      </c>
      <c r="Q5" s="4" t="s">
        <v>350</v>
      </c>
      <c r="R5" s="4" t="s">
        <v>354</v>
      </c>
      <c r="S5" s="4" t="s">
        <v>312</v>
      </c>
      <c r="T5" s="4" t="s">
        <v>312</v>
      </c>
    </row>
    <row r="6" spans="1:21" ht="43.5" x14ac:dyDescent="0.35">
      <c r="A6" s="61">
        <v>4</v>
      </c>
      <c r="B6" s="61" t="s">
        <v>69</v>
      </c>
      <c r="C6" s="4" t="s">
        <v>82</v>
      </c>
      <c r="D6" s="4" t="s">
        <v>86</v>
      </c>
      <c r="E6" s="4" t="str">
        <f>_xlfn.XLOOKUP(D6,Metadata!A:A,Metadata!B:B)</f>
        <v>Foreign key linking to the dim_voucher_mix table to identify any voucher mix used in the order</v>
      </c>
      <c r="F6" s="4" t="s">
        <v>230</v>
      </c>
      <c r="G6" s="4" t="s">
        <v>237</v>
      </c>
      <c r="H6" s="4">
        <v>19</v>
      </c>
      <c r="I6" s="4" t="s">
        <v>233</v>
      </c>
      <c r="J6" s="62" t="s">
        <v>319</v>
      </c>
      <c r="K6" s="62" t="s">
        <v>313</v>
      </c>
      <c r="L6" s="62" t="s">
        <v>314</v>
      </c>
      <c r="M6" s="4" t="s">
        <v>275</v>
      </c>
      <c r="N6" s="4" t="s">
        <v>276</v>
      </c>
      <c r="O6" s="62" t="s">
        <v>257</v>
      </c>
      <c r="P6" s="4" t="s">
        <v>239</v>
      </c>
      <c r="Q6" s="4" t="s">
        <v>350</v>
      </c>
      <c r="R6" s="4" t="s">
        <v>354</v>
      </c>
      <c r="S6" s="4" t="s">
        <v>312</v>
      </c>
      <c r="T6" s="4" t="s">
        <v>312</v>
      </c>
    </row>
    <row r="7" spans="1:21" ht="29" x14ac:dyDescent="0.35">
      <c r="A7" s="61">
        <v>5</v>
      </c>
      <c r="B7" s="61" t="s">
        <v>69</v>
      </c>
      <c r="C7" s="4" t="s">
        <v>82</v>
      </c>
      <c r="D7" s="4" t="s">
        <v>87</v>
      </c>
      <c r="E7" s="4" t="str">
        <f>_xlfn.XLOOKUP(D7,Metadata!A:A,Metadata!B:B)</f>
        <v>Total value of all used vouchers for the order</v>
      </c>
      <c r="F7" s="4" t="s">
        <v>283</v>
      </c>
      <c r="G7" s="4" t="s">
        <v>279</v>
      </c>
      <c r="H7" s="4" t="s">
        <v>281</v>
      </c>
      <c r="I7" s="4" t="s">
        <v>233</v>
      </c>
      <c r="J7" s="4" t="s">
        <v>251</v>
      </c>
      <c r="K7" s="62" t="s">
        <v>316</v>
      </c>
      <c r="L7" s="62" t="s">
        <v>317</v>
      </c>
      <c r="M7" s="4" t="s">
        <v>280</v>
      </c>
      <c r="N7" s="4" t="s">
        <v>282</v>
      </c>
      <c r="O7" s="62" t="s">
        <v>258</v>
      </c>
      <c r="P7" s="4" t="s">
        <v>239</v>
      </c>
      <c r="Q7" s="4" t="s">
        <v>350</v>
      </c>
      <c r="R7" s="4" t="s">
        <v>354</v>
      </c>
      <c r="S7" s="4" t="s">
        <v>312</v>
      </c>
      <c r="T7" s="4" t="s">
        <v>312</v>
      </c>
    </row>
    <row r="8" spans="1:21" ht="29" x14ac:dyDescent="0.35">
      <c r="A8" s="61">
        <v>6</v>
      </c>
      <c r="B8" s="61" t="s">
        <v>69</v>
      </c>
      <c r="C8" s="4" t="s">
        <v>82</v>
      </c>
      <c r="D8" s="4" t="s">
        <v>88</v>
      </c>
      <c r="E8" s="4" t="str">
        <f>_xlfn.XLOOKUP(D8,Metadata!A:A,Metadata!B:B)</f>
        <v>Foreign key linking to the dim_payment_option tableto identify payment method</v>
      </c>
      <c r="F8" s="4" t="s">
        <v>230</v>
      </c>
      <c r="G8" s="4" t="s">
        <v>237</v>
      </c>
      <c r="H8" s="4">
        <v>19</v>
      </c>
      <c r="I8" s="4" t="s">
        <v>232</v>
      </c>
      <c r="J8" s="4" t="s">
        <v>234</v>
      </c>
      <c r="K8" s="4" t="s">
        <v>241</v>
      </c>
      <c r="L8" s="62" t="s">
        <v>315</v>
      </c>
      <c r="M8" s="4" t="s">
        <v>236</v>
      </c>
      <c r="N8" s="4" t="s">
        <v>238</v>
      </c>
      <c r="O8" s="4" t="s">
        <v>255</v>
      </c>
      <c r="P8" s="4" t="s">
        <v>239</v>
      </c>
      <c r="Q8" s="4" t="s">
        <v>350</v>
      </c>
      <c r="R8" s="4" t="s">
        <v>354</v>
      </c>
      <c r="S8" s="4" t="s">
        <v>312</v>
      </c>
      <c r="T8" s="4" t="s">
        <v>312</v>
      </c>
    </row>
    <row r="9" spans="1:21" x14ac:dyDescent="0.35">
      <c r="A9" s="61">
        <v>7</v>
      </c>
      <c r="B9" s="61" t="s">
        <v>69</v>
      </c>
      <c r="C9" s="4" t="s">
        <v>82</v>
      </c>
      <c r="D9" s="4" t="s">
        <v>89</v>
      </c>
      <c r="E9" s="4" t="str">
        <f>_xlfn.XLOOKUP(D9,Metadata!A:A,Metadata!B:B)</f>
        <v>Amount of total shipping fee cost paid by buyer</v>
      </c>
      <c r="F9" s="4" t="s">
        <v>283</v>
      </c>
      <c r="G9" s="4" t="s">
        <v>279</v>
      </c>
      <c r="H9" s="4" t="s">
        <v>281</v>
      </c>
      <c r="I9" s="4" t="s">
        <v>232</v>
      </c>
      <c r="J9" s="4" t="s">
        <v>160</v>
      </c>
      <c r="K9" s="4" t="s">
        <v>256</v>
      </c>
      <c r="L9" s="4" t="s">
        <v>89</v>
      </c>
      <c r="M9" s="4" t="s">
        <v>279</v>
      </c>
      <c r="N9" s="4" t="s">
        <v>281</v>
      </c>
      <c r="O9" s="4" t="s">
        <v>244</v>
      </c>
      <c r="P9" s="4" t="s">
        <v>239</v>
      </c>
      <c r="Q9" s="4" t="s">
        <v>350</v>
      </c>
      <c r="R9" s="4" t="s">
        <v>354</v>
      </c>
      <c r="S9" s="4" t="s">
        <v>312</v>
      </c>
      <c r="T9" s="4" t="s">
        <v>312</v>
      </c>
    </row>
    <row r="10" spans="1:21" x14ac:dyDescent="0.35">
      <c r="A10" s="61">
        <v>8</v>
      </c>
      <c r="B10" s="61" t="s">
        <v>69</v>
      </c>
      <c r="C10" s="4" t="s">
        <v>82</v>
      </c>
      <c r="D10" s="4" t="s">
        <v>90</v>
      </c>
      <c r="E10" s="4" t="str">
        <f>_xlfn.XLOOKUP(D10,Metadata!A:A,Metadata!B:B)</f>
        <v>Gross merchandise value which is the total value of the goods</v>
      </c>
      <c r="F10" s="4" t="s">
        <v>283</v>
      </c>
      <c r="G10" s="4" t="s">
        <v>279</v>
      </c>
      <c r="H10" s="4" t="s">
        <v>281</v>
      </c>
      <c r="I10" s="4" t="s">
        <v>232</v>
      </c>
      <c r="J10" s="4" t="s">
        <v>160</v>
      </c>
      <c r="K10" s="4" t="s">
        <v>256</v>
      </c>
      <c r="L10" s="4" t="s">
        <v>90</v>
      </c>
      <c r="M10" s="4" t="s">
        <v>279</v>
      </c>
      <c r="N10" s="4" t="s">
        <v>281</v>
      </c>
      <c r="O10" s="4" t="s">
        <v>243</v>
      </c>
      <c r="P10" s="4" t="s">
        <v>239</v>
      </c>
      <c r="Q10" s="4" t="s">
        <v>350</v>
      </c>
      <c r="R10" s="4" t="s">
        <v>354</v>
      </c>
      <c r="S10" s="4" t="s">
        <v>312</v>
      </c>
      <c r="T10" s="4" t="s">
        <v>312</v>
      </c>
    </row>
    <row r="11" spans="1:21" x14ac:dyDescent="0.35">
      <c r="A11" s="61">
        <v>9</v>
      </c>
      <c r="B11" s="61" t="s">
        <v>69</v>
      </c>
      <c r="C11" s="4" t="s">
        <v>82</v>
      </c>
      <c r="D11" s="4" t="s">
        <v>91</v>
      </c>
      <c r="E11" s="4" t="str">
        <f>_xlfn.XLOOKUP(D11,Metadata!A:A,Metadata!B:B)</f>
        <v>Foreign key to the dim_date table to identify order's create date</v>
      </c>
      <c r="F11" s="4" t="s">
        <v>230</v>
      </c>
      <c r="G11" s="4" t="s">
        <v>237</v>
      </c>
      <c r="H11" s="4">
        <v>19</v>
      </c>
      <c r="I11" s="4" t="s">
        <v>232</v>
      </c>
      <c r="J11" s="4" t="s">
        <v>234</v>
      </c>
      <c r="K11" s="4" t="s">
        <v>245</v>
      </c>
      <c r="L11" s="4" t="s">
        <v>267</v>
      </c>
      <c r="M11" s="4" t="s">
        <v>277</v>
      </c>
      <c r="N11" s="4" t="s">
        <v>278</v>
      </c>
      <c r="O11" s="4" t="s">
        <v>253</v>
      </c>
      <c r="P11" s="4" t="s">
        <v>239</v>
      </c>
      <c r="Q11" s="4" t="s">
        <v>350</v>
      </c>
      <c r="R11" s="4" t="s">
        <v>354</v>
      </c>
      <c r="S11" s="4" t="s">
        <v>312</v>
      </c>
      <c r="T11" s="4" t="s">
        <v>312</v>
      </c>
    </row>
    <row r="12" spans="1:21" x14ac:dyDescent="0.35">
      <c r="A12" s="61">
        <v>10</v>
      </c>
      <c r="B12" s="61" t="s">
        <v>69</v>
      </c>
      <c r="C12" s="4" t="s">
        <v>82</v>
      </c>
      <c r="D12" s="4" t="s">
        <v>92</v>
      </c>
      <c r="E12" s="4" t="str">
        <f>_xlfn.XLOOKUP(D12,Metadata!A:A,Metadata!B:B)</f>
        <v>Foreign key to the dim_time table to identify order's create timestamp</v>
      </c>
      <c r="F12" s="4" t="s">
        <v>230</v>
      </c>
      <c r="G12" s="4" t="s">
        <v>237</v>
      </c>
      <c r="H12" s="4">
        <v>19</v>
      </c>
      <c r="I12" s="4" t="s">
        <v>232</v>
      </c>
      <c r="J12" s="4" t="s">
        <v>234</v>
      </c>
      <c r="K12" s="4" t="s">
        <v>246</v>
      </c>
      <c r="L12" s="4" t="s">
        <v>268</v>
      </c>
      <c r="M12" s="4" t="s">
        <v>277</v>
      </c>
      <c r="N12" s="4" t="s">
        <v>278</v>
      </c>
      <c r="O12" s="4" t="s">
        <v>254</v>
      </c>
      <c r="P12" s="4" t="s">
        <v>239</v>
      </c>
      <c r="Q12" s="4" t="s">
        <v>350</v>
      </c>
      <c r="R12" s="4" t="s">
        <v>354</v>
      </c>
      <c r="S12" s="4" t="s">
        <v>312</v>
      </c>
      <c r="T12" s="4" t="s">
        <v>312</v>
      </c>
    </row>
    <row r="13" spans="1:21" x14ac:dyDescent="0.35">
      <c r="A13" s="61">
        <v>11</v>
      </c>
      <c r="B13" s="61" t="s">
        <v>69</v>
      </c>
      <c r="C13" s="4" t="s">
        <v>82</v>
      </c>
      <c r="D13" s="4" t="s">
        <v>93</v>
      </c>
      <c r="E13" s="4" t="str">
        <f>_xlfn.XLOOKUP(D13,Metadata!A:A,Metadata!B:B)</f>
        <v>Number of distinct SKUs in the order</v>
      </c>
      <c r="F13" s="4" t="s">
        <v>230</v>
      </c>
      <c r="G13" s="4" t="s">
        <v>261</v>
      </c>
      <c r="H13" s="4">
        <v>5</v>
      </c>
      <c r="I13" s="4" t="s">
        <v>232</v>
      </c>
      <c r="J13" s="4" t="s">
        <v>160</v>
      </c>
      <c r="K13" s="4" t="s">
        <v>247</v>
      </c>
      <c r="L13" s="63" t="s">
        <v>264</v>
      </c>
      <c r="M13" s="4" t="s">
        <v>266</v>
      </c>
      <c r="N13" s="4">
        <v>20</v>
      </c>
      <c r="O13" s="4" t="s">
        <v>249</v>
      </c>
      <c r="P13" s="4" t="s">
        <v>239</v>
      </c>
      <c r="Q13" s="4" t="s">
        <v>350</v>
      </c>
      <c r="R13" s="4" t="s">
        <v>354</v>
      </c>
      <c r="S13" s="4" t="s">
        <v>312</v>
      </c>
      <c r="T13" s="4" t="s">
        <v>312</v>
      </c>
    </row>
    <row r="14" spans="1:21" x14ac:dyDescent="0.35">
      <c r="A14" s="61">
        <v>12</v>
      </c>
      <c r="B14" s="61" t="s">
        <v>69</v>
      </c>
      <c r="C14" s="4" t="s">
        <v>82</v>
      </c>
      <c r="D14" s="4" t="s">
        <v>94</v>
      </c>
      <c r="E14" s="4" t="str">
        <f>_xlfn.XLOOKUP(D14,Metadata!A:A,Metadata!B:B)</f>
        <v>Total quantity of items in the order</v>
      </c>
      <c r="F14" s="4" t="s">
        <v>230</v>
      </c>
      <c r="G14" s="4" t="s">
        <v>261</v>
      </c>
      <c r="H14" s="4">
        <v>5</v>
      </c>
      <c r="I14" s="4" t="s">
        <v>232</v>
      </c>
      <c r="J14" s="4" t="s">
        <v>160</v>
      </c>
      <c r="K14" s="4" t="s">
        <v>247</v>
      </c>
      <c r="L14" s="4" t="s">
        <v>265</v>
      </c>
      <c r="M14" s="4" t="s">
        <v>261</v>
      </c>
      <c r="N14" s="4">
        <v>5</v>
      </c>
      <c r="O14" s="4" t="s">
        <v>248</v>
      </c>
      <c r="P14" s="4" t="s">
        <v>239</v>
      </c>
      <c r="Q14" s="4" t="s">
        <v>350</v>
      </c>
      <c r="R14" s="4" t="s">
        <v>354</v>
      </c>
      <c r="S14" s="4" t="s">
        <v>312</v>
      </c>
      <c r="T14" s="4" t="s">
        <v>312</v>
      </c>
    </row>
    <row r="15" spans="1:21" ht="43.5" x14ac:dyDescent="0.35">
      <c r="A15" s="61">
        <v>13</v>
      </c>
      <c r="B15" s="61" t="s">
        <v>69</v>
      </c>
      <c r="C15" s="4" t="s">
        <v>82</v>
      </c>
      <c r="D15" s="4" t="s">
        <v>70</v>
      </c>
      <c r="E15" s="4" t="str">
        <f>_xlfn.XLOOKUP(D15,Metadata!A:A,Metadata!B:B)</f>
        <v>Foreign key linking to the dim_warehouse table to identify the assigned warehouse, if any</v>
      </c>
      <c r="F15" s="4" t="s">
        <v>230</v>
      </c>
      <c r="G15" s="4" t="s">
        <v>261</v>
      </c>
      <c r="H15" s="4">
        <v>3</v>
      </c>
      <c r="I15" s="4" t="s">
        <v>233</v>
      </c>
      <c r="J15" s="62" t="s">
        <v>320</v>
      </c>
      <c r="K15" s="62" t="s">
        <v>321</v>
      </c>
      <c r="L15" s="4" t="s">
        <v>269</v>
      </c>
      <c r="M15" s="4" t="s">
        <v>291</v>
      </c>
      <c r="N15" s="4" t="s">
        <v>292</v>
      </c>
      <c r="O15" s="62" t="s">
        <v>252</v>
      </c>
      <c r="P15" s="4" t="s">
        <v>239</v>
      </c>
      <c r="Q15" s="4" t="s">
        <v>350</v>
      </c>
      <c r="R15" s="4" t="s">
        <v>354</v>
      </c>
      <c r="S15" s="4" t="s">
        <v>312</v>
      </c>
      <c r="T15" s="4" t="s">
        <v>312</v>
      </c>
    </row>
    <row r="16" spans="1:21" x14ac:dyDescent="0.35">
      <c r="A16" s="61">
        <v>14</v>
      </c>
      <c r="B16" s="61" t="s">
        <v>69</v>
      </c>
      <c r="C16" s="4" t="s">
        <v>82</v>
      </c>
      <c r="D16" s="4" t="s">
        <v>95</v>
      </c>
      <c r="E16" s="4" t="str">
        <f>_xlfn.XLOOKUP(D16,Metadata!A:A,Metadata!B:B)</f>
        <v>Number of parcels for the order</v>
      </c>
      <c r="F16" s="4" t="s">
        <v>230</v>
      </c>
      <c r="G16" s="4" t="s">
        <v>261</v>
      </c>
      <c r="H16" s="4">
        <v>3</v>
      </c>
      <c r="I16" s="4" t="s">
        <v>232</v>
      </c>
      <c r="J16" s="4" t="s">
        <v>160</v>
      </c>
      <c r="K16" s="4" t="s">
        <v>256</v>
      </c>
      <c r="L16" s="4" t="s">
        <v>274</v>
      </c>
      <c r="M16" s="4" t="s">
        <v>237</v>
      </c>
      <c r="N16" s="4">
        <v>19</v>
      </c>
      <c r="O16" s="4" t="s">
        <v>250</v>
      </c>
      <c r="P16" s="4" t="s">
        <v>239</v>
      </c>
      <c r="Q16" s="4" t="s">
        <v>350</v>
      </c>
      <c r="R16" s="4" t="s">
        <v>354</v>
      </c>
      <c r="S16" s="4" t="s">
        <v>312</v>
      </c>
      <c r="T16" s="4" t="s">
        <v>312</v>
      </c>
    </row>
    <row r="17" spans="1:20" ht="29" x14ac:dyDescent="0.35">
      <c r="A17" s="61">
        <v>15</v>
      </c>
      <c r="B17" s="61" t="s">
        <v>69</v>
      </c>
      <c r="C17" s="4" t="s">
        <v>105</v>
      </c>
      <c r="D17" s="4" t="s">
        <v>106</v>
      </c>
      <c r="E17" s="4" t="str">
        <f>_xlfn.XLOOKUP(D17,Metadata!A:A,Metadata!B:B)</f>
        <v>Foreign key to the dim_date table, representing the relevant date for time-series metrics</v>
      </c>
      <c r="F17" s="4" t="s">
        <v>230</v>
      </c>
      <c r="G17" s="4" t="s">
        <v>237</v>
      </c>
      <c r="H17" s="4">
        <v>19</v>
      </c>
      <c r="I17" s="4" t="s">
        <v>232</v>
      </c>
      <c r="J17" s="4" t="s">
        <v>156</v>
      </c>
      <c r="K17" s="62" t="s">
        <v>327</v>
      </c>
      <c r="L17" s="4" t="s">
        <v>106</v>
      </c>
      <c r="M17" s="4" t="s">
        <v>237</v>
      </c>
      <c r="N17" s="4">
        <v>19</v>
      </c>
      <c r="O17" s="4" t="s">
        <v>322</v>
      </c>
      <c r="P17" s="4" t="s">
        <v>239</v>
      </c>
      <c r="Q17" s="4" t="s">
        <v>350</v>
      </c>
      <c r="R17" s="4" t="s">
        <v>354</v>
      </c>
      <c r="S17" s="4" t="s">
        <v>312</v>
      </c>
      <c r="T17" s="4" t="s">
        <v>312</v>
      </c>
    </row>
    <row r="18" spans="1:20" ht="43.5" x14ac:dyDescent="0.35">
      <c r="A18" s="61">
        <v>16</v>
      </c>
      <c r="B18" s="61" t="s">
        <v>69</v>
      </c>
      <c r="C18" s="4" t="s">
        <v>105</v>
      </c>
      <c r="D18" s="4" t="s">
        <v>107</v>
      </c>
      <c r="E18" s="4" t="str">
        <f>_xlfn.XLOOKUP(D18,Metadata!A:A,Metadata!B:B)</f>
        <v>Average daily orders for the last 1 day</v>
      </c>
      <c r="F18" s="4" t="s">
        <v>288</v>
      </c>
      <c r="G18" s="4" t="s">
        <v>279</v>
      </c>
      <c r="H18" s="4" t="s">
        <v>284</v>
      </c>
      <c r="I18" s="4" t="s">
        <v>232</v>
      </c>
      <c r="J18" s="4" t="s">
        <v>156</v>
      </c>
      <c r="K18" s="62" t="s">
        <v>327</v>
      </c>
      <c r="L18" s="4" t="s">
        <v>323</v>
      </c>
      <c r="M18" s="4" t="s">
        <v>236</v>
      </c>
      <c r="N18" s="4" t="s">
        <v>238</v>
      </c>
      <c r="O18" s="62" t="s">
        <v>330</v>
      </c>
      <c r="P18" s="4" t="s">
        <v>349</v>
      </c>
      <c r="Q18" s="4" t="s">
        <v>350</v>
      </c>
      <c r="R18" s="4" t="s">
        <v>354</v>
      </c>
      <c r="S18" s="4" t="s">
        <v>312</v>
      </c>
      <c r="T18" s="4" t="s">
        <v>312</v>
      </c>
    </row>
    <row r="19" spans="1:20" ht="43.5" x14ac:dyDescent="0.35">
      <c r="A19" s="61">
        <v>17</v>
      </c>
      <c r="B19" s="61" t="s">
        <v>69</v>
      </c>
      <c r="C19" s="4" t="s">
        <v>105</v>
      </c>
      <c r="D19" s="4" t="s">
        <v>108</v>
      </c>
      <c r="E19" s="4" t="str">
        <f>_xlfn.XLOOKUP(D19,Metadata!A:A,Metadata!B:B)</f>
        <v>Average daily orders for the last 7 days</v>
      </c>
      <c r="F19" s="4" t="s">
        <v>288</v>
      </c>
      <c r="G19" s="4" t="s">
        <v>279</v>
      </c>
      <c r="H19" s="4" t="s">
        <v>284</v>
      </c>
      <c r="I19" s="4" t="s">
        <v>232</v>
      </c>
      <c r="J19" s="4" t="s">
        <v>156</v>
      </c>
      <c r="K19" s="62" t="s">
        <v>327</v>
      </c>
      <c r="L19" s="4" t="s">
        <v>323</v>
      </c>
      <c r="M19" s="4" t="s">
        <v>236</v>
      </c>
      <c r="N19" s="4" t="s">
        <v>238</v>
      </c>
      <c r="O19" s="62" t="s">
        <v>328</v>
      </c>
      <c r="P19" s="4" t="s">
        <v>349</v>
      </c>
      <c r="Q19" s="4" t="s">
        <v>350</v>
      </c>
      <c r="R19" s="4" t="s">
        <v>354</v>
      </c>
      <c r="S19" s="4" t="s">
        <v>312</v>
      </c>
      <c r="T19" s="4" t="s">
        <v>312</v>
      </c>
    </row>
    <row r="20" spans="1:20" ht="43.5" x14ac:dyDescent="0.35">
      <c r="A20" s="61">
        <v>18</v>
      </c>
      <c r="B20" s="61" t="s">
        <v>69</v>
      </c>
      <c r="C20" s="4" t="s">
        <v>105</v>
      </c>
      <c r="D20" s="4" t="s">
        <v>109</v>
      </c>
      <c r="E20" s="4" t="str">
        <f>_xlfn.XLOOKUP(D20,Metadata!A:A,Metadata!B:B)</f>
        <v>Average daily orders for the last 30 days</v>
      </c>
      <c r="F20" s="4" t="s">
        <v>288</v>
      </c>
      <c r="G20" s="4" t="s">
        <v>279</v>
      </c>
      <c r="H20" s="4" t="s">
        <v>284</v>
      </c>
      <c r="I20" s="4" t="s">
        <v>232</v>
      </c>
      <c r="J20" s="4" t="s">
        <v>156</v>
      </c>
      <c r="K20" s="62" t="s">
        <v>327</v>
      </c>
      <c r="L20" s="4" t="s">
        <v>323</v>
      </c>
      <c r="M20" s="4" t="s">
        <v>236</v>
      </c>
      <c r="N20" s="4" t="s">
        <v>238</v>
      </c>
      <c r="O20" s="62" t="s">
        <v>331</v>
      </c>
      <c r="P20" s="4" t="s">
        <v>349</v>
      </c>
      <c r="Q20" s="4" t="s">
        <v>350</v>
      </c>
      <c r="R20" s="4" t="s">
        <v>354</v>
      </c>
      <c r="S20" s="4" t="s">
        <v>312</v>
      </c>
      <c r="T20" s="4" t="s">
        <v>312</v>
      </c>
    </row>
    <row r="21" spans="1:20" ht="43.5" x14ac:dyDescent="0.35">
      <c r="A21" s="61">
        <v>19</v>
      </c>
      <c r="B21" s="61" t="s">
        <v>69</v>
      </c>
      <c r="C21" s="4" t="s">
        <v>105</v>
      </c>
      <c r="D21" s="4" t="s">
        <v>110</v>
      </c>
      <c r="E21" s="4" t="str">
        <f>_xlfn.XLOOKUP(D21,Metadata!A:A,Metadata!B:B)</f>
        <v>Average daily GMV for the last 1 day</v>
      </c>
      <c r="F21" s="4" t="s">
        <v>289</v>
      </c>
      <c r="G21" s="4" t="s">
        <v>279</v>
      </c>
      <c r="H21" s="4" t="s">
        <v>285</v>
      </c>
      <c r="I21" s="4" t="s">
        <v>232</v>
      </c>
      <c r="J21" s="4" t="s">
        <v>156</v>
      </c>
      <c r="K21" s="62" t="s">
        <v>327</v>
      </c>
      <c r="L21" s="4" t="s">
        <v>324</v>
      </c>
      <c r="M21" s="4" t="s">
        <v>344</v>
      </c>
      <c r="N21" s="4" t="s">
        <v>345</v>
      </c>
      <c r="O21" s="62" t="s">
        <v>332</v>
      </c>
      <c r="P21" s="4" t="s">
        <v>349</v>
      </c>
      <c r="Q21" s="4" t="s">
        <v>350</v>
      </c>
      <c r="R21" s="4" t="s">
        <v>354</v>
      </c>
      <c r="S21" s="4" t="s">
        <v>312</v>
      </c>
      <c r="T21" s="4" t="s">
        <v>312</v>
      </c>
    </row>
    <row r="22" spans="1:20" ht="43.5" x14ac:dyDescent="0.35">
      <c r="A22" s="61">
        <v>20</v>
      </c>
      <c r="B22" s="61" t="s">
        <v>69</v>
      </c>
      <c r="C22" s="4" t="s">
        <v>105</v>
      </c>
      <c r="D22" s="4" t="s">
        <v>111</v>
      </c>
      <c r="E22" s="4" t="str">
        <f>_xlfn.XLOOKUP(D22,Metadata!A:A,Metadata!B:B)</f>
        <v>Average daily GMV for the last 7 days</v>
      </c>
      <c r="F22" s="4" t="s">
        <v>289</v>
      </c>
      <c r="G22" s="4" t="s">
        <v>279</v>
      </c>
      <c r="H22" s="4" t="s">
        <v>285</v>
      </c>
      <c r="I22" s="4" t="s">
        <v>232</v>
      </c>
      <c r="J22" s="4" t="s">
        <v>156</v>
      </c>
      <c r="K22" s="62" t="s">
        <v>327</v>
      </c>
      <c r="L22" s="4" t="s">
        <v>324</v>
      </c>
      <c r="M22" s="4" t="s">
        <v>344</v>
      </c>
      <c r="N22" s="4" t="s">
        <v>345</v>
      </c>
      <c r="O22" s="62" t="s">
        <v>329</v>
      </c>
      <c r="P22" s="4" t="s">
        <v>349</v>
      </c>
      <c r="Q22" s="4" t="s">
        <v>350</v>
      </c>
      <c r="R22" s="4" t="s">
        <v>354</v>
      </c>
      <c r="S22" s="4" t="s">
        <v>312</v>
      </c>
      <c r="T22" s="4" t="s">
        <v>312</v>
      </c>
    </row>
    <row r="23" spans="1:20" ht="43.5" x14ac:dyDescent="0.35">
      <c r="A23" s="61">
        <v>21</v>
      </c>
      <c r="B23" s="61" t="s">
        <v>69</v>
      </c>
      <c r="C23" s="4" t="s">
        <v>105</v>
      </c>
      <c r="D23" s="4" t="s">
        <v>112</v>
      </c>
      <c r="E23" s="4" t="str">
        <f>_xlfn.XLOOKUP(D23,Metadata!A:A,Metadata!B:B)</f>
        <v>Average daily GMV for the last 30 days</v>
      </c>
      <c r="F23" s="4" t="s">
        <v>289</v>
      </c>
      <c r="G23" s="4" t="s">
        <v>279</v>
      </c>
      <c r="H23" s="4" t="s">
        <v>285</v>
      </c>
      <c r="I23" s="4" t="s">
        <v>232</v>
      </c>
      <c r="J23" s="4" t="s">
        <v>156</v>
      </c>
      <c r="K23" s="62" t="s">
        <v>327</v>
      </c>
      <c r="L23" s="4" t="s">
        <v>324</v>
      </c>
      <c r="M23" s="4" t="s">
        <v>344</v>
      </c>
      <c r="N23" s="4" t="s">
        <v>345</v>
      </c>
      <c r="O23" s="62" t="s">
        <v>333</v>
      </c>
      <c r="P23" s="4" t="s">
        <v>349</v>
      </c>
      <c r="Q23" s="4" t="s">
        <v>350</v>
      </c>
      <c r="R23" s="4" t="s">
        <v>354</v>
      </c>
      <c r="S23" s="4" t="s">
        <v>312</v>
      </c>
      <c r="T23" s="4" t="s">
        <v>312</v>
      </c>
    </row>
    <row r="24" spans="1:20" ht="43.5" x14ac:dyDescent="0.35">
      <c r="A24" s="61">
        <v>22</v>
      </c>
      <c r="B24" s="61" t="s">
        <v>69</v>
      </c>
      <c r="C24" s="4" t="s">
        <v>105</v>
      </c>
      <c r="D24" s="4" t="s">
        <v>113</v>
      </c>
      <c r="E24" s="4" t="str">
        <f>_xlfn.XLOOKUP(D24,Metadata!A:A,Metadata!B:B)</f>
        <v>Average number of active buyers per day in the last 1 day</v>
      </c>
      <c r="F24" s="4" t="s">
        <v>288</v>
      </c>
      <c r="G24" s="4" t="s">
        <v>279</v>
      </c>
      <c r="H24" s="4" t="s">
        <v>284</v>
      </c>
      <c r="I24" s="4" t="s">
        <v>232</v>
      </c>
      <c r="J24" s="4" t="s">
        <v>156</v>
      </c>
      <c r="K24" s="62" t="s">
        <v>327</v>
      </c>
      <c r="L24" s="4" t="s">
        <v>325</v>
      </c>
      <c r="M24" s="4" t="s">
        <v>342</v>
      </c>
      <c r="N24" s="4" t="s">
        <v>343</v>
      </c>
      <c r="O24" s="62" t="s">
        <v>334</v>
      </c>
      <c r="P24" s="4" t="s">
        <v>349</v>
      </c>
      <c r="Q24" s="4" t="s">
        <v>350</v>
      </c>
      <c r="R24" s="4" t="s">
        <v>354</v>
      </c>
      <c r="S24" s="4" t="s">
        <v>312</v>
      </c>
      <c r="T24" s="4" t="s">
        <v>312</v>
      </c>
    </row>
    <row r="25" spans="1:20" ht="43.5" x14ac:dyDescent="0.35">
      <c r="A25" s="61">
        <v>23</v>
      </c>
      <c r="B25" s="61" t="s">
        <v>69</v>
      </c>
      <c r="C25" s="4" t="s">
        <v>105</v>
      </c>
      <c r="D25" s="4" t="s">
        <v>114</v>
      </c>
      <c r="E25" s="4" t="str">
        <f>_xlfn.XLOOKUP(D25,Metadata!A:A,Metadata!B:B)</f>
        <v>Average number of active buyers per day in the last 7 days</v>
      </c>
      <c r="F25" s="4" t="s">
        <v>288</v>
      </c>
      <c r="G25" s="4" t="s">
        <v>279</v>
      </c>
      <c r="H25" s="4" t="s">
        <v>284</v>
      </c>
      <c r="I25" s="4" t="s">
        <v>232</v>
      </c>
      <c r="J25" s="4" t="s">
        <v>156</v>
      </c>
      <c r="K25" s="62" t="s">
        <v>327</v>
      </c>
      <c r="L25" s="4" t="s">
        <v>325</v>
      </c>
      <c r="M25" s="4" t="s">
        <v>342</v>
      </c>
      <c r="N25" s="4" t="s">
        <v>343</v>
      </c>
      <c r="O25" s="62" t="s">
        <v>335</v>
      </c>
      <c r="P25" s="4" t="s">
        <v>349</v>
      </c>
      <c r="Q25" s="4" t="s">
        <v>350</v>
      </c>
      <c r="R25" s="4" t="s">
        <v>354</v>
      </c>
      <c r="S25" s="4" t="s">
        <v>312</v>
      </c>
      <c r="T25" s="4" t="s">
        <v>312</v>
      </c>
    </row>
    <row r="26" spans="1:20" ht="43.5" x14ac:dyDescent="0.35">
      <c r="A26" s="61">
        <v>24</v>
      </c>
      <c r="B26" s="61" t="s">
        <v>69</v>
      </c>
      <c r="C26" s="4" t="s">
        <v>105</v>
      </c>
      <c r="D26" s="4" t="s">
        <v>115</v>
      </c>
      <c r="E26" s="4" t="str">
        <f>_xlfn.XLOOKUP(D26,Metadata!A:A,Metadata!B:B)</f>
        <v>Average number of active buyers per day in the last 30 days</v>
      </c>
      <c r="F26" s="4" t="s">
        <v>288</v>
      </c>
      <c r="G26" s="4" t="s">
        <v>279</v>
      </c>
      <c r="H26" s="4" t="s">
        <v>284</v>
      </c>
      <c r="I26" s="4" t="s">
        <v>232</v>
      </c>
      <c r="J26" s="4" t="s">
        <v>156</v>
      </c>
      <c r="K26" s="62" t="s">
        <v>327</v>
      </c>
      <c r="L26" s="4" t="s">
        <v>325</v>
      </c>
      <c r="M26" s="4" t="s">
        <v>342</v>
      </c>
      <c r="N26" s="4" t="s">
        <v>343</v>
      </c>
      <c r="O26" s="62" t="s">
        <v>336</v>
      </c>
      <c r="P26" s="4" t="s">
        <v>349</v>
      </c>
      <c r="Q26" s="4" t="s">
        <v>350</v>
      </c>
      <c r="R26" s="4" t="s">
        <v>354</v>
      </c>
      <c r="S26" s="4" t="s">
        <v>312</v>
      </c>
      <c r="T26" s="4" t="s">
        <v>312</v>
      </c>
    </row>
    <row r="27" spans="1:20" ht="43.5" x14ac:dyDescent="0.35">
      <c r="A27" s="61">
        <v>25</v>
      </c>
      <c r="B27" s="61" t="s">
        <v>69</v>
      </c>
      <c r="C27" s="4" t="s">
        <v>105</v>
      </c>
      <c r="D27" s="4" t="s">
        <v>116</v>
      </c>
      <c r="E27" s="4" t="str">
        <f>_xlfn.XLOOKUP(D27,Metadata!A:A,Metadata!B:B)</f>
        <v>Average number of active shops per day in the last 1 day</v>
      </c>
      <c r="F27" s="4" t="s">
        <v>288</v>
      </c>
      <c r="G27" s="4" t="s">
        <v>279</v>
      </c>
      <c r="H27" s="4" t="s">
        <v>284</v>
      </c>
      <c r="I27" s="4" t="s">
        <v>232</v>
      </c>
      <c r="J27" s="4" t="s">
        <v>156</v>
      </c>
      <c r="K27" s="62" t="s">
        <v>327</v>
      </c>
      <c r="L27" s="4" t="s">
        <v>326</v>
      </c>
      <c r="M27" s="4" t="s">
        <v>342</v>
      </c>
      <c r="N27" s="4" t="s">
        <v>343</v>
      </c>
      <c r="O27" s="62" t="s">
        <v>337</v>
      </c>
      <c r="P27" s="4" t="s">
        <v>349</v>
      </c>
      <c r="Q27" s="4" t="s">
        <v>350</v>
      </c>
      <c r="R27" s="4" t="s">
        <v>354</v>
      </c>
      <c r="S27" s="4" t="s">
        <v>312</v>
      </c>
      <c r="T27" s="4" t="s">
        <v>312</v>
      </c>
    </row>
    <row r="28" spans="1:20" ht="43.5" x14ac:dyDescent="0.35">
      <c r="A28" s="61">
        <v>26</v>
      </c>
      <c r="B28" s="61" t="s">
        <v>69</v>
      </c>
      <c r="C28" s="4" t="s">
        <v>105</v>
      </c>
      <c r="D28" s="4" t="s">
        <v>117</v>
      </c>
      <c r="E28" s="4" t="str">
        <f>_xlfn.XLOOKUP(D28,Metadata!A:A,Metadata!B:B)</f>
        <v>Average number of active shops per day in the last 7 days</v>
      </c>
      <c r="F28" s="4" t="s">
        <v>288</v>
      </c>
      <c r="G28" s="4" t="s">
        <v>279</v>
      </c>
      <c r="H28" s="4" t="s">
        <v>284</v>
      </c>
      <c r="I28" s="4" t="s">
        <v>232</v>
      </c>
      <c r="J28" s="4" t="s">
        <v>156</v>
      </c>
      <c r="K28" s="62" t="s">
        <v>327</v>
      </c>
      <c r="L28" s="4" t="s">
        <v>326</v>
      </c>
      <c r="M28" s="4" t="s">
        <v>342</v>
      </c>
      <c r="N28" s="4" t="s">
        <v>343</v>
      </c>
      <c r="O28" s="62" t="s">
        <v>338</v>
      </c>
      <c r="P28" s="4" t="s">
        <v>349</v>
      </c>
      <c r="Q28" s="4" t="s">
        <v>350</v>
      </c>
      <c r="R28" s="4" t="s">
        <v>354</v>
      </c>
      <c r="S28" s="4" t="s">
        <v>312</v>
      </c>
      <c r="T28" s="4" t="s">
        <v>312</v>
      </c>
    </row>
    <row r="29" spans="1:20" ht="43.5" x14ac:dyDescent="0.35">
      <c r="A29" s="61">
        <v>27</v>
      </c>
      <c r="B29" s="61" t="s">
        <v>69</v>
      </c>
      <c r="C29" s="4" t="s">
        <v>105</v>
      </c>
      <c r="D29" s="4" t="s">
        <v>118</v>
      </c>
      <c r="E29" s="4" t="str">
        <f>_xlfn.XLOOKUP(D29,Metadata!A:A,Metadata!B:B)</f>
        <v>Average number of active shops per day in the last 30 days</v>
      </c>
      <c r="F29" s="4" t="s">
        <v>288</v>
      </c>
      <c r="G29" s="4" t="s">
        <v>279</v>
      </c>
      <c r="H29" s="4" t="s">
        <v>284</v>
      </c>
      <c r="I29" s="4" t="s">
        <v>232</v>
      </c>
      <c r="J29" s="4" t="s">
        <v>156</v>
      </c>
      <c r="K29" s="62" t="s">
        <v>327</v>
      </c>
      <c r="L29" s="4" t="s">
        <v>326</v>
      </c>
      <c r="M29" s="4" t="s">
        <v>342</v>
      </c>
      <c r="N29" s="4" t="s">
        <v>343</v>
      </c>
      <c r="O29" s="62" t="s">
        <v>339</v>
      </c>
      <c r="P29" s="4" t="s">
        <v>349</v>
      </c>
      <c r="Q29" s="4" t="s">
        <v>350</v>
      </c>
      <c r="R29" s="4" t="s">
        <v>354</v>
      </c>
      <c r="S29" s="4" t="s">
        <v>312</v>
      </c>
      <c r="T29" s="4" t="s">
        <v>312</v>
      </c>
    </row>
    <row r="30" spans="1:20" ht="72.5" x14ac:dyDescent="0.35">
      <c r="A30" s="61">
        <v>28</v>
      </c>
      <c r="B30" s="61" t="s">
        <v>69</v>
      </c>
      <c r="C30" s="4" t="s">
        <v>105</v>
      </c>
      <c r="D30" s="4" t="s">
        <v>119</v>
      </c>
      <c r="E30" s="4" t="str">
        <f>_xlfn.XLOOKUP(D30,Metadata!A:A,Metadata!B:B)</f>
        <v>Average on-time delivery time (in hours) for the last 1 day</v>
      </c>
      <c r="F30" s="4" t="s">
        <v>287</v>
      </c>
      <c r="G30" s="4" t="s">
        <v>279</v>
      </c>
      <c r="H30" s="4" t="s">
        <v>286</v>
      </c>
      <c r="I30" s="4" t="s">
        <v>232</v>
      </c>
      <c r="J30" s="4" t="s">
        <v>156</v>
      </c>
      <c r="K30" s="62" t="s">
        <v>340</v>
      </c>
      <c r="L30" s="62" t="s">
        <v>341</v>
      </c>
      <c r="M30" s="4" t="s">
        <v>275</v>
      </c>
      <c r="N30" s="4" t="s">
        <v>276</v>
      </c>
      <c r="O30" s="62" t="s">
        <v>346</v>
      </c>
      <c r="P30" s="4" t="s">
        <v>349</v>
      </c>
      <c r="Q30" s="4" t="s">
        <v>350</v>
      </c>
      <c r="R30" s="4" t="s">
        <v>354</v>
      </c>
      <c r="S30" s="4" t="s">
        <v>312</v>
      </c>
      <c r="T30" s="4" t="s">
        <v>312</v>
      </c>
    </row>
    <row r="31" spans="1:20" ht="72.5" x14ac:dyDescent="0.35">
      <c r="A31" s="61">
        <v>29</v>
      </c>
      <c r="B31" s="61" t="s">
        <v>69</v>
      </c>
      <c r="C31" s="4" t="s">
        <v>105</v>
      </c>
      <c r="D31" s="4" t="s">
        <v>120</v>
      </c>
      <c r="E31" s="4" t="str">
        <f>_xlfn.XLOOKUP(D31,Metadata!A:A,Metadata!B:B)</f>
        <v>Average on-time delivery time (in hours) for the last 7 days</v>
      </c>
      <c r="F31" s="4" t="s">
        <v>287</v>
      </c>
      <c r="G31" s="4" t="s">
        <v>279</v>
      </c>
      <c r="H31" s="4" t="s">
        <v>286</v>
      </c>
      <c r="I31" s="4" t="s">
        <v>232</v>
      </c>
      <c r="J31" s="4" t="s">
        <v>156</v>
      </c>
      <c r="K31" s="62" t="s">
        <v>340</v>
      </c>
      <c r="L31" s="62" t="s">
        <v>341</v>
      </c>
      <c r="M31" s="4" t="s">
        <v>275</v>
      </c>
      <c r="N31" s="4" t="s">
        <v>276</v>
      </c>
      <c r="O31" s="62" t="s">
        <v>347</v>
      </c>
      <c r="P31" s="4" t="s">
        <v>349</v>
      </c>
      <c r="Q31" s="4" t="s">
        <v>350</v>
      </c>
      <c r="R31" s="4" t="s">
        <v>354</v>
      </c>
      <c r="S31" s="4" t="s">
        <v>312</v>
      </c>
      <c r="T31" s="4" t="s">
        <v>312</v>
      </c>
    </row>
    <row r="32" spans="1:20" ht="72.5" x14ac:dyDescent="0.35">
      <c r="A32" s="61">
        <v>30</v>
      </c>
      <c r="B32" s="61" t="s">
        <v>69</v>
      </c>
      <c r="C32" s="4" t="s">
        <v>105</v>
      </c>
      <c r="D32" s="4" t="s">
        <v>121</v>
      </c>
      <c r="E32" s="4" t="str">
        <f>_xlfn.XLOOKUP(D32,Metadata!A:A,Metadata!B:B)</f>
        <v>Average on-time delivery time (in hours) for the last 30 days</v>
      </c>
      <c r="F32" s="4" t="s">
        <v>287</v>
      </c>
      <c r="G32" s="4" t="s">
        <v>279</v>
      </c>
      <c r="H32" s="4" t="s">
        <v>286</v>
      </c>
      <c r="I32" s="4" t="s">
        <v>232</v>
      </c>
      <c r="J32" s="4" t="s">
        <v>156</v>
      </c>
      <c r="K32" s="62" t="s">
        <v>340</v>
      </c>
      <c r="L32" s="62" t="s">
        <v>341</v>
      </c>
      <c r="M32" s="4" t="s">
        <v>275</v>
      </c>
      <c r="N32" s="4" t="s">
        <v>276</v>
      </c>
      <c r="O32" s="62" t="s">
        <v>348</v>
      </c>
      <c r="P32" s="4" t="s">
        <v>349</v>
      </c>
      <c r="Q32" s="4" t="s">
        <v>350</v>
      </c>
      <c r="R32" s="4" t="s">
        <v>354</v>
      </c>
      <c r="S32" s="4" t="s">
        <v>312</v>
      </c>
      <c r="T32" s="4" t="s">
        <v>312</v>
      </c>
    </row>
    <row r="33" spans="1:20" x14ac:dyDescent="0.35">
      <c r="A33" s="61">
        <v>31</v>
      </c>
      <c r="B33" s="4" t="s">
        <v>81</v>
      </c>
      <c r="C33" s="4" t="s">
        <v>80</v>
      </c>
      <c r="D33" s="4" t="s">
        <v>70</v>
      </c>
      <c r="E33" s="4" t="str">
        <f>_xlfn.XLOOKUP(D33,Metadata!A:A,Metadata!B:B)</f>
        <v>Foreign key linking to the dim_warehouse table to identify the assigned warehouse, if any</v>
      </c>
      <c r="F33" s="4" t="s">
        <v>230</v>
      </c>
      <c r="G33" s="4" t="s">
        <v>293</v>
      </c>
      <c r="H33" s="4">
        <v>3</v>
      </c>
      <c r="I33" s="4" t="s">
        <v>232</v>
      </c>
      <c r="J33" s="4" t="s">
        <v>312</v>
      </c>
      <c r="K33" s="4" t="s">
        <v>312</v>
      </c>
      <c r="L33" s="4" t="s">
        <v>312</v>
      </c>
      <c r="M33" s="4" t="s">
        <v>312</v>
      </c>
      <c r="N33" s="4" t="s">
        <v>312</v>
      </c>
      <c r="O33" s="4" t="s">
        <v>311</v>
      </c>
      <c r="P33" s="4" t="s">
        <v>312</v>
      </c>
      <c r="Q33" s="4" t="s">
        <v>312</v>
      </c>
      <c r="R33" s="4" t="s">
        <v>312</v>
      </c>
      <c r="S33" s="4" t="s">
        <v>312</v>
      </c>
      <c r="T33" s="4" t="s">
        <v>312</v>
      </c>
    </row>
    <row r="34" spans="1:20" x14ac:dyDescent="0.35">
      <c r="A34" s="61">
        <v>32</v>
      </c>
      <c r="B34" s="4" t="s">
        <v>81</v>
      </c>
      <c r="C34" s="4" t="s">
        <v>80</v>
      </c>
      <c r="D34" s="4" t="s">
        <v>71</v>
      </c>
      <c r="E34" s="4" t="str">
        <f>_xlfn.XLOOKUP(D34,Metadata!A:A,Metadata!B:B)</f>
        <v>Identification for warehouse (natural key)</v>
      </c>
      <c r="F34" s="4" t="s">
        <v>230</v>
      </c>
      <c r="G34" s="4" t="s">
        <v>261</v>
      </c>
      <c r="H34" s="4">
        <v>3</v>
      </c>
      <c r="I34" s="4" t="s">
        <v>232</v>
      </c>
      <c r="J34" s="4" t="s">
        <v>161</v>
      </c>
      <c r="K34" s="4" t="s">
        <v>310</v>
      </c>
      <c r="L34" s="4" t="s">
        <v>71</v>
      </c>
      <c r="M34" s="4" t="s">
        <v>261</v>
      </c>
      <c r="N34" s="4">
        <v>3</v>
      </c>
      <c r="O34" s="4" t="s">
        <v>309</v>
      </c>
      <c r="P34" s="4" t="s">
        <v>239</v>
      </c>
      <c r="Q34" s="4" t="s">
        <v>356</v>
      </c>
      <c r="R34" s="4" t="s">
        <v>354</v>
      </c>
      <c r="S34" s="4" t="s">
        <v>352</v>
      </c>
      <c r="T34" s="4" t="s">
        <v>312</v>
      </c>
    </row>
    <row r="35" spans="1:20" x14ac:dyDescent="0.35">
      <c r="A35" s="61">
        <v>33</v>
      </c>
      <c r="B35" s="4" t="s">
        <v>81</v>
      </c>
      <c r="C35" s="4" t="s">
        <v>80</v>
      </c>
      <c r="D35" s="4" t="s">
        <v>72</v>
      </c>
      <c r="E35" s="4" t="str">
        <f>_xlfn.XLOOKUP(D35,Metadata!A:A,Metadata!B:B)</f>
        <v>Designated name of the warehouse</v>
      </c>
      <c r="F35" s="63" t="s">
        <v>290</v>
      </c>
      <c r="G35" s="4" t="s">
        <v>266</v>
      </c>
      <c r="H35" s="4">
        <v>5</v>
      </c>
      <c r="I35" s="4" t="s">
        <v>232</v>
      </c>
      <c r="J35" s="4" t="s">
        <v>299</v>
      </c>
      <c r="K35" s="4" t="s">
        <v>300</v>
      </c>
      <c r="L35" s="4" t="s">
        <v>72</v>
      </c>
      <c r="M35" s="4" t="s">
        <v>266</v>
      </c>
      <c r="N35" s="4">
        <v>5</v>
      </c>
      <c r="O35" s="4" t="s">
        <v>301</v>
      </c>
      <c r="P35" s="4" t="s">
        <v>239</v>
      </c>
      <c r="Q35" s="4" t="s">
        <v>356</v>
      </c>
      <c r="R35" s="4" t="s">
        <v>354</v>
      </c>
      <c r="S35" s="4" t="s">
        <v>352</v>
      </c>
      <c r="T35" s="4" t="s">
        <v>312</v>
      </c>
    </row>
    <row r="36" spans="1:20" x14ac:dyDescent="0.35">
      <c r="A36" s="61">
        <v>34</v>
      </c>
      <c r="B36" s="4" t="s">
        <v>81</v>
      </c>
      <c r="C36" s="4" t="s">
        <v>80</v>
      </c>
      <c r="D36" s="4" t="s">
        <v>73</v>
      </c>
      <c r="E36" s="4" t="str">
        <f>_xlfn.XLOOKUP(D36,Metadata!A:A,Metadata!B:B)</f>
        <v>Warehouse's geographic region address</v>
      </c>
      <c r="F36" s="4" t="s">
        <v>294</v>
      </c>
      <c r="G36" s="4" t="s">
        <v>266</v>
      </c>
      <c r="H36" s="4">
        <v>30</v>
      </c>
      <c r="I36" s="4" t="s">
        <v>232</v>
      </c>
      <c r="J36" s="4" t="s">
        <v>299</v>
      </c>
      <c r="K36" s="4" t="s">
        <v>300</v>
      </c>
      <c r="L36" s="4" t="s">
        <v>73</v>
      </c>
      <c r="M36" s="4" t="s">
        <v>266</v>
      </c>
      <c r="N36" s="4">
        <v>30</v>
      </c>
      <c r="O36" s="4" t="s">
        <v>302</v>
      </c>
      <c r="P36" s="4" t="s">
        <v>239</v>
      </c>
      <c r="Q36" s="4" t="s">
        <v>356</v>
      </c>
      <c r="R36" s="4" t="s">
        <v>354</v>
      </c>
      <c r="S36" s="4" t="s">
        <v>352</v>
      </c>
      <c r="T36" s="4" t="s">
        <v>312</v>
      </c>
    </row>
    <row r="37" spans="1:20" x14ac:dyDescent="0.35">
      <c r="A37" s="61">
        <v>35</v>
      </c>
      <c r="B37" s="4" t="s">
        <v>81</v>
      </c>
      <c r="C37" s="4" t="s">
        <v>80</v>
      </c>
      <c r="D37" s="4" t="s">
        <v>74</v>
      </c>
      <c r="E37" s="4" t="str">
        <f>_xlfn.XLOOKUP(D37,Metadata!A:A,Metadata!B:B)</f>
        <v>Warehouse's city address</v>
      </c>
      <c r="F37" s="4" t="s">
        <v>295</v>
      </c>
      <c r="G37" s="4" t="s">
        <v>266</v>
      </c>
      <c r="H37" s="4">
        <v>30</v>
      </c>
      <c r="I37" s="4" t="s">
        <v>232</v>
      </c>
      <c r="J37" s="4" t="s">
        <v>299</v>
      </c>
      <c r="K37" s="4" t="s">
        <v>300</v>
      </c>
      <c r="L37" s="4" t="s">
        <v>74</v>
      </c>
      <c r="M37" s="4" t="s">
        <v>266</v>
      </c>
      <c r="N37" s="4">
        <v>30</v>
      </c>
      <c r="O37" s="4" t="s">
        <v>303</v>
      </c>
      <c r="P37" s="4" t="s">
        <v>239</v>
      </c>
      <c r="Q37" s="4" t="s">
        <v>356</v>
      </c>
      <c r="R37" s="4" t="s">
        <v>354</v>
      </c>
      <c r="S37" s="4" t="s">
        <v>352</v>
      </c>
      <c r="T37" s="4" t="s">
        <v>312</v>
      </c>
    </row>
    <row r="38" spans="1:20" x14ac:dyDescent="0.35">
      <c r="A38" s="61">
        <v>36</v>
      </c>
      <c r="B38" s="4" t="s">
        <v>81</v>
      </c>
      <c r="C38" s="4" t="s">
        <v>80</v>
      </c>
      <c r="D38" s="4" t="s">
        <v>75</v>
      </c>
      <c r="E38" s="4" t="str">
        <f>_xlfn.XLOOKUP(D38,Metadata!A:A,Metadata!B:B)</f>
        <v>Warehouse's barangay address</v>
      </c>
      <c r="F38" s="4" t="s">
        <v>296</v>
      </c>
      <c r="G38" s="4" t="s">
        <v>266</v>
      </c>
      <c r="H38" s="4">
        <v>30</v>
      </c>
      <c r="I38" s="4" t="s">
        <v>232</v>
      </c>
      <c r="J38" s="4" t="s">
        <v>299</v>
      </c>
      <c r="K38" s="4" t="s">
        <v>300</v>
      </c>
      <c r="L38" s="4" t="s">
        <v>75</v>
      </c>
      <c r="M38" s="4" t="s">
        <v>266</v>
      </c>
      <c r="N38" s="4">
        <v>30</v>
      </c>
      <c r="O38" s="4" t="s">
        <v>304</v>
      </c>
      <c r="P38" s="4" t="s">
        <v>239</v>
      </c>
      <c r="Q38" s="4" t="s">
        <v>356</v>
      </c>
      <c r="R38" s="4" t="s">
        <v>354</v>
      </c>
      <c r="S38" s="4" t="s">
        <v>352</v>
      </c>
      <c r="T38" s="4" t="s">
        <v>312</v>
      </c>
    </row>
    <row r="39" spans="1:20" x14ac:dyDescent="0.35">
      <c r="A39" s="61">
        <v>37</v>
      </c>
      <c r="B39" s="4" t="s">
        <v>81</v>
      </c>
      <c r="C39" s="4" t="s">
        <v>80</v>
      </c>
      <c r="D39" s="4" t="s">
        <v>76</v>
      </c>
      <c r="E39" s="4" t="str">
        <f>_xlfn.XLOOKUP(D39,Metadata!A:A,Metadata!B:B)</f>
        <v>Postal code of the warehouse's location</v>
      </c>
      <c r="F39" s="64">
        <v>123456782468</v>
      </c>
      <c r="G39" s="4" t="s">
        <v>261</v>
      </c>
      <c r="H39" s="4">
        <v>4</v>
      </c>
      <c r="I39" s="4" t="s">
        <v>232</v>
      </c>
      <c r="J39" s="4" t="s">
        <v>299</v>
      </c>
      <c r="K39" s="4" t="s">
        <v>300</v>
      </c>
      <c r="L39" s="4" t="s">
        <v>76</v>
      </c>
      <c r="M39" s="4" t="s">
        <v>261</v>
      </c>
      <c r="N39" s="4">
        <v>4</v>
      </c>
      <c r="O39" s="4" t="s">
        <v>305</v>
      </c>
      <c r="P39" s="4" t="s">
        <v>239</v>
      </c>
      <c r="Q39" s="4" t="s">
        <v>356</v>
      </c>
      <c r="R39" s="4" t="s">
        <v>354</v>
      </c>
      <c r="S39" s="4" t="s">
        <v>352</v>
      </c>
      <c r="T39" s="4" t="s">
        <v>312</v>
      </c>
    </row>
    <row r="40" spans="1:20" x14ac:dyDescent="0.35">
      <c r="A40" s="61">
        <v>38</v>
      </c>
      <c r="B40" s="4" t="s">
        <v>81</v>
      </c>
      <c r="C40" s="4" t="s">
        <v>80</v>
      </c>
      <c r="D40" s="4" t="s">
        <v>77</v>
      </c>
      <c r="E40" s="4" t="str">
        <f>_xlfn.XLOOKUP(D40,Metadata!A:A,Metadata!B:B)</f>
        <v>Total land area of the warehouse in sq meters</v>
      </c>
      <c r="F40" s="4" t="s">
        <v>288</v>
      </c>
      <c r="G40" s="4" t="s">
        <v>279</v>
      </c>
      <c r="H40" s="4" t="s">
        <v>284</v>
      </c>
      <c r="I40" s="4" t="s">
        <v>232</v>
      </c>
      <c r="J40" s="4" t="s">
        <v>299</v>
      </c>
      <c r="K40" s="4" t="s">
        <v>300</v>
      </c>
      <c r="L40" s="4" t="s">
        <v>77</v>
      </c>
      <c r="M40" s="4" t="s">
        <v>279</v>
      </c>
      <c r="N40" s="4" t="s">
        <v>284</v>
      </c>
      <c r="O40" s="4" t="s">
        <v>306</v>
      </c>
      <c r="P40" s="4" t="s">
        <v>239</v>
      </c>
      <c r="Q40" s="4" t="s">
        <v>356</v>
      </c>
      <c r="R40" s="4" t="s">
        <v>354</v>
      </c>
      <c r="S40" s="4" t="s">
        <v>351</v>
      </c>
      <c r="T40" s="4" t="s">
        <v>355</v>
      </c>
    </row>
    <row r="41" spans="1:20" x14ac:dyDescent="0.35">
      <c r="A41" s="61">
        <v>39</v>
      </c>
      <c r="B41" s="4" t="s">
        <v>81</v>
      </c>
      <c r="C41" s="4" t="s">
        <v>80</v>
      </c>
      <c r="D41" s="4" t="s">
        <v>78</v>
      </c>
      <c r="E41" s="4" t="str">
        <f>_xlfn.XLOOKUP(D41,Metadata!A:A,Metadata!B:B)</f>
        <v>Operational warehouse of the warehouse</v>
      </c>
      <c r="F41" s="4" t="s">
        <v>297</v>
      </c>
      <c r="G41" s="4" t="s">
        <v>266</v>
      </c>
      <c r="H41" s="4">
        <v>14</v>
      </c>
      <c r="I41" s="4" t="s">
        <v>232</v>
      </c>
      <c r="J41" s="4" t="s">
        <v>299</v>
      </c>
      <c r="K41" s="4" t="s">
        <v>300</v>
      </c>
      <c r="L41" s="4" t="s">
        <v>78</v>
      </c>
      <c r="M41" s="4" t="s">
        <v>266</v>
      </c>
      <c r="N41" s="4">
        <v>14</v>
      </c>
      <c r="O41" s="4" t="s">
        <v>307</v>
      </c>
      <c r="P41" s="4" t="s">
        <v>239</v>
      </c>
      <c r="Q41" s="4" t="s">
        <v>356</v>
      </c>
      <c r="R41" s="4" t="s">
        <v>354</v>
      </c>
      <c r="S41" s="4" t="s">
        <v>351</v>
      </c>
      <c r="T41" s="4" t="s">
        <v>355</v>
      </c>
    </row>
    <row r="42" spans="1:20" x14ac:dyDescent="0.35">
      <c r="A42" s="61">
        <v>40</v>
      </c>
      <c r="B42" s="4" t="s">
        <v>81</v>
      </c>
      <c r="C42" s="4" t="s">
        <v>80</v>
      </c>
      <c r="D42" s="4" t="s">
        <v>79</v>
      </c>
      <c r="E42" s="4" t="str">
        <f>_xlfn.XLOOKUP(D42,Metadata!A:A,Metadata!B:B)</f>
        <v>1 if active, 0 if not operational</v>
      </c>
      <c r="F42" s="4" t="s">
        <v>231</v>
      </c>
      <c r="G42" s="4" t="s">
        <v>298</v>
      </c>
      <c r="H42" s="4"/>
      <c r="I42" s="4" t="s">
        <v>232</v>
      </c>
      <c r="J42" s="4" t="s">
        <v>299</v>
      </c>
      <c r="K42" s="4" t="s">
        <v>300</v>
      </c>
      <c r="L42" s="4" t="s">
        <v>79</v>
      </c>
      <c r="M42" s="4" t="s">
        <v>298</v>
      </c>
      <c r="N42" s="4"/>
      <c r="O42" s="4" t="s">
        <v>308</v>
      </c>
      <c r="P42" s="4" t="s">
        <v>239</v>
      </c>
      <c r="Q42" s="4" t="s">
        <v>356</v>
      </c>
      <c r="R42" s="4" t="s">
        <v>354</v>
      </c>
      <c r="S42" s="4" t="s">
        <v>351</v>
      </c>
      <c r="T42" s="4" t="s">
        <v>355</v>
      </c>
    </row>
  </sheetData>
  <mergeCells count="4">
    <mergeCell ref="P1:T1"/>
    <mergeCell ref="I1:O1"/>
    <mergeCell ref="A1:A2"/>
    <mergeCell ref="B1:H1"/>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C532-078A-4945-87F6-4767D7C49FA5}">
  <dimension ref="A1:E336"/>
  <sheetViews>
    <sheetView tabSelected="1" workbookViewId="0">
      <selection activeCell="D12" sqref="D12"/>
    </sheetView>
  </sheetViews>
  <sheetFormatPr defaultRowHeight="14.5" x14ac:dyDescent="0.35"/>
  <cols>
    <col min="1" max="1" width="3.81640625" bestFit="1" customWidth="1"/>
    <col min="2" max="2" width="9.26953125" bestFit="1" customWidth="1"/>
    <col min="3" max="3" width="33.36328125" bestFit="1" customWidth="1"/>
    <col min="4" max="4" width="24.08984375" bestFit="1" customWidth="1"/>
    <col min="5" max="5" width="9.54296875" bestFit="1" customWidth="1"/>
  </cols>
  <sheetData>
    <row r="1" spans="1:5" x14ac:dyDescent="0.35">
      <c r="A1" s="3" t="s">
        <v>352</v>
      </c>
      <c r="B1" s="3" t="s">
        <v>68</v>
      </c>
      <c r="C1" s="3" t="s">
        <v>359</v>
      </c>
      <c r="D1" s="3" t="s">
        <v>530</v>
      </c>
      <c r="E1" s="3" t="s">
        <v>361</v>
      </c>
    </row>
    <row r="2" spans="1:5" x14ac:dyDescent="0.35">
      <c r="A2" s="4">
        <v>1</v>
      </c>
      <c r="B2" s="4" t="s">
        <v>156</v>
      </c>
      <c r="C2" s="4" t="s">
        <v>131</v>
      </c>
      <c r="D2" s="4" t="s">
        <v>84</v>
      </c>
      <c r="E2" s="4" t="s">
        <v>372</v>
      </c>
    </row>
    <row r="3" spans="1:5" x14ac:dyDescent="0.35">
      <c r="A3" s="4">
        <v>2</v>
      </c>
      <c r="B3" s="4" t="s">
        <v>156</v>
      </c>
      <c r="C3" s="4" t="s">
        <v>131</v>
      </c>
      <c r="D3" s="4" t="s">
        <v>373</v>
      </c>
      <c r="E3" s="4" t="s">
        <v>372</v>
      </c>
    </row>
    <row r="4" spans="1:5" x14ac:dyDescent="0.35">
      <c r="A4" s="4">
        <v>3</v>
      </c>
      <c r="B4" s="4" t="s">
        <v>156</v>
      </c>
      <c r="C4" s="4" t="s">
        <v>131</v>
      </c>
      <c r="D4" s="4" t="s">
        <v>374</v>
      </c>
      <c r="E4" s="4" t="s">
        <v>375</v>
      </c>
    </row>
    <row r="5" spans="1:5" x14ac:dyDescent="0.35">
      <c r="A5" s="4">
        <v>4</v>
      </c>
      <c r="B5" s="4" t="s">
        <v>156</v>
      </c>
      <c r="C5" s="4" t="s">
        <v>131</v>
      </c>
      <c r="D5" s="4" t="s">
        <v>376</v>
      </c>
      <c r="E5" s="4" t="s">
        <v>377</v>
      </c>
    </row>
    <row r="6" spans="1:5" x14ac:dyDescent="0.35">
      <c r="A6" s="4">
        <v>5</v>
      </c>
      <c r="B6" s="4" t="s">
        <v>156</v>
      </c>
      <c r="C6" s="4" t="s">
        <v>131</v>
      </c>
      <c r="D6" s="4" t="s">
        <v>378</v>
      </c>
      <c r="E6" s="4" t="s">
        <v>377</v>
      </c>
    </row>
    <row r="7" spans="1:5" x14ac:dyDescent="0.35">
      <c r="A7" s="4">
        <v>6</v>
      </c>
      <c r="B7" s="4" t="s">
        <v>156</v>
      </c>
      <c r="C7" s="4" t="s">
        <v>131</v>
      </c>
      <c r="D7" s="4" t="s">
        <v>379</v>
      </c>
      <c r="E7" s="4" t="s">
        <v>377</v>
      </c>
    </row>
    <row r="8" spans="1:5" x14ac:dyDescent="0.35">
      <c r="A8" s="4">
        <v>7</v>
      </c>
      <c r="B8" s="4" t="s">
        <v>156</v>
      </c>
      <c r="C8" s="4" t="s">
        <v>131</v>
      </c>
      <c r="D8" s="4" t="s">
        <v>380</v>
      </c>
      <c r="E8" s="4" t="s">
        <v>377</v>
      </c>
    </row>
    <row r="9" spans="1:5" x14ac:dyDescent="0.35">
      <c r="A9" s="4">
        <v>8</v>
      </c>
      <c r="B9" s="4" t="s">
        <v>156</v>
      </c>
      <c r="C9" s="4" t="s">
        <v>131</v>
      </c>
      <c r="D9" s="4" t="s">
        <v>381</v>
      </c>
      <c r="E9" s="4" t="s">
        <v>382</v>
      </c>
    </row>
    <row r="10" spans="1:5" x14ac:dyDescent="0.35">
      <c r="A10" s="4">
        <v>9</v>
      </c>
      <c r="B10" s="4" t="s">
        <v>156</v>
      </c>
      <c r="C10" s="4" t="s">
        <v>131</v>
      </c>
      <c r="D10" s="4" t="s">
        <v>383</v>
      </c>
      <c r="E10" s="4" t="s">
        <v>377</v>
      </c>
    </row>
    <row r="11" spans="1:5" x14ac:dyDescent="0.35">
      <c r="A11" s="4">
        <v>10</v>
      </c>
      <c r="B11" s="4" t="s">
        <v>156</v>
      </c>
      <c r="C11" s="4" t="s">
        <v>131</v>
      </c>
      <c r="D11" s="4" t="s">
        <v>384</v>
      </c>
      <c r="E11" s="4" t="s">
        <v>377</v>
      </c>
    </row>
    <row r="12" spans="1:5" x14ac:dyDescent="0.35">
      <c r="A12" s="4">
        <v>11</v>
      </c>
      <c r="B12" s="4" t="s">
        <v>156</v>
      </c>
      <c r="C12" s="4" t="s">
        <v>131</v>
      </c>
      <c r="D12" s="4" t="s">
        <v>79</v>
      </c>
      <c r="E12" s="4" t="s">
        <v>385</v>
      </c>
    </row>
    <row r="13" spans="1:5" x14ac:dyDescent="0.35">
      <c r="A13" s="4">
        <v>12</v>
      </c>
      <c r="B13" s="4" t="s">
        <v>156</v>
      </c>
      <c r="C13" s="4" t="s">
        <v>131</v>
      </c>
      <c r="D13" s="4" t="s">
        <v>386</v>
      </c>
      <c r="E13" s="4" t="s">
        <v>382</v>
      </c>
    </row>
    <row r="14" spans="1:5" x14ac:dyDescent="0.35">
      <c r="A14" s="4">
        <v>13</v>
      </c>
      <c r="B14" s="4" t="s">
        <v>156</v>
      </c>
      <c r="C14" s="4" t="s">
        <v>136</v>
      </c>
      <c r="D14" s="4" t="s">
        <v>106</v>
      </c>
      <c r="E14" s="4" t="s">
        <v>372</v>
      </c>
    </row>
    <row r="15" spans="1:5" x14ac:dyDescent="0.35">
      <c r="A15" s="4">
        <v>14</v>
      </c>
      <c r="B15" s="4" t="s">
        <v>156</v>
      </c>
      <c r="C15" s="4" t="s">
        <v>136</v>
      </c>
      <c r="D15" s="4" t="s">
        <v>387</v>
      </c>
      <c r="E15" s="4" t="s">
        <v>375</v>
      </c>
    </row>
    <row r="16" spans="1:5" x14ac:dyDescent="0.35">
      <c r="A16" s="4">
        <v>15</v>
      </c>
      <c r="B16" s="4" t="s">
        <v>156</v>
      </c>
      <c r="C16" s="4" t="s">
        <v>136</v>
      </c>
      <c r="D16" s="4" t="s">
        <v>388</v>
      </c>
      <c r="E16" s="4" t="s">
        <v>372</v>
      </c>
    </row>
    <row r="17" spans="1:5" x14ac:dyDescent="0.35">
      <c r="A17" s="4">
        <v>16</v>
      </c>
      <c r="B17" s="4" t="s">
        <v>156</v>
      </c>
      <c r="C17" s="4" t="s">
        <v>136</v>
      </c>
      <c r="D17" s="4" t="s">
        <v>389</v>
      </c>
      <c r="E17" s="4" t="s">
        <v>372</v>
      </c>
    </row>
    <row r="18" spans="1:5" x14ac:dyDescent="0.35">
      <c r="A18" s="4">
        <v>17</v>
      </c>
      <c r="B18" s="4" t="s">
        <v>156</v>
      </c>
      <c r="C18" s="4" t="s">
        <v>136</v>
      </c>
      <c r="D18" s="4" t="s">
        <v>390</v>
      </c>
      <c r="E18" s="4" t="s">
        <v>372</v>
      </c>
    </row>
    <row r="19" spans="1:5" x14ac:dyDescent="0.35">
      <c r="A19" s="4">
        <v>18</v>
      </c>
      <c r="B19" s="4" t="s">
        <v>156</v>
      </c>
      <c r="C19" s="4" t="s">
        <v>136</v>
      </c>
      <c r="D19" s="4" t="s">
        <v>391</v>
      </c>
      <c r="E19" s="4" t="s">
        <v>372</v>
      </c>
    </row>
    <row r="20" spans="1:5" x14ac:dyDescent="0.35">
      <c r="A20" s="4">
        <v>19</v>
      </c>
      <c r="B20" s="4" t="s">
        <v>156</v>
      </c>
      <c r="C20" s="4" t="s">
        <v>136</v>
      </c>
      <c r="D20" s="4" t="s">
        <v>392</v>
      </c>
      <c r="E20" s="4" t="s">
        <v>372</v>
      </c>
    </row>
    <row r="21" spans="1:5" x14ac:dyDescent="0.35">
      <c r="A21" s="4">
        <v>20</v>
      </c>
      <c r="B21" s="4" t="s">
        <v>156</v>
      </c>
      <c r="C21" s="4" t="s">
        <v>136</v>
      </c>
      <c r="D21" s="4" t="s">
        <v>393</v>
      </c>
      <c r="E21" s="4" t="s">
        <v>377</v>
      </c>
    </row>
    <row r="22" spans="1:5" x14ac:dyDescent="0.35">
      <c r="A22" s="4">
        <v>21</v>
      </c>
      <c r="B22" s="4" t="s">
        <v>156</v>
      </c>
      <c r="C22" s="4" t="s">
        <v>136</v>
      </c>
      <c r="D22" s="4" t="s">
        <v>394</v>
      </c>
      <c r="E22" s="4" t="s">
        <v>385</v>
      </c>
    </row>
    <row r="23" spans="1:5" x14ac:dyDescent="0.35">
      <c r="A23" s="4">
        <v>22</v>
      </c>
      <c r="B23" s="4" t="s">
        <v>156</v>
      </c>
      <c r="C23" s="4" t="s">
        <v>136</v>
      </c>
      <c r="D23" s="4" t="s">
        <v>395</v>
      </c>
      <c r="E23" s="4" t="s">
        <v>385</v>
      </c>
    </row>
    <row r="24" spans="1:5" x14ac:dyDescent="0.35">
      <c r="A24" s="4">
        <v>23</v>
      </c>
      <c r="B24" s="4" t="s">
        <v>156</v>
      </c>
      <c r="C24" s="4" t="s">
        <v>136</v>
      </c>
      <c r="D24" s="4" t="s">
        <v>396</v>
      </c>
      <c r="E24" s="4" t="s">
        <v>385</v>
      </c>
    </row>
    <row r="25" spans="1:5" x14ac:dyDescent="0.35">
      <c r="A25" s="4">
        <v>24</v>
      </c>
      <c r="B25" s="4" t="s">
        <v>156</v>
      </c>
      <c r="C25" s="4" t="s">
        <v>129</v>
      </c>
      <c r="D25" s="4" t="s">
        <v>397</v>
      </c>
      <c r="E25" s="4" t="s">
        <v>372</v>
      </c>
    </row>
    <row r="26" spans="1:5" x14ac:dyDescent="0.35">
      <c r="A26" s="4">
        <v>25</v>
      </c>
      <c r="B26" s="4" t="s">
        <v>156</v>
      </c>
      <c r="C26" s="4" t="s">
        <v>129</v>
      </c>
      <c r="D26" s="4" t="s">
        <v>264</v>
      </c>
      <c r="E26" s="4" t="s">
        <v>372</v>
      </c>
    </row>
    <row r="27" spans="1:5" x14ac:dyDescent="0.35">
      <c r="A27" s="4">
        <v>26</v>
      </c>
      <c r="B27" s="4" t="s">
        <v>156</v>
      </c>
      <c r="C27" s="4" t="s">
        <v>129</v>
      </c>
      <c r="D27" s="4" t="s">
        <v>398</v>
      </c>
      <c r="E27" s="4" t="s">
        <v>372</v>
      </c>
    </row>
    <row r="28" spans="1:5" x14ac:dyDescent="0.35">
      <c r="A28" s="4">
        <v>27</v>
      </c>
      <c r="B28" s="4" t="s">
        <v>156</v>
      </c>
      <c r="C28" s="4" t="s">
        <v>129</v>
      </c>
      <c r="D28" s="4" t="s">
        <v>399</v>
      </c>
      <c r="E28" s="4" t="s">
        <v>372</v>
      </c>
    </row>
    <row r="29" spans="1:5" x14ac:dyDescent="0.35">
      <c r="A29" s="4">
        <v>28</v>
      </c>
      <c r="B29" s="4" t="s">
        <v>156</v>
      </c>
      <c r="C29" s="4" t="s">
        <v>129</v>
      </c>
      <c r="D29" s="4" t="s">
        <v>400</v>
      </c>
      <c r="E29" s="4" t="s">
        <v>377</v>
      </c>
    </row>
    <row r="30" spans="1:5" x14ac:dyDescent="0.35">
      <c r="A30" s="4">
        <v>29</v>
      </c>
      <c r="B30" s="4" t="s">
        <v>156</v>
      </c>
      <c r="C30" s="4" t="s">
        <v>129</v>
      </c>
      <c r="D30" s="4" t="s">
        <v>401</v>
      </c>
      <c r="E30" s="4" t="s">
        <v>377</v>
      </c>
    </row>
    <row r="31" spans="1:5" x14ac:dyDescent="0.35">
      <c r="A31" s="4">
        <v>30</v>
      </c>
      <c r="B31" s="4" t="s">
        <v>156</v>
      </c>
      <c r="C31" s="4" t="s">
        <v>129</v>
      </c>
      <c r="D31" s="4" t="s">
        <v>402</v>
      </c>
      <c r="E31" s="4" t="s">
        <v>377</v>
      </c>
    </row>
    <row r="32" spans="1:5" x14ac:dyDescent="0.35">
      <c r="A32" s="4">
        <v>31</v>
      </c>
      <c r="B32" s="4" t="s">
        <v>156</v>
      </c>
      <c r="C32" s="4" t="s">
        <v>129</v>
      </c>
      <c r="D32" s="4" t="s">
        <v>403</v>
      </c>
      <c r="E32" s="4" t="s">
        <v>377</v>
      </c>
    </row>
    <row r="33" spans="1:5" x14ac:dyDescent="0.35">
      <c r="A33" s="4">
        <v>32</v>
      </c>
      <c r="B33" s="4" t="s">
        <v>156</v>
      </c>
      <c r="C33" s="4" t="s">
        <v>129</v>
      </c>
      <c r="D33" s="4" t="s">
        <v>404</v>
      </c>
      <c r="E33" s="4" t="s">
        <v>372</v>
      </c>
    </row>
    <row r="34" spans="1:5" x14ac:dyDescent="0.35">
      <c r="A34" s="4">
        <v>33</v>
      </c>
      <c r="B34" s="4" t="s">
        <v>156</v>
      </c>
      <c r="C34" s="4" t="s">
        <v>129</v>
      </c>
      <c r="D34" s="4" t="s">
        <v>405</v>
      </c>
      <c r="E34" s="4" t="s">
        <v>372</v>
      </c>
    </row>
    <row r="35" spans="1:5" x14ac:dyDescent="0.35">
      <c r="A35" s="4">
        <v>34</v>
      </c>
      <c r="B35" s="4" t="s">
        <v>156</v>
      </c>
      <c r="C35" s="4" t="s">
        <v>129</v>
      </c>
      <c r="D35" s="4" t="s">
        <v>406</v>
      </c>
      <c r="E35" s="4" t="s">
        <v>377</v>
      </c>
    </row>
    <row r="36" spans="1:5" x14ac:dyDescent="0.35">
      <c r="A36" s="4">
        <v>35</v>
      </c>
      <c r="B36" s="4" t="s">
        <v>156</v>
      </c>
      <c r="C36" s="4" t="s">
        <v>129</v>
      </c>
      <c r="D36" s="4" t="s">
        <v>407</v>
      </c>
      <c r="E36" s="4" t="s">
        <v>377</v>
      </c>
    </row>
    <row r="37" spans="1:5" x14ac:dyDescent="0.35">
      <c r="A37" s="4">
        <v>36</v>
      </c>
      <c r="B37" s="4" t="s">
        <v>156</v>
      </c>
      <c r="C37" s="4" t="s">
        <v>129</v>
      </c>
      <c r="D37" s="4" t="s">
        <v>408</v>
      </c>
      <c r="E37" s="4" t="s">
        <v>409</v>
      </c>
    </row>
    <row r="38" spans="1:5" x14ac:dyDescent="0.35">
      <c r="A38" s="4">
        <v>37</v>
      </c>
      <c r="B38" s="4" t="s">
        <v>156</v>
      </c>
      <c r="C38" s="4" t="s">
        <v>129</v>
      </c>
      <c r="D38" s="4" t="s">
        <v>410</v>
      </c>
      <c r="E38" s="4" t="s">
        <v>409</v>
      </c>
    </row>
    <row r="39" spans="1:5" x14ac:dyDescent="0.35">
      <c r="A39" s="4">
        <v>38</v>
      </c>
      <c r="B39" s="4" t="s">
        <v>156</v>
      </c>
      <c r="C39" s="4" t="s">
        <v>129</v>
      </c>
      <c r="D39" s="4" t="s">
        <v>411</v>
      </c>
      <c r="E39" s="4" t="s">
        <v>409</v>
      </c>
    </row>
    <row r="40" spans="1:5" x14ac:dyDescent="0.35">
      <c r="A40" s="4">
        <v>39</v>
      </c>
      <c r="B40" s="4" t="s">
        <v>156</v>
      </c>
      <c r="C40" s="4" t="s">
        <v>129</v>
      </c>
      <c r="D40" s="4" t="s">
        <v>412</v>
      </c>
      <c r="E40" s="4" t="s">
        <v>409</v>
      </c>
    </row>
    <row r="41" spans="1:5" x14ac:dyDescent="0.35">
      <c r="A41" s="4">
        <v>40</v>
      </c>
      <c r="B41" s="4" t="s">
        <v>156</v>
      </c>
      <c r="C41" s="4" t="s">
        <v>129</v>
      </c>
      <c r="D41" s="4" t="s">
        <v>413</v>
      </c>
      <c r="E41" s="4" t="s">
        <v>409</v>
      </c>
    </row>
    <row r="42" spans="1:5" x14ac:dyDescent="0.35">
      <c r="A42" s="4">
        <v>41</v>
      </c>
      <c r="B42" s="4" t="s">
        <v>156</v>
      </c>
      <c r="C42" s="4" t="s">
        <v>129</v>
      </c>
      <c r="D42" s="4" t="s">
        <v>79</v>
      </c>
      <c r="E42" s="4" t="s">
        <v>385</v>
      </c>
    </row>
    <row r="43" spans="1:5" x14ac:dyDescent="0.35">
      <c r="A43" s="4">
        <v>42</v>
      </c>
      <c r="B43" s="4" t="s">
        <v>156</v>
      </c>
      <c r="C43" s="4" t="s">
        <v>129</v>
      </c>
      <c r="D43" s="4" t="s">
        <v>414</v>
      </c>
      <c r="E43" s="4" t="s">
        <v>382</v>
      </c>
    </row>
    <row r="44" spans="1:5" x14ac:dyDescent="0.35">
      <c r="A44" s="4">
        <v>43</v>
      </c>
      <c r="B44" s="4" t="s">
        <v>156</v>
      </c>
      <c r="C44" s="4" t="s">
        <v>129</v>
      </c>
      <c r="D44" s="4" t="s">
        <v>415</v>
      </c>
      <c r="E44" s="4" t="s">
        <v>382</v>
      </c>
    </row>
    <row r="45" spans="1:5" x14ac:dyDescent="0.35">
      <c r="A45" s="4">
        <v>44</v>
      </c>
      <c r="B45" s="4" t="s">
        <v>156</v>
      </c>
      <c r="C45" s="4" t="s">
        <v>129</v>
      </c>
      <c r="D45" s="4" t="s">
        <v>386</v>
      </c>
      <c r="E45" s="4" t="s">
        <v>382</v>
      </c>
    </row>
    <row r="46" spans="1:5" x14ac:dyDescent="0.35">
      <c r="A46" s="4">
        <v>45</v>
      </c>
      <c r="B46" s="4" t="s">
        <v>156</v>
      </c>
      <c r="C46" s="4" t="s">
        <v>129</v>
      </c>
      <c r="D46" s="4" t="s">
        <v>416</v>
      </c>
      <c r="E46" s="4" t="s">
        <v>385</v>
      </c>
    </row>
    <row r="47" spans="1:5" x14ac:dyDescent="0.35">
      <c r="A47" s="4">
        <v>46</v>
      </c>
      <c r="B47" s="4" t="s">
        <v>156</v>
      </c>
      <c r="C47" s="4" t="s">
        <v>139</v>
      </c>
      <c r="D47" s="4" t="s">
        <v>417</v>
      </c>
      <c r="E47" s="4" t="s">
        <v>372</v>
      </c>
    </row>
    <row r="48" spans="1:5" x14ac:dyDescent="0.35">
      <c r="A48" s="4">
        <v>47</v>
      </c>
      <c r="B48" s="4" t="s">
        <v>156</v>
      </c>
      <c r="C48" s="4" t="s">
        <v>139</v>
      </c>
      <c r="D48" s="4" t="s">
        <v>418</v>
      </c>
      <c r="E48" s="4" t="s">
        <v>377</v>
      </c>
    </row>
    <row r="49" spans="1:5" x14ac:dyDescent="0.35">
      <c r="A49" s="4">
        <v>48</v>
      </c>
      <c r="B49" s="4" t="s">
        <v>156</v>
      </c>
      <c r="C49" s="4" t="s">
        <v>139</v>
      </c>
      <c r="D49" s="4" t="s">
        <v>419</v>
      </c>
      <c r="E49" s="4" t="s">
        <v>377</v>
      </c>
    </row>
    <row r="50" spans="1:5" x14ac:dyDescent="0.35">
      <c r="A50" s="4">
        <v>49</v>
      </c>
      <c r="B50" s="4" t="s">
        <v>156</v>
      </c>
      <c r="C50" s="4" t="s">
        <v>139</v>
      </c>
      <c r="D50" s="4" t="s">
        <v>420</v>
      </c>
      <c r="E50" s="4" t="s">
        <v>377</v>
      </c>
    </row>
    <row r="51" spans="1:5" x14ac:dyDescent="0.35">
      <c r="A51" s="4">
        <v>50</v>
      </c>
      <c r="B51" s="4" t="s">
        <v>156</v>
      </c>
      <c r="C51" s="4" t="s">
        <v>139</v>
      </c>
      <c r="D51" s="4" t="s">
        <v>421</v>
      </c>
      <c r="E51" s="4" t="s">
        <v>377</v>
      </c>
    </row>
    <row r="52" spans="1:5" x14ac:dyDescent="0.35">
      <c r="A52" s="4">
        <v>51</v>
      </c>
      <c r="B52" s="4" t="s">
        <v>156</v>
      </c>
      <c r="C52" s="4" t="s">
        <v>138</v>
      </c>
      <c r="D52" s="4" t="s">
        <v>422</v>
      </c>
      <c r="E52" s="4" t="s">
        <v>372</v>
      </c>
    </row>
    <row r="53" spans="1:5" x14ac:dyDescent="0.35">
      <c r="A53" s="4">
        <v>52</v>
      </c>
      <c r="B53" s="4" t="s">
        <v>156</v>
      </c>
      <c r="C53" s="4" t="s">
        <v>138</v>
      </c>
      <c r="D53" s="4" t="s">
        <v>423</v>
      </c>
      <c r="E53" s="4" t="s">
        <v>377</v>
      </c>
    </row>
    <row r="54" spans="1:5" x14ac:dyDescent="0.35">
      <c r="A54" s="4">
        <v>53</v>
      </c>
      <c r="B54" s="4" t="s">
        <v>156</v>
      </c>
      <c r="C54" s="4" t="s">
        <v>138</v>
      </c>
      <c r="D54" s="4" t="s">
        <v>424</v>
      </c>
      <c r="E54" s="4" t="s">
        <v>372</v>
      </c>
    </row>
    <row r="55" spans="1:5" x14ac:dyDescent="0.35">
      <c r="A55" s="4">
        <v>54</v>
      </c>
      <c r="B55" s="4" t="s">
        <v>156</v>
      </c>
      <c r="C55" s="4" t="s">
        <v>138</v>
      </c>
      <c r="D55" s="4" t="s">
        <v>425</v>
      </c>
      <c r="E55" s="4" t="s">
        <v>377</v>
      </c>
    </row>
    <row r="56" spans="1:5" x14ac:dyDescent="0.35">
      <c r="A56" s="4">
        <v>55</v>
      </c>
      <c r="B56" s="4" t="s">
        <v>156</v>
      </c>
      <c r="C56" s="4" t="s">
        <v>138</v>
      </c>
      <c r="D56" s="4" t="s">
        <v>414</v>
      </c>
      <c r="E56" s="4" t="s">
        <v>382</v>
      </c>
    </row>
    <row r="57" spans="1:5" x14ac:dyDescent="0.35">
      <c r="A57" s="4">
        <v>56</v>
      </c>
      <c r="B57" s="4" t="s">
        <v>156</v>
      </c>
      <c r="C57" s="4" t="s">
        <v>132</v>
      </c>
      <c r="D57" s="4" t="s">
        <v>83</v>
      </c>
      <c r="E57" s="4" t="s">
        <v>372</v>
      </c>
    </row>
    <row r="58" spans="1:5" x14ac:dyDescent="0.35">
      <c r="A58" s="4">
        <v>57</v>
      </c>
      <c r="B58" s="4" t="s">
        <v>156</v>
      </c>
      <c r="C58" s="4" t="s">
        <v>132</v>
      </c>
      <c r="D58" s="4" t="s">
        <v>426</v>
      </c>
      <c r="E58" s="4" t="s">
        <v>372</v>
      </c>
    </row>
    <row r="59" spans="1:5" x14ac:dyDescent="0.35">
      <c r="A59" s="4">
        <v>58</v>
      </c>
      <c r="B59" s="4" t="s">
        <v>156</v>
      </c>
      <c r="C59" s="4" t="s">
        <v>132</v>
      </c>
      <c r="D59" s="4" t="s">
        <v>274</v>
      </c>
      <c r="E59" s="4" t="s">
        <v>372</v>
      </c>
    </row>
    <row r="60" spans="1:5" x14ac:dyDescent="0.35">
      <c r="A60" s="4">
        <v>59</v>
      </c>
      <c r="B60" s="4" t="s">
        <v>156</v>
      </c>
      <c r="C60" s="4" t="s">
        <v>132</v>
      </c>
      <c r="D60" s="4" t="s">
        <v>427</v>
      </c>
      <c r="E60" s="4" t="s">
        <v>372</v>
      </c>
    </row>
    <row r="61" spans="1:5" x14ac:dyDescent="0.35">
      <c r="A61" s="4">
        <v>60</v>
      </c>
      <c r="B61" s="4" t="s">
        <v>156</v>
      </c>
      <c r="C61" s="4" t="s">
        <v>133</v>
      </c>
      <c r="D61" s="4" t="s">
        <v>83</v>
      </c>
      <c r="E61" s="4" t="s">
        <v>372</v>
      </c>
    </row>
    <row r="62" spans="1:5" x14ac:dyDescent="0.35">
      <c r="A62" s="4">
        <v>61</v>
      </c>
      <c r="B62" s="4" t="s">
        <v>156</v>
      </c>
      <c r="C62" s="4" t="s">
        <v>133</v>
      </c>
      <c r="D62" s="4" t="s">
        <v>426</v>
      </c>
      <c r="E62" s="4" t="s">
        <v>372</v>
      </c>
    </row>
    <row r="63" spans="1:5" x14ac:dyDescent="0.35">
      <c r="A63" s="4">
        <v>62</v>
      </c>
      <c r="B63" s="4" t="s">
        <v>156</v>
      </c>
      <c r="C63" s="4" t="s">
        <v>133</v>
      </c>
      <c r="D63" s="4" t="s">
        <v>274</v>
      </c>
      <c r="E63" s="4" t="s">
        <v>372</v>
      </c>
    </row>
    <row r="64" spans="1:5" x14ac:dyDescent="0.35">
      <c r="A64" s="4">
        <v>63</v>
      </c>
      <c r="B64" s="4" t="s">
        <v>156</v>
      </c>
      <c r="C64" s="4" t="s">
        <v>133</v>
      </c>
      <c r="D64" s="4" t="s">
        <v>427</v>
      </c>
      <c r="E64" s="4" t="s">
        <v>372</v>
      </c>
    </row>
    <row r="65" spans="1:5" x14ac:dyDescent="0.35">
      <c r="A65" s="4">
        <v>64</v>
      </c>
      <c r="B65" s="4" t="s">
        <v>156</v>
      </c>
      <c r="C65" s="4" t="s">
        <v>134</v>
      </c>
      <c r="D65" s="4" t="s">
        <v>99</v>
      </c>
      <c r="E65" s="4" t="s">
        <v>372</v>
      </c>
    </row>
    <row r="66" spans="1:5" x14ac:dyDescent="0.35">
      <c r="A66" s="4">
        <v>65</v>
      </c>
      <c r="B66" s="4" t="s">
        <v>156</v>
      </c>
      <c r="C66" s="4" t="s">
        <v>134</v>
      </c>
      <c r="D66" s="4" t="s">
        <v>428</v>
      </c>
      <c r="E66" s="4" t="s">
        <v>377</v>
      </c>
    </row>
    <row r="67" spans="1:5" x14ac:dyDescent="0.35">
      <c r="A67" s="4">
        <v>66</v>
      </c>
      <c r="B67" s="4" t="s">
        <v>156</v>
      </c>
      <c r="C67" s="4" t="s">
        <v>134</v>
      </c>
      <c r="D67" s="4" t="s">
        <v>429</v>
      </c>
      <c r="E67" s="4" t="s">
        <v>377</v>
      </c>
    </row>
    <row r="68" spans="1:5" x14ac:dyDescent="0.35">
      <c r="A68" s="4">
        <v>67</v>
      </c>
      <c r="B68" s="4" t="s">
        <v>156</v>
      </c>
      <c r="C68" s="4" t="s">
        <v>134</v>
      </c>
      <c r="D68" s="4" t="s">
        <v>430</v>
      </c>
      <c r="E68" s="4" t="s">
        <v>377</v>
      </c>
    </row>
    <row r="69" spans="1:5" x14ac:dyDescent="0.35">
      <c r="A69" s="4">
        <v>68</v>
      </c>
      <c r="B69" s="4" t="s">
        <v>156</v>
      </c>
      <c r="C69" s="4" t="s">
        <v>134</v>
      </c>
      <c r="D69" s="4" t="s">
        <v>431</v>
      </c>
      <c r="E69" s="4" t="s">
        <v>377</v>
      </c>
    </row>
    <row r="70" spans="1:5" x14ac:dyDescent="0.35">
      <c r="A70" s="4">
        <v>69</v>
      </c>
      <c r="B70" s="4" t="s">
        <v>156</v>
      </c>
      <c r="C70" s="4" t="s">
        <v>134</v>
      </c>
      <c r="D70" s="4" t="s">
        <v>432</v>
      </c>
      <c r="E70" s="4" t="s">
        <v>377</v>
      </c>
    </row>
    <row r="71" spans="1:5" x14ac:dyDescent="0.35">
      <c r="A71" s="4">
        <v>70</v>
      </c>
      <c r="B71" s="4" t="s">
        <v>156</v>
      </c>
      <c r="C71" s="4" t="s">
        <v>140</v>
      </c>
      <c r="D71" s="4" t="s">
        <v>88</v>
      </c>
      <c r="E71" s="4" t="s">
        <v>372</v>
      </c>
    </row>
    <row r="72" spans="1:5" x14ac:dyDescent="0.35">
      <c r="A72" s="4">
        <v>71</v>
      </c>
      <c r="B72" s="4" t="s">
        <v>156</v>
      </c>
      <c r="C72" s="4" t="s">
        <v>140</v>
      </c>
      <c r="D72" s="4" t="s">
        <v>433</v>
      </c>
      <c r="E72" s="4" t="s">
        <v>372</v>
      </c>
    </row>
    <row r="73" spans="1:5" x14ac:dyDescent="0.35">
      <c r="A73" s="4">
        <v>72</v>
      </c>
      <c r="B73" s="4" t="s">
        <v>156</v>
      </c>
      <c r="C73" s="4" t="s">
        <v>140</v>
      </c>
      <c r="D73" s="4" t="s">
        <v>373</v>
      </c>
      <c r="E73" s="4" t="s">
        <v>372</v>
      </c>
    </row>
    <row r="74" spans="1:5" x14ac:dyDescent="0.35">
      <c r="A74" s="4">
        <v>73</v>
      </c>
      <c r="B74" s="4" t="s">
        <v>156</v>
      </c>
      <c r="C74" s="4" t="s">
        <v>140</v>
      </c>
      <c r="D74" s="4" t="s">
        <v>434</v>
      </c>
      <c r="E74" s="4" t="s">
        <v>372</v>
      </c>
    </row>
    <row r="75" spans="1:5" x14ac:dyDescent="0.35">
      <c r="A75" s="4">
        <v>74</v>
      </c>
      <c r="B75" s="4" t="s">
        <v>156</v>
      </c>
      <c r="C75" s="4" t="s">
        <v>140</v>
      </c>
      <c r="D75" s="4" t="s">
        <v>435</v>
      </c>
      <c r="E75" s="4" t="s">
        <v>377</v>
      </c>
    </row>
    <row r="76" spans="1:5" x14ac:dyDescent="0.35">
      <c r="A76" s="4">
        <v>75</v>
      </c>
      <c r="B76" s="4" t="s">
        <v>156</v>
      </c>
      <c r="C76" s="4" t="s">
        <v>140</v>
      </c>
      <c r="D76" s="4" t="s">
        <v>436</v>
      </c>
      <c r="E76" s="4" t="s">
        <v>385</v>
      </c>
    </row>
    <row r="77" spans="1:5" x14ac:dyDescent="0.35">
      <c r="A77" s="4">
        <v>76</v>
      </c>
      <c r="B77" s="4" t="s">
        <v>157</v>
      </c>
      <c r="C77" s="4" t="s">
        <v>146</v>
      </c>
      <c r="D77" s="4" t="s">
        <v>437</v>
      </c>
      <c r="E77" s="4" t="s">
        <v>372</v>
      </c>
    </row>
    <row r="78" spans="1:5" x14ac:dyDescent="0.35">
      <c r="A78" s="4">
        <v>77</v>
      </c>
      <c r="B78" s="4" t="s">
        <v>157</v>
      </c>
      <c r="C78" s="4" t="s">
        <v>146</v>
      </c>
      <c r="D78" s="4" t="s">
        <v>438</v>
      </c>
      <c r="E78" s="4" t="s">
        <v>372</v>
      </c>
    </row>
    <row r="79" spans="1:5" x14ac:dyDescent="0.35">
      <c r="A79" s="4">
        <v>78</v>
      </c>
      <c r="B79" s="4" t="s">
        <v>157</v>
      </c>
      <c r="C79" s="4" t="s">
        <v>146</v>
      </c>
      <c r="D79" s="4" t="s">
        <v>439</v>
      </c>
      <c r="E79" s="4" t="s">
        <v>372</v>
      </c>
    </row>
    <row r="80" spans="1:5" x14ac:dyDescent="0.35">
      <c r="A80" s="4">
        <v>79</v>
      </c>
      <c r="B80" s="4" t="s">
        <v>157</v>
      </c>
      <c r="C80" s="4" t="s">
        <v>146</v>
      </c>
      <c r="D80" s="4" t="s">
        <v>71</v>
      </c>
      <c r="E80" s="4" t="s">
        <v>372</v>
      </c>
    </row>
    <row r="81" spans="1:5" x14ac:dyDescent="0.35">
      <c r="A81" s="4">
        <v>80</v>
      </c>
      <c r="B81" s="4" t="s">
        <v>157</v>
      </c>
      <c r="C81" s="4" t="s">
        <v>146</v>
      </c>
      <c r="D81" s="4" t="s">
        <v>264</v>
      </c>
      <c r="E81" s="4" t="s">
        <v>372</v>
      </c>
    </row>
    <row r="82" spans="1:5" x14ac:dyDescent="0.35">
      <c r="A82" s="4">
        <v>81</v>
      </c>
      <c r="B82" s="4" t="s">
        <v>157</v>
      </c>
      <c r="C82" s="4" t="s">
        <v>146</v>
      </c>
      <c r="D82" s="4" t="s">
        <v>440</v>
      </c>
      <c r="E82" s="4" t="s">
        <v>372</v>
      </c>
    </row>
    <row r="83" spans="1:5" x14ac:dyDescent="0.35">
      <c r="A83" s="4">
        <v>82</v>
      </c>
      <c r="B83" s="4" t="s">
        <v>156</v>
      </c>
      <c r="C83" s="4" t="s">
        <v>130</v>
      </c>
      <c r="D83" s="4" t="s">
        <v>85</v>
      </c>
      <c r="E83" s="4" t="s">
        <v>372</v>
      </c>
    </row>
    <row r="84" spans="1:5" x14ac:dyDescent="0.35">
      <c r="A84" s="4">
        <v>83</v>
      </c>
      <c r="B84" s="4" t="s">
        <v>156</v>
      </c>
      <c r="C84" s="4" t="s">
        <v>130</v>
      </c>
      <c r="D84" s="4" t="s">
        <v>373</v>
      </c>
      <c r="E84" s="4" t="s">
        <v>372</v>
      </c>
    </row>
    <row r="85" spans="1:5" x14ac:dyDescent="0.35">
      <c r="A85" s="4">
        <v>84</v>
      </c>
      <c r="B85" s="4" t="s">
        <v>156</v>
      </c>
      <c r="C85" s="4" t="s">
        <v>130</v>
      </c>
      <c r="D85" s="4" t="s">
        <v>398</v>
      </c>
      <c r="E85" s="4" t="s">
        <v>372</v>
      </c>
    </row>
    <row r="86" spans="1:5" x14ac:dyDescent="0.35">
      <c r="A86" s="4">
        <v>85</v>
      </c>
      <c r="B86" s="4" t="s">
        <v>156</v>
      </c>
      <c r="C86" s="4" t="s">
        <v>130</v>
      </c>
      <c r="D86" s="4" t="s">
        <v>374</v>
      </c>
      <c r="E86" s="4" t="s">
        <v>375</v>
      </c>
    </row>
    <row r="87" spans="1:5" x14ac:dyDescent="0.35">
      <c r="A87" s="4">
        <v>86</v>
      </c>
      <c r="B87" s="4" t="s">
        <v>156</v>
      </c>
      <c r="C87" s="4" t="s">
        <v>130</v>
      </c>
      <c r="D87" s="4" t="s">
        <v>441</v>
      </c>
      <c r="E87" s="4" t="s">
        <v>377</v>
      </c>
    </row>
    <row r="88" spans="1:5" x14ac:dyDescent="0.35">
      <c r="A88" s="4">
        <v>87</v>
      </c>
      <c r="B88" s="4" t="s">
        <v>156</v>
      </c>
      <c r="C88" s="4" t="s">
        <v>130</v>
      </c>
      <c r="D88" s="4" t="s">
        <v>442</v>
      </c>
      <c r="E88" s="4" t="s">
        <v>377</v>
      </c>
    </row>
    <row r="89" spans="1:5" x14ac:dyDescent="0.35">
      <c r="A89" s="4">
        <v>88</v>
      </c>
      <c r="B89" s="4" t="s">
        <v>156</v>
      </c>
      <c r="C89" s="4" t="s">
        <v>130</v>
      </c>
      <c r="D89" s="4" t="s">
        <v>443</v>
      </c>
      <c r="E89" s="4" t="s">
        <v>382</v>
      </c>
    </row>
    <row r="90" spans="1:5" x14ac:dyDescent="0.35">
      <c r="A90" s="4">
        <v>89</v>
      </c>
      <c r="B90" s="4" t="s">
        <v>156</v>
      </c>
      <c r="C90" s="4" t="s">
        <v>130</v>
      </c>
      <c r="D90" s="4" t="s">
        <v>383</v>
      </c>
      <c r="E90" s="4" t="s">
        <v>377</v>
      </c>
    </row>
    <row r="91" spans="1:5" x14ac:dyDescent="0.35">
      <c r="A91" s="4">
        <v>90</v>
      </c>
      <c r="B91" s="4" t="s">
        <v>156</v>
      </c>
      <c r="C91" s="4" t="s">
        <v>130</v>
      </c>
      <c r="D91" s="4" t="s">
        <v>384</v>
      </c>
      <c r="E91" s="4" t="s">
        <v>377</v>
      </c>
    </row>
    <row r="92" spans="1:5" x14ac:dyDescent="0.35">
      <c r="A92" s="4">
        <v>91</v>
      </c>
      <c r="B92" s="4" t="s">
        <v>156</v>
      </c>
      <c r="C92" s="4" t="s">
        <v>130</v>
      </c>
      <c r="D92" s="4" t="s">
        <v>79</v>
      </c>
      <c r="E92" s="4" t="s">
        <v>385</v>
      </c>
    </row>
    <row r="93" spans="1:5" x14ac:dyDescent="0.35">
      <c r="A93" s="4">
        <v>92</v>
      </c>
      <c r="B93" s="4" t="s">
        <v>156</v>
      </c>
      <c r="C93" s="4" t="s">
        <v>130</v>
      </c>
      <c r="D93" s="4" t="s">
        <v>386</v>
      </c>
      <c r="E93" s="4" t="s">
        <v>382</v>
      </c>
    </row>
    <row r="94" spans="1:5" x14ac:dyDescent="0.35">
      <c r="A94" s="4">
        <v>93</v>
      </c>
      <c r="B94" s="4" t="s">
        <v>156</v>
      </c>
      <c r="C94" s="4" t="s">
        <v>137</v>
      </c>
      <c r="D94" s="4" t="s">
        <v>98</v>
      </c>
      <c r="E94" s="4" t="s">
        <v>372</v>
      </c>
    </row>
    <row r="95" spans="1:5" x14ac:dyDescent="0.35">
      <c r="A95" s="4">
        <v>94</v>
      </c>
      <c r="B95" s="4" t="s">
        <v>156</v>
      </c>
      <c r="C95" s="4" t="s">
        <v>137</v>
      </c>
      <c r="D95" s="4" t="s">
        <v>444</v>
      </c>
      <c r="E95" s="4" t="s">
        <v>372</v>
      </c>
    </row>
    <row r="96" spans="1:5" x14ac:dyDescent="0.35">
      <c r="A96" s="4">
        <v>95</v>
      </c>
      <c r="B96" s="4" t="s">
        <v>156</v>
      </c>
      <c r="C96" s="4" t="s">
        <v>137</v>
      </c>
      <c r="D96" s="4" t="s">
        <v>424</v>
      </c>
      <c r="E96" s="4" t="s">
        <v>372</v>
      </c>
    </row>
    <row r="97" spans="1:5" x14ac:dyDescent="0.35">
      <c r="A97" s="4">
        <v>96</v>
      </c>
      <c r="B97" s="4" t="s">
        <v>156</v>
      </c>
      <c r="C97" s="4" t="s">
        <v>137</v>
      </c>
      <c r="D97" s="4" t="s">
        <v>425</v>
      </c>
      <c r="E97" s="4" t="s">
        <v>377</v>
      </c>
    </row>
    <row r="98" spans="1:5" x14ac:dyDescent="0.35">
      <c r="A98" s="4">
        <v>97</v>
      </c>
      <c r="B98" s="4" t="s">
        <v>156</v>
      </c>
      <c r="C98" s="4" t="s">
        <v>137</v>
      </c>
      <c r="D98" s="4" t="s">
        <v>435</v>
      </c>
      <c r="E98" s="4" t="s">
        <v>377</v>
      </c>
    </row>
    <row r="99" spans="1:5" x14ac:dyDescent="0.35">
      <c r="A99" s="4">
        <v>98</v>
      </c>
      <c r="B99" s="4" t="s">
        <v>157</v>
      </c>
      <c r="C99" s="4" t="s">
        <v>143</v>
      </c>
      <c r="D99" s="4" t="s">
        <v>445</v>
      </c>
      <c r="E99" s="4" t="s">
        <v>372</v>
      </c>
    </row>
    <row r="100" spans="1:5" x14ac:dyDescent="0.35">
      <c r="A100" s="4">
        <v>99</v>
      </c>
      <c r="B100" s="4" t="s">
        <v>157</v>
      </c>
      <c r="C100" s="4" t="s">
        <v>143</v>
      </c>
      <c r="D100" s="4" t="s">
        <v>446</v>
      </c>
      <c r="E100" s="4" t="s">
        <v>372</v>
      </c>
    </row>
    <row r="101" spans="1:5" x14ac:dyDescent="0.35">
      <c r="A101" s="4">
        <v>100</v>
      </c>
      <c r="B101" s="4" t="s">
        <v>157</v>
      </c>
      <c r="C101" s="4" t="s">
        <v>143</v>
      </c>
      <c r="D101" s="4" t="s">
        <v>447</v>
      </c>
      <c r="E101" s="4" t="s">
        <v>377</v>
      </c>
    </row>
    <row r="102" spans="1:5" x14ac:dyDescent="0.35">
      <c r="A102" s="4">
        <v>101</v>
      </c>
      <c r="B102" s="4" t="s">
        <v>157</v>
      </c>
      <c r="C102" s="4" t="s">
        <v>143</v>
      </c>
      <c r="D102" s="4" t="s">
        <v>448</v>
      </c>
      <c r="E102" s="4" t="s">
        <v>377</v>
      </c>
    </row>
    <row r="103" spans="1:5" x14ac:dyDescent="0.35">
      <c r="A103" s="4">
        <v>102</v>
      </c>
      <c r="B103" s="4" t="s">
        <v>157</v>
      </c>
      <c r="C103" s="4" t="s">
        <v>143</v>
      </c>
      <c r="D103" s="4" t="s">
        <v>449</v>
      </c>
      <c r="E103" s="4" t="s">
        <v>377</v>
      </c>
    </row>
    <row r="104" spans="1:5" x14ac:dyDescent="0.35">
      <c r="A104" s="4">
        <v>103</v>
      </c>
      <c r="B104" s="4" t="s">
        <v>157</v>
      </c>
      <c r="C104" s="4" t="s">
        <v>143</v>
      </c>
      <c r="D104" s="4" t="s">
        <v>450</v>
      </c>
      <c r="E104" s="4" t="s">
        <v>377</v>
      </c>
    </row>
    <row r="105" spans="1:5" x14ac:dyDescent="0.35">
      <c r="A105" s="4">
        <v>104</v>
      </c>
      <c r="B105" s="4" t="s">
        <v>157</v>
      </c>
      <c r="C105" s="4" t="s">
        <v>143</v>
      </c>
      <c r="D105" s="4" t="s">
        <v>451</v>
      </c>
      <c r="E105" s="4" t="s">
        <v>377</v>
      </c>
    </row>
    <row r="106" spans="1:5" x14ac:dyDescent="0.35">
      <c r="A106" s="4">
        <v>105</v>
      </c>
      <c r="B106" s="4" t="s">
        <v>157</v>
      </c>
      <c r="C106" s="4" t="s">
        <v>143</v>
      </c>
      <c r="D106" s="4" t="s">
        <v>452</v>
      </c>
      <c r="E106" s="4" t="s">
        <v>375</v>
      </c>
    </row>
    <row r="107" spans="1:5" x14ac:dyDescent="0.35">
      <c r="A107" s="4">
        <v>106</v>
      </c>
      <c r="B107" s="4" t="s">
        <v>157</v>
      </c>
      <c r="C107" s="4" t="s">
        <v>143</v>
      </c>
      <c r="D107" s="4" t="s">
        <v>381</v>
      </c>
      <c r="E107" s="4" t="s">
        <v>382</v>
      </c>
    </row>
    <row r="108" spans="1:5" x14ac:dyDescent="0.35">
      <c r="A108" s="4">
        <v>107</v>
      </c>
      <c r="B108" s="4" t="s">
        <v>157</v>
      </c>
      <c r="C108" s="4" t="s">
        <v>143</v>
      </c>
      <c r="D108" s="4" t="s">
        <v>453</v>
      </c>
      <c r="E108" s="4" t="s">
        <v>377</v>
      </c>
    </row>
    <row r="109" spans="1:5" x14ac:dyDescent="0.35">
      <c r="A109" s="4">
        <v>108</v>
      </c>
      <c r="B109" s="4" t="s">
        <v>157</v>
      </c>
      <c r="C109" s="4" t="s">
        <v>143</v>
      </c>
      <c r="D109" s="4" t="s">
        <v>436</v>
      </c>
      <c r="E109" s="4" t="s">
        <v>385</v>
      </c>
    </row>
    <row r="110" spans="1:5" x14ac:dyDescent="0.35">
      <c r="A110" s="4">
        <v>109</v>
      </c>
      <c r="B110" s="4" t="s">
        <v>157</v>
      </c>
      <c r="C110" s="4" t="s">
        <v>145</v>
      </c>
      <c r="D110" s="4" t="s">
        <v>454</v>
      </c>
      <c r="E110" s="4" t="s">
        <v>372</v>
      </c>
    </row>
    <row r="111" spans="1:5" x14ac:dyDescent="0.35">
      <c r="A111" s="4">
        <v>110</v>
      </c>
      <c r="B111" s="4" t="s">
        <v>157</v>
      </c>
      <c r="C111" s="4" t="s">
        <v>145</v>
      </c>
      <c r="D111" s="4" t="s">
        <v>455</v>
      </c>
      <c r="E111" s="4" t="s">
        <v>377</v>
      </c>
    </row>
    <row r="112" spans="1:5" x14ac:dyDescent="0.35">
      <c r="A112" s="4">
        <v>111</v>
      </c>
      <c r="B112" s="4" t="s">
        <v>157</v>
      </c>
      <c r="C112" s="4" t="s">
        <v>145</v>
      </c>
      <c r="D112" s="4" t="s">
        <v>456</v>
      </c>
      <c r="E112" s="4" t="s">
        <v>377</v>
      </c>
    </row>
    <row r="113" spans="1:5" x14ac:dyDescent="0.35">
      <c r="A113" s="4">
        <v>112</v>
      </c>
      <c r="B113" s="4" t="s">
        <v>157</v>
      </c>
      <c r="C113" s="4" t="s">
        <v>145</v>
      </c>
      <c r="D113" s="4" t="s">
        <v>457</v>
      </c>
      <c r="E113" s="4" t="s">
        <v>377</v>
      </c>
    </row>
    <row r="114" spans="1:5" x14ac:dyDescent="0.35">
      <c r="A114" s="4">
        <v>113</v>
      </c>
      <c r="B114" s="4" t="s">
        <v>157</v>
      </c>
      <c r="C114" s="4" t="s">
        <v>145</v>
      </c>
      <c r="D114" s="4" t="s">
        <v>71</v>
      </c>
      <c r="E114" s="4" t="s">
        <v>372</v>
      </c>
    </row>
    <row r="115" spans="1:5" x14ac:dyDescent="0.35">
      <c r="A115" s="4">
        <v>114</v>
      </c>
      <c r="B115" s="4" t="s">
        <v>157</v>
      </c>
      <c r="C115" s="4" t="s">
        <v>145</v>
      </c>
      <c r="D115" s="4" t="s">
        <v>458</v>
      </c>
      <c r="E115" s="4" t="s">
        <v>385</v>
      </c>
    </row>
    <row r="116" spans="1:5" x14ac:dyDescent="0.35">
      <c r="A116" s="4">
        <v>115</v>
      </c>
      <c r="B116" s="4" t="s">
        <v>157</v>
      </c>
      <c r="C116" s="4" t="s">
        <v>144</v>
      </c>
      <c r="D116" s="4" t="s">
        <v>459</v>
      </c>
      <c r="E116" s="4" t="s">
        <v>372</v>
      </c>
    </row>
    <row r="117" spans="1:5" x14ac:dyDescent="0.35">
      <c r="A117" s="4">
        <v>116</v>
      </c>
      <c r="B117" s="4" t="s">
        <v>157</v>
      </c>
      <c r="C117" s="4" t="s">
        <v>144</v>
      </c>
      <c r="D117" s="4" t="s">
        <v>440</v>
      </c>
      <c r="E117" s="4" t="s">
        <v>372</v>
      </c>
    </row>
    <row r="118" spans="1:5" x14ac:dyDescent="0.35">
      <c r="A118" s="4">
        <v>117</v>
      </c>
      <c r="B118" s="4" t="s">
        <v>157</v>
      </c>
      <c r="C118" s="4" t="s">
        <v>144</v>
      </c>
      <c r="D118" s="4" t="s">
        <v>460</v>
      </c>
      <c r="E118" s="4" t="s">
        <v>377</v>
      </c>
    </row>
    <row r="119" spans="1:5" x14ac:dyDescent="0.35">
      <c r="A119" s="4">
        <v>118</v>
      </c>
      <c r="B119" s="4" t="s">
        <v>157</v>
      </c>
      <c r="C119" s="4" t="s">
        <v>144</v>
      </c>
      <c r="D119" s="4" t="s">
        <v>461</v>
      </c>
      <c r="E119" s="4" t="s">
        <v>377</v>
      </c>
    </row>
    <row r="120" spans="1:5" x14ac:dyDescent="0.35">
      <c r="A120" s="4">
        <v>119</v>
      </c>
      <c r="B120" s="4" t="s">
        <v>157</v>
      </c>
      <c r="C120" s="4" t="s">
        <v>144</v>
      </c>
      <c r="D120" s="4" t="s">
        <v>462</v>
      </c>
      <c r="E120" s="4" t="s">
        <v>377</v>
      </c>
    </row>
    <row r="121" spans="1:5" x14ac:dyDescent="0.35">
      <c r="A121" s="4">
        <v>120</v>
      </c>
      <c r="B121" s="4" t="s">
        <v>157</v>
      </c>
      <c r="C121" s="4" t="s">
        <v>144</v>
      </c>
      <c r="D121" s="4" t="s">
        <v>463</v>
      </c>
      <c r="E121" s="4" t="s">
        <v>377</v>
      </c>
    </row>
    <row r="122" spans="1:5" x14ac:dyDescent="0.35">
      <c r="A122" s="4">
        <v>121</v>
      </c>
      <c r="B122" s="4" t="s">
        <v>157</v>
      </c>
      <c r="C122" s="4" t="s">
        <v>144</v>
      </c>
      <c r="D122" s="4" t="s">
        <v>414</v>
      </c>
      <c r="E122" s="4" t="s">
        <v>382</v>
      </c>
    </row>
    <row r="123" spans="1:5" x14ac:dyDescent="0.35">
      <c r="A123" s="4">
        <v>122</v>
      </c>
      <c r="B123" s="4" t="s">
        <v>157</v>
      </c>
      <c r="C123" s="4" t="s">
        <v>144</v>
      </c>
      <c r="D123" s="4" t="s">
        <v>79</v>
      </c>
      <c r="E123" s="4" t="s">
        <v>385</v>
      </c>
    </row>
    <row r="124" spans="1:5" x14ac:dyDescent="0.35">
      <c r="A124" s="4">
        <v>123</v>
      </c>
      <c r="B124" s="4" t="s">
        <v>157</v>
      </c>
      <c r="C124" s="4" t="s">
        <v>142</v>
      </c>
      <c r="D124" s="4" t="s">
        <v>464</v>
      </c>
      <c r="E124" s="4" t="s">
        <v>372</v>
      </c>
    </row>
    <row r="125" spans="1:5" x14ac:dyDescent="0.35">
      <c r="A125" s="4">
        <v>124</v>
      </c>
      <c r="B125" s="4" t="s">
        <v>157</v>
      </c>
      <c r="C125" s="4" t="s">
        <v>142</v>
      </c>
      <c r="D125" s="4" t="s">
        <v>465</v>
      </c>
      <c r="E125" s="4" t="s">
        <v>372</v>
      </c>
    </row>
    <row r="126" spans="1:5" x14ac:dyDescent="0.35">
      <c r="A126" s="4">
        <v>125</v>
      </c>
      <c r="B126" s="4" t="s">
        <v>157</v>
      </c>
      <c r="C126" s="4" t="s">
        <v>142</v>
      </c>
      <c r="D126" s="4" t="s">
        <v>466</v>
      </c>
      <c r="E126" s="4" t="s">
        <v>377</v>
      </c>
    </row>
    <row r="127" spans="1:5" x14ac:dyDescent="0.35">
      <c r="A127" s="4">
        <v>126</v>
      </c>
      <c r="B127" s="4" t="s">
        <v>157</v>
      </c>
      <c r="C127" s="4" t="s">
        <v>142</v>
      </c>
      <c r="D127" s="4" t="s">
        <v>467</v>
      </c>
      <c r="E127" s="4" t="s">
        <v>377</v>
      </c>
    </row>
    <row r="128" spans="1:5" x14ac:dyDescent="0.35">
      <c r="A128" s="4">
        <v>127</v>
      </c>
      <c r="B128" s="4" t="s">
        <v>156</v>
      </c>
      <c r="C128" s="4" t="s">
        <v>135</v>
      </c>
      <c r="D128" s="4" t="s">
        <v>468</v>
      </c>
      <c r="E128" s="4" t="s">
        <v>372</v>
      </c>
    </row>
    <row r="129" spans="1:5" x14ac:dyDescent="0.35">
      <c r="A129" s="4">
        <v>128</v>
      </c>
      <c r="B129" s="4" t="s">
        <v>156</v>
      </c>
      <c r="C129" s="4" t="s">
        <v>135</v>
      </c>
      <c r="D129" s="4" t="s">
        <v>469</v>
      </c>
      <c r="E129" s="4" t="s">
        <v>382</v>
      </c>
    </row>
    <row r="130" spans="1:5" x14ac:dyDescent="0.35">
      <c r="A130" s="4">
        <v>129</v>
      </c>
      <c r="B130" s="4" t="s">
        <v>156</v>
      </c>
      <c r="C130" s="4" t="s">
        <v>135</v>
      </c>
      <c r="D130" s="4" t="s">
        <v>387</v>
      </c>
      <c r="E130" s="4" t="s">
        <v>375</v>
      </c>
    </row>
    <row r="131" spans="1:5" x14ac:dyDescent="0.35">
      <c r="A131" s="4">
        <v>130</v>
      </c>
      <c r="B131" s="4" t="s">
        <v>156</v>
      </c>
      <c r="C131" s="4" t="s">
        <v>135</v>
      </c>
      <c r="D131" s="4" t="s">
        <v>388</v>
      </c>
      <c r="E131" s="4" t="s">
        <v>372</v>
      </c>
    </row>
    <row r="132" spans="1:5" x14ac:dyDescent="0.35">
      <c r="A132" s="4">
        <v>131</v>
      </c>
      <c r="B132" s="4" t="s">
        <v>156</v>
      </c>
      <c r="C132" s="4" t="s">
        <v>135</v>
      </c>
      <c r="D132" s="4" t="s">
        <v>389</v>
      </c>
      <c r="E132" s="4" t="s">
        <v>372</v>
      </c>
    </row>
    <row r="133" spans="1:5" x14ac:dyDescent="0.35">
      <c r="A133" s="4">
        <v>132</v>
      </c>
      <c r="B133" s="4" t="s">
        <v>156</v>
      </c>
      <c r="C133" s="4" t="s">
        <v>135</v>
      </c>
      <c r="D133" s="4" t="s">
        <v>390</v>
      </c>
      <c r="E133" s="4" t="s">
        <v>372</v>
      </c>
    </row>
    <row r="134" spans="1:5" x14ac:dyDescent="0.35">
      <c r="A134" s="4">
        <v>133</v>
      </c>
      <c r="B134" s="4" t="s">
        <v>156</v>
      </c>
      <c r="C134" s="4" t="s">
        <v>135</v>
      </c>
      <c r="D134" s="4" t="s">
        <v>391</v>
      </c>
      <c r="E134" s="4" t="s">
        <v>372</v>
      </c>
    </row>
    <row r="135" spans="1:5" x14ac:dyDescent="0.35">
      <c r="A135" s="4">
        <v>134</v>
      </c>
      <c r="B135" s="4" t="s">
        <v>156</v>
      </c>
      <c r="C135" s="4" t="s">
        <v>135</v>
      </c>
      <c r="D135" s="4" t="s">
        <v>470</v>
      </c>
      <c r="E135" s="4" t="s">
        <v>471</v>
      </c>
    </row>
    <row r="136" spans="1:5" x14ac:dyDescent="0.35">
      <c r="A136" s="4">
        <v>135</v>
      </c>
      <c r="B136" s="4" t="s">
        <v>156</v>
      </c>
      <c r="C136" s="4" t="s">
        <v>135</v>
      </c>
      <c r="D136" s="4" t="s">
        <v>472</v>
      </c>
      <c r="E136" s="4" t="s">
        <v>372</v>
      </c>
    </row>
    <row r="137" spans="1:5" x14ac:dyDescent="0.35">
      <c r="A137" s="4">
        <v>136</v>
      </c>
      <c r="B137" s="4" t="s">
        <v>156</v>
      </c>
      <c r="C137" s="4" t="s">
        <v>135</v>
      </c>
      <c r="D137" s="4" t="s">
        <v>473</v>
      </c>
      <c r="E137" s="4" t="s">
        <v>372</v>
      </c>
    </row>
    <row r="138" spans="1:5" x14ac:dyDescent="0.35">
      <c r="A138" s="4">
        <v>137</v>
      </c>
      <c r="B138" s="4" t="s">
        <v>156</v>
      </c>
      <c r="C138" s="4" t="s">
        <v>135</v>
      </c>
      <c r="D138" s="4" t="s">
        <v>474</v>
      </c>
      <c r="E138" s="4" t="s">
        <v>372</v>
      </c>
    </row>
    <row r="139" spans="1:5" x14ac:dyDescent="0.35">
      <c r="A139" s="4">
        <v>138</v>
      </c>
      <c r="B139" s="4" t="s">
        <v>156</v>
      </c>
      <c r="C139" s="4" t="s">
        <v>135</v>
      </c>
      <c r="D139" s="4" t="s">
        <v>392</v>
      </c>
      <c r="E139" s="4" t="s">
        <v>372</v>
      </c>
    </row>
    <row r="140" spans="1:5" x14ac:dyDescent="0.35">
      <c r="A140" s="4">
        <v>139</v>
      </c>
      <c r="B140" s="4" t="s">
        <v>156</v>
      </c>
      <c r="C140" s="4" t="s">
        <v>135</v>
      </c>
      <c r="D140" s="4" t="s">
        <v>393</v>
      </c>
      <c r="E140" s="4" t="s">
        <v>377</v>
      </c>
    </row>
    <row r="141" spans="1:5" x14ac:dyDescent="0.35">
      <c r="A141" s="4">
        <v>140</v>
      </c>
      <c r="B141" s="4" t="s">
        <v>156</v>
      </c>
      <c r="C141" s="4" t="s">
        <v>135</v>
      </c>
      <c r="D141" s="4" t="s">
        <v>394</v>
      </c>
      <c r="E141" s="4" t="s">
        <v>385</v>
      </c>
    </row>
    <row r="142" spans="1:5" x14ac:dyDescent="0.35">
      <c r="A142" s="4">
        <v>141</v>
      </c>
      <c r="B142" s="4" t="s">
        <v>156</v>
      </c>
      <c r="C142" s="4" t="s">
        <v>135</v>
      </c>
      <c r="D142" s="4" t="s">
        <v>395</v>
      </c>
      <c r="E142" s="4" t="s">
        <v>385</v>
      </c>
    </row>
    <row r="143" spans="1:5" x14ac:dyDescent="0.35">
      <c r="A143" s="4">
        <v>142</v>
      </c>
      <c r="B143" s="4" t="s">
        <v>156</v>
      </c>
      <c r="C143" s="4" t="s">
        <v>127</v>
      </c>
      <c r="D143" s="4" t="s">
        <v>475</v>
      </c>
      <c r="E143" s="4" t="s">
        <v>372</v>
      </c>
    </row>
    <row r="144" spans="1:5" x14ac:dyDescent="0.35">
      <c r="A144" s="4">
        <v>143</v>
      </c>
      <c r="B144" s="4" t="s">
        <v>156</v>
      </c>
      <c r="C144" s="4" t="s">
        <v>127</v>
      </c>
      <c r="D144" s="4" t="s">
        <v>476</v>
      </c>
      <c r="E144" s="4" t="s">
        <v>372</v>
      </c>
    </row>
    <row r="145" spans="1:5" x14ac:dyDescent="0.35">
      <c r="A145" s="4">
        <v>144</v>
      </c>
      <c r="B145" s="4" t="s">
        <v>156</v>
      </c>
      <c r="C145" s="4" t="s">
        <v>127</v>
      </c>
      <c r="D145" s="4" t="s">
        <v>477</v>
      </c>
      <c r="E145" s="4" t="s">
        <v>377</v>
      </c>
    </row>
    <row r="146" spans="1:5" x14ac:dyDescent="0.35">
      <c r="A146" s="4">
        <v>145</v>
      </c>
      <c r="B146" s="4" t="s">
        <v>156</v>
      </c>
      <c r="C146" s="4" t="s">
        <v>127</v>
      </c>
      <c r="D146" s="4" t="s">
        <v>478</v>
      </c>
      <c r="E146" s="4" t="s">
        <v>377</v>
      </c>
    </row>
    <row r="147" spans="1:5" x14ac:dyDescent="0.35">
      <c r="A147" s="4">
        <v>146</v>
      </c>
      <c r="B147" s="4" t="s">
        <v>156</v>
      </c>
      <c r="C147" s="4" t="s">
        <v>127</v>
      </c>
      <c r="D147" s="4" t="s">
        <v>479</v>
      </c>
      <c r="E147" s="4" t="s">
        <v>372</v>
      </c>
    </row>
    <row r="148" spans="1:5" x14ac:dyDescent="0.35">
      <c r="A148" s="4">
        <v>147</v>
      </c>
      <c r="B148" s="4" t="s">
        <v>156</v>
      </c>
      <c r="C148" s="4" t="s">
        <v>127</v>
      </c>
      <c r="D148" s="4" t="s">
        <v>480</v>
      </c>
      <c r="E148" s="4" t="s">
        <v>377</v>
      </c>
    </row>
    <row r="149" spans="1:5" x14ac:dyDescent="0.35">
      <c r="A149" s="4">
        <v>148</v>
      </c>
      <c r="B149" s="4" t="s">
        <v>156</v>
      </c>
      <c r="C149" s="4" t="s">
        <v>127</v>
      </c>
      <c r="D149" s="4" t="s">
        <v>481</v>
      </c>
      <c r="E149" s="4" t="s">
        <v>382</v>
      </c>
    </row>
    <row r="150" spans="1:5" x14ac:dyDescent="0.35">
      <c r="A150" s="4">
        <v>149</v>
      </c>
      <c r="B150" s="4" t="s">
        <v>156</v>
      </c>
      <c r="C150" s="4" t="s">
        <v>127</v>
      </c>
      <c r="D150" s="4" t="s">
        <v>482</v>
      </c>
      <c r="E150" s="4" t="s">
        <v>382</v>
      </c>
    </row>
    <row r="151" spans="1:5" x14ac:dyDescent="0.35">
      <c r="A151" s="4">
        <v>150</v>
      </c>
      <c r="B151" s="4" t="s">
        <v>156</v>
      </c>
      <c r="C151" s="4" t="s">
        <v>127</v>
      </c>
      <c r="D151" s="4" t="s">
        <v>483</v>
      </c>
      <c r="E151" s="4" t="s">
        <v>377</v>
      </c>
    </row>
    <row r="152" spans="1:5" x14ac:dyDescent="0.35">
      <c r="A152" s="4">
        <v>151</v>
      </c>
      <c r="B152" s="4" t="s">
        <v>156</v>
      </c>
      <c r="C152" s="4" t="s">
        <v>127</v>
      </c>
      <c r="D152" s="4" t="s">
        <v>414</v>
      </c>
      <c r="E152" s="4" t="s">
        <v>382</v>
      </c>
    </row>
    <row r="153" spans="1:5" x14ac:dyDescent="0.35">
      <c r="A153" s="4">
        <v>152</v>
      </c>
      <c r="B153" s="4" t="s">
        <v>156</v>
      </c>
      <c r="C153" s="4" t="s">
        <v>127</v>
      </c>
      <c r="D153" s="4" t="s">
        <v>484</v>
      </c>
      <c r="E153" s="4" t="s">
        <v>382</v>
      </c>
    </row>
    <row r="154" spans="1:5" x14ac:dyDescent="0.35">
      <c r="A154" s="4">
        <v>153</v>
      </c>
      <c r="B154" s="4" t="s">
        <v>156</v>
      </c>
      <c r="C154" s="4" t="s">
        <v>127</v>
      </c>
      <c r="D154" s="4" t="s">
        <v>485</v>
      </c>
      <c r="E154" s="4" t="s">
        <v>382</v>
      </c>
    </row>
    <row r="155" spans="1:5" x14ac:dyDescent="0.35">
      <c r="A155" s="4">
        <v>154</v>
      </c>
      <c r="B155" s="4" t="s">
        <v>156</v>
      </c>
      <c r="C155" s="4" t="s">
        <v>127</v>
      </c>
      <c r="D155" s="4" t="s">
        <v>486</v>
      </c>
      <c r="E155" s="4" t="s">
        <v>385</v>
      </c>
    </row>
    <row r="156" spans="1:5" x14ac:dyDescent="0.35">
      <c r="A156" s="4">
        <v>155</v>
      </c>
      <c r="B156" s="4" t="s">
        <v>156</v>
      </c>
      <c r="C156" s="4" t="s">
        <v>127</v>
      </c>
      <c r="D156" s="4" t="s">
        <v>487</v>
      </c>
      <c r="E156" s="4" t="s">
        <v>385</v>
      </c>
    </row>
    <row r="157" spans="1:5" x14ac:dyDescent="0.35">
      <c r="A157" s="4">
        <v>156</v>
      </c>
      <c r="B157" s="4" t="s">
        <v>156</v>
      </c>
      <c r="C157" s="4" t="s">
        <v>127</v>
      </c>
      <c r="D157" s="4" t="s">
        <v>488</v>
      </c>
      <c r="E157" s="4" t="s">
        <v>385</v>
      </c>
    </row>
    <row r="158" spans="1:5" x14ac:dyDescent="0.35">
      <c r="A158" s="4">
        <v>157</v>
      </c>
      <c r="B158" s="4" t="s">
        <v>156</v>
      </c>
      <c r="C158" s="4" t="s">
        <v>127</v>
      </c>
      <c r="D158" s="4" t="s">
        <v>489</v>
      </c>
      <c r="E158" s="4" t="s">
        <v>409</v>
      </c>
    </row>
    <row r="159" spans="1:5" x14ac:dyDescent="0.35">
      <c r="A159" s="4">
        <v>158</v>
      </c>
      <c r="B159" s="4" t="s">
        <v>156</v>
      </c>
      <c r="C159" s="4" t="s">
        <v>127</v>
      </c>
      <c r="D159" s="4" t="s">
        <v>490</v>
      </c>
      <c r="E159" s="4" t="s">
        <v>409</v>
      </c>
    </row>
    <row r="160" spans="1:5" x14ac:dyDescent="0.35">
      <c r="A160" s="4">
        <v>159</v>
      </c>
      <c r="B160" s="4" t="s">
        <v>156</v>
      </c>
      <c r="C160" s="4" t="s">
        <v>127</v>
      </c>
      <c r="D160" s="4" t="s">
        <v>491</v>
      </c>
      <c r="E160" s="4" t="s">
        <v>409</v>
      </c>
    </row>
    <row r="161" spans="1:5" x14ac:dyDescent="0.35">
      <c r="A161" s="4">
        <v>160</v>
      </c>
      <c r="B161" s="4" t="s">
        <v>156</v>
      </c>
      <c r="C161" s="4" t="s">
        <v>127</v>
      </c>
      <c r="D161" s="4" t="s">
        <v>492</v>
      </c>
      <c r="E161" s="4" t="s">
        <v>409</v>
      </c>
    </row>
    <row r="162" spans="1:5" x14ac:dyDescent="0.35">
      <c r="A162" s="4">
        <v>161</v>
      </c>
      <c r="B162" s="4" t="s">
        <v>156</v>
      </c>
      <c r="C162" s="4" t="s">
        <v>127</v>
      </c>
      <c r="D162" s="4" t="s">
        <v>493</v>
      </c>
      <c r="E162" s="4" t="s">
        <v>409</v>
      </c>
    </row>
    <row r="163" spans="1:5" x14ac:dyDescent="0.35">
      <c r="A163" s="4">
        <v>162</v>
      </c>
      <c r="B163" s="4" t="s">
        <v>156</v>
      </c>
      <c r="C163" s="4" t="s">
        <v>127</v>
      </c>
      <c r="D163" s="4" t="s">
        <v>494</v>
      </c>
      <c r="E163" s="4" t="s">
        <v>409</v>
      </c>
    </row>
    <row r="164" spans="1:5" x14ac:dyDescent="0.35">
      <c r="A164" s="4">
        <v>163</v>
      </c>
      <c r="B164" s="4" t="s">
        <v>156</v>
      </c>
      <c r="C164" s="4" t="s">
        <v>127</v>
      </c>
      <c r="D164" s="4" t="s">
        <v>79</v>
      </c>
      <c r="E164" s="4" t="s">
        <v>385</v>
      </c>
    </row>
    <row r="165" spans="1:5" x14ac:dyDescent="0.35">
      <c r="A165" s="4">
        <v>164</v>
      </c>
      <c r="B165" s="4" t="s">
        <v>156</v>
      </c>
      <c r="C165" s="4" t="s">
        <v>128</v>
      </c>
      <c r="D165" s="4" t="s">
        <v>86</v>
      </c>
      <c r="E165" s="4" t="s">
        <v>372</v>
      </c>
    </row>
    <row r="166" spans="1:5" x14ac:dyDescent="0.35">
      <c r="A166" s="4">
        <v>165</v>
      </c>
      <c r="B166" s="4" t="s">
        <v>156</v>
      </c>
      <c r="C166" s="4" t="s">
        <v>128</v>
      </c>
      <c r="D166" s="4" t="s">
        <v>495</v>
      </c>
      <c r="E166" s="4" t="s">
        <v>377</v>
      </c>
    </row>
    <row r="167" spans="1:5" x14ac:dyDescent="0.35">
      <c r="A167" s="4">
        <v>166</v>
      </c>
      <c r="B167" s="4" t="s">
        <v>156</v>
      </c>
      <c r="C167" s="4" t="s">
        <v>128</v>
      </c>
      <c r="D167" s="4" t="s">
        <v>496</v>
      </c>
      <c r="E167" s="4" t="s">
        <v>377</v>
      </c>
    </row>
    <row r="168" spans="1:5" x14ac:dyDescent="0.35">
      <c r="A168" s="4">
        <v>167</v>
      </c>
      <c r="B168" s="4" t="s">
        <v>157</v>
      </c>
      <c r="C168" s="4" t="s">
        <v>80</v>
      </c>
      <c r="D168" s="4" t="s">
        <v>70</v>
      </c>
      <c r="E168" s="4" t="s">
        <v>372</v>
      </c>
    </row>
    <row r="169" spans="1:5" x14ac:dyDescent="0.35">
      <c r="A169" s="4">
        <v>168</v>
      </c>
      <c r="B169" s="4" t="s">
        <v>157</v>
      </c>
      <c r="C169" s="4" t="s">
        <v>80</v>
      </c>
      <c r="D169" s="4" t="s">
        <v>71</v>
      </c>
      <c r="E169" s="4" t="s">
        <v>372</v>
      </c>
    </row>
    <row r="170" spans="1:5" x14ac:dyDescent="0.35">
      <c r="A170" s="4">
        <v>169</v>
      </c>
      <c r="B170" s="4" t="s">
        <v>157</v>
      </c>
      <c r="C170" s="4" t="s">
        <v>80</v>
      </c>
      <c r="D170" s="4" t="s">
        <v>72</v>
      </c>
      <c r="E170" s="4" t="s">
        <v>377</v>
      </c>
    </row>
    <row r="171" spans="1:5" x14ac:dyDescent="0.35">
      <c r="A171" s="4">
        <v>170</v>
      </c>
      <c r="B171" s="4" t="s">
        <v>157</v>
      </c>
      <c r="C171" s="4" t="s">
        <v>80</v>
      </c>
      <c r="D171" s="4" t="s">
        <v>73</v>
      </c>
      <c r="E171" s="4" t="s">
        <v>377</v>
      </c>
    </row>
    <row r="172" spans="1:5" x14ac:dyDescent="0.35">
      <c r="A172" s="4">
        <v>171</v>
      </c>
      <c r="B172" s="4" t="s">
        <v>157</v>
      </c>
      <c r="C172" s="4" t="s">
        <v>80</v>
      </c>
      <c r="D172" s="4" t="s">
        <v>74</v>
      </c>
      <c r="E172" s="4" t="s">
        <v>377</v>
      </c>
    </row>
    <row r="173" spans="1:5" x14ac:dyDescent="0.35">
      <c r="A173" s="4">
        <v>172</v>
      </c>
      <c r="B173" s="4" t="s">
        <v>157</v>
      </c>
      <c r="C173" s="4" t="s">
        <v>80</v>
      </c>
      <c r="D173" s="4" t="s">
        <v>75</v>
      </c>
      <c r="E173" s="4" t="s">
        <v>377</v>
      </c>
    </row>
    <row r="174" spans="1:5" x14ac:dyDescent="0.35">
      <c r="A174" s="4">
        <v>173</v>
      </c>
      <c r="B174" s="4" t="s">
        <v>157</v>
      </c>
      <c r="C174" s="4" t="s">
        <v>80</v>
      </c>
      <c r="D174" s="4" t="s">
        <v>76</v>
      </c>
      <c r="E174" s="4" t="s">
        <v>377</v>
      </c>
    </row>
    <row r="175" spans="1:5" x14ac:dyDescent="0.35">
      <c r="A175" s="4">
        <v>174</v>
      </c>
      <c r="B175" s="4" t="s">
        <v>157</v>
      </c>
      <c r="C175" s="4" t="s">
        <v>80</v>
      </c>
      <c r="D175" s="4" t="s">
        <v>77</v>
      </c>
      <c r="E175" s="4" t="s">
        <v>409</v>
      </c>
    </row>
    <row r="176" spans="1:5" x14ac:dyDescent="0.35">
      <c r="A176" s="4">
        <v>175</v>
      </c>
      <c r="B176" s="4" t="s">
        <v>157</v>
      </c>
      <c r="C176" s="4" t="s">
        <v>80</v>
      </c>
      <c r="D176" s="4" t="s">
        <v>78</v>
      </c>
      <c r="E176" s="4" t="s">
        <v>377</v>
      </c>
    </row>
    <row r="177" spans="1:5" x14ac:dyDescent="0.35">
      <c r="A177" s="4">
        <v>176</v>
      </c>
      <c r="B177" s="4" t="s">
        <v>157</v>
      </c>
      <c r="C177" s="4" t="s">
        <v>80</v>
      </c>
      <c r="D177" s="4" t="s">
        <v>79</v>
      </c>
      <c r="E177" s="4" t="s">
        <v>385</v>
      </c>
    </row>
    <row r="178" spans="1:5" x14ac:dyDescent="0.35">
      <c r="A178" s="4">
        <v>177</v>
      </c>
      <c r="B178" s="4" t="s">
        <v>157</v>
      </c>
      <c r="C178" s="4" t="s">
        <v>153</v>
      </c>
      <c r="D178" s="4" t="s">
        <v>497</v>
      </c>
      <c r="E178" s="4" t="s">
        <v>372</v>
      </c>
    </row>
    <row r="179" spans="1:5" x14ac:dyDescent="0.35">
      <c r="A179" s="4">
        <v>178</v>
      </c>
      <c r="B179" s="4" t="s">
        <v>157</v>
      </c>
      <c r="C179" s="4" t="s">
        <v>153</v>
      </c>
      <c r="D179" s="4" t="s">
        <v>498</v>
      </c>
      <c r="E179" s="4" t="s">
        <v>372</v>
      </c>
    </row>
    <row r="180" spans="1:5" x14ac:dyDescent="0.35">
      <c r="A180" s="4">
        <v>179</v>
      </c>
      <c r="B180" s="4" t="s">
        <v>157</v>
      </c>
      <c r="C180" s="4" t="s">
        <v>153</v>
      </c>
      <c r="D180" s="4" t="s">
        <v>70</v>
      </c>
      <c r="E180" s="4" t="s">
        <v>372</v>
      </c>
    </row>
    <row r="181" spans="1:5" x14ac:dyDescent="0.35">
      <c r="A181" s="4">
        <v>180</v>
      </c>
      <c r="B181" s="4" t="s">
        <v>157</v>
      </c>
      <c r="C181" s="4" t="s">
        <v>153</v>
      </c>
      <c r="D181" s="4" t="s">
        <v>445</v>
      </c>
      <c r="E181" s="4" t="s">
        <v>372</v>
      </c>
    </row>
    <row r="182" spans="1:5" x14ac:dyDescent="0.35">
      <c r="A182" s="4">
        <v>181</v>
      </c>
      <c r="B182" s="4" t="s">
        <v>157</v>
      </c>
      <c r="C182" s="4" t="s">
        <v>153</v>
      </c>
      <c r="D182" s="4" t="s">
        <v>106</v>
      </c>
      <c r="E182" s="4" t="s">
        <v>372</v>
      </c>
    </row>
    <row r="183" spans="1:5" x14ac:dyDescent="0.35">
      <c r="A183" s="4">
        <v>182</v>
      </c>
      <c r="B183" s="4" t="s">
        <v>157</v>
      </c>
      <c r="C183" s="4" t="s">
        <v>153</v>
      </c>
      <c r="D183" s="4" t="s">
        <v>499</v>
      </c>
      <c r="E183" s="4" t="s">
        <v>372</v>
      </c>
    </row>
    <row r="184" spans="1:5" x14ac:dyDescent="0.35">
      <c r="A184" s="4">
        <v>183</v>
      </c>
      <c r="B184" s="4" t="s">
        <v>157</v>
      </c>
      <c r="C184" s="4" t="s">
        <v>153</v>
      </c>
      <c r="D184" s="4" t="s">
        <v>500</v>
      </c>
      <c r="E184" s="4" t="s">
        <v>372</v>
      </c>
    </row>
    <row r="185" spans="1:5" x14ac:dyDescent="0.35">
      <c r="A185" s="4">
        <v>184</v>
      </c>
      <c r="B185" s="4" t="s">
        <v>157</v>
      </c>
      <c r="C185" s="4" t="s">
        <v>151</v>
      </c>
      <c r="D185" s="4" t="s">
        <v>437</v>
      </c>
      <c r="E185" s="4" t="s">
        <v>372</v>
      </c>
    </row>
    <row r="186" spans="1:5" x14ac:dyDescent="0.35">
      <c r="A186" s="4">
        <v>185</v>
      </c>
      <c r="B186" s="4" t="s">
        <v>157</v>
      </c>
      <c r="C186" s="4" t="s">
        <v>151</v>
      </c>
      <c r="D186" s="4" t="s">
        <v>459</v>
      </c>
      <c r="E186" s="4" t="s">
        <v>372</v>
      </c>
    </row>
    <row r="187" spans="1:5" x14ac:dyDescent="0.35">
      <c r="A187" s="4">
        <v>186</v>
      </c>
      <c r="B187" s="4" t="s">
        <v>157</v>
      </c>
      <c r="C187" s="4" t="s">
        <v>151</v>
      </c>
      <c r="D187" s="4" t="s">
        <v>70</v>
      </c>
      <c r="E187" s="4" t="s">
        <v>372</v>
      </c>
    </row>
    <row r="188" spans="1:5" x14ac:dyDescent="0.35">
      <c r="A188" s="4">
        <v>187</v>
      </c>
      <c r="B188" s="4" t="s">
        <v>157</v>
      </c>
      <c r="C188" s="4" t="s">
        <v>151</v>
      </c>
      <c r="D188" s="4" t="s">
        <v>454</v>
      </c>
      <c r="E188" s="4" t="s">
        <v>372</v>
      </c>
    </row>
    <row r="189" spans="1:5" x14ac:dyDescent="0.35">
      <c r="A189" s="4">
        <v>188</v>
      </c>
      <c r="B189" s="4" t="s">
        <v>157</v>
      </c>
      <c r="C189" s="4" t="s">
        <v>151</v>
      </c>
      <c r="D189" s="4" t="s">
        <v>397</v>
      </c>
      <c r="E189" s="4" t="s">
        <v>372</v>
      </c>
    </row>
    <row r="190" spans="1:5" x14ac:dyDescent="0.35">
      <c r="A190" s="4">
        <v>189</v>
      </c>
      <c r="B190" s="4" t="s">
        <v>157</v>
      </c>
      <c r="C190" s="4" t="s">
        <v>151</v>
      </c>
      <c r="D190" s="4" t="s">
        <v>501</v>
      </c>
      <c r="E190" s="4" t="s">
        <v>372</v>
      </c>
    </row>
    <row r="191" spans="1:5" x14ac:dyDescent="0.35">
      <c r="A191" s="4">
        <v>190</v>
      </c>
      <c r="B191" s="4" t="s">
        <v>157</v>
      </c>
      <c r="C191" s="4" t="s">
        <v>151</v>
      </c>
      <c r="D191" s="4" t="s">
        <v>502</v>
      </c>
      <c r="E191" s="4" t="s">
        <v>372</v>
      </c>
    </row>
    <row r="192" spans="1:5" x14ac:dyDescent="0.35">
      <c r="A192" s="4">
        <v>191</v>
      </c>
      <c r="B192" s="4" t="s">
        <v>157</v>
      </c>
      <c r="C192" s="4" t="s">
        <v>151</v>
      </c>
      <c r="D192" s="4" t="s">
        <v>503</v>
      </c>
      <c r="E192" s="4" t="s">
        <v>372</v>
      </c>
    </row>
    <row r="193" spans="1:5" x14ac:dyDescent="0.35">
      <c r="A193" s="4">
        <v>192</v>
      </c>
      <c r="B193" s="4" t="s">
        <v>157</v>
      </c>
      <c r="C193" s="4" t="s">
        <v>151</v>
      </c>
      <c r="D193" s="4" t="s">
        <v>504</v>
      </c>
      <c r="E193" s="4" t="s">
        <v>372</v>
      </c>
    </row>
    <row r="194" spans="1:5" x14ac:dyDescent="0.35">
      <c r="A194" s="4">
        <v>193</v>
      </c>
      <c r="B194" s="4" t="s">
        <v>157</v>
      </c>
      <c r="C194" s="4" t="s">
        <v>150</v>
      </c>
      <c r="D194" s="4" t="s">
        <v>464</v>
      </c>
      <c r="E194" s="4" t="s">
        <v>372</v>
      </c>
    </row>
    <row r="195" spans="1:5" x14ac:dyDescent="0.35">
      <c r="A195" s="4">
        <v>194</v>
      </c>
      <c r="B195" s="4" t="s">
        <v>157</v>
      </c>
      <c r="C195" s="4" t="s">
        <v>150</v>
      </c>
      <c r="D195" s="4" t="s">
        <v>70</v>
      </c>
      <c r="E195" s="4" t="s">
        <v>372</v>
      </c>
    </row>
    <row r="196" spans="1:5" x14ac:dyDescent="0.35">
      <c r="A196" s="4">
        <v>195</v>
      </c>
      <c r="B196" s="4" t="s">
        <v>157</v>
      </c>
      <c r="C196" s="4" t="s">
        <v>150</v>
      </c>
      <c r="D196" s="4" t="s">
        <v>437</v>
      </c>
      <c r="E196" s="4" t="s">
        <v>372</v>
      </c>
    </row>
    <row r="197" spans="1:5" x14ac:dyDescent="0.35">
      <c r="A197" s="4">
        <v>196</v>
      </c>
      <c r="B197" s="4" t="s">
        <v>157</v>
      </c>
      <c r="C197" s="4" t="s">
        <v>150</v>
      </c>
      <c r="D197" s="4" t="s">
        <v>397</v>
      </c>
      <c r="E197" s="4" t="s">
        <v>372</v>
      </c>
    </row>
    <row r="198" spans="1:5" x14ac:dyDescent="0.35">
      <c r="A198" s="4">
        <v>197</v>
      </c>
      <c r="B198" s="4" t="s">
        <v>157</v>
      </c>
      <c r="C198" s="4" t="s">
        <v>150</v>
      </c>
      <c r="D198" s="4" t="s">
        <v>445</v>
      </c>
      <c r="E198" s="4" t="s">
        <v>372</v>
      </c>
    </row>
    <row r="199" spans="1:5" x14ac:dyDescent="0.35">
      <c r="A199" s="4">
        <v>198</v>
      </c>
      <c r="B199" s="4" t="s">
        <v>157</v>
      </c>
      <c r="C199" s="4" t="s">
        <v>150</v>
      </c>
      <c r="D199" s="4" t="s">
        <v>505</v>
      </c>
      <c r="E199" s="4" t="s">
        <v>372</v>
      </c>
    </row>
    <row r="200" spans="1:5" x14ac:dyDescent="0.35">
      <c r="A200" s="4">
        <v>199</v>
      </c>
      <c r="B200" s="4" t="s">
        <v>157</v>
      </c>
      <c r="C200" s="4" t="s">
        <v>150</v>
      </c>
      <c r="D200" s="4" t="s">
        <v>506</v>
      </c>
      <c r="E200" s="4" t="s">
        <v>372</v>
      </c>
    </row>
    <row r="201" spans="1:5" x14ac:dyDescent="0.35">
      <c r="A201" s="4">
        <v>200</v>
      </c>
      <c r="B201" s="4" t="s">
        <v>156</v>
      </c>
      <c r="C201" s="4" t="s">
        <v>82</v>
      </c>
      <c r="D201" s="4" t="s">
        <v>83</v>
      </c>
      <c r="E201" s="4" t="s">
        <v>372</v>
      </c>
    </row>
    <row r="202" spans="1:5" x14ac:dyDescent="0.35">
      <c r="A202" s="4">
        <v>201</v>
      </c>
      <c r="B202" s="4" t="s">
        <v>156</v>
      </c>
      <c r="C202" s="4" t="s">
        <v>82</v>
      </c>
      <c r="D202" s="4" t="s">
        <v>84</v>
      </c>
      <c r="E202" s="4" t="s">
        <v>372</v>
      </c>
    </row>
    <row r="203" spans="1:5" x14ac:dyDescent="0.35">
      <c r="A203" s="4">
        <v>202</v>
      </c>
      <c r="B203" s="4" t="s">
        <v>156</v>
      </c>
      <c r="C203" s="4" t="s">
        <v>82</v>
      </c>
      <c r="D203" s="4" t="s">
        <v>85</v>
      </c>
      <c r="E203" s="4" t="s">
        <v>372</v>
      </c>
    </row>
    <row r="204" spans="1:5" x14ac:dyDescent="0.35">
      <c r="A204" s="4">
        <v>203</v>
      </c>
      <c r="B204" s="4" t="s">
        <v>156</v>
      </c>
      <c r="C204" s="4" t="s">
        <v>82</v>
      </c>
      <c r="D204" s="4" t="s">
        <v>86</v>
      </c>
      <c r="E204" s="4" t="s">
        <v>372</v>
      </c>
    </row>
    <row r="205" spans="1:5" x14ac:dyDescent="0.35">
      <c r="A205" s="4">
        <v>204</v>
      </c>
      <c r="B205" s="4" t="s">
        <v>156</v>
      </c>
      <c r="C205" s="4" t="s">
        <v>82</v>
      </c>
      <c r="D205" s="4" t="s">
        <v>87</v>
      </c>
      <c r="E205" s="4" t="s">
        <v>409</v>
      </c>
    </row>
    <row r="206" spans="1:5" x14ac:dyDescent="0.35">
      <c r="A206" s="4">
        <v>205</v>
      </c>
      <c r="B206" s="4" t="s">
        <v>156</v>
      </c>
      <c r="C206" s="4" t="s">
        <v>82</v>
      </c>
      <c r="D206" s="4" t="s">
        <v>88</v>
      </c>
      <c r="E206" s="4" t="s">
        <v>372</v>
      </c>
    </row>
    <row r="207" spans="1:5" x14ac:dyDescent="0.35">
      <c r="A207" s="4">
        <v>206</v>
      </c>
      <c r="B207" s="4" t="s">
        <v>156</v>
      </c>
      <c r="C207" s="4" t="s">
        <v>82</v>
      </c>
      <c r="D207" s="4" t="s">
        <v>89</v>
      </c>
      <c r="E207" s="4" t="s">
        <v>409</v>
      </c>
    </row>
    <row r="208" spans="1:5" x14ac:dyDescent="0.35">
      <c r="A208" s="4">
        <v>207</v>
      </c>
      <c r="B208" s="4" t="s">
        <v>156</v>
      </c>
      <c r="C208" s="4" t="s">
        <v>82</v>
      </c>
      <c r="D208" s="4" t="s">
        <v>90</v>
      </c>
      <c r="E208" s="4" t="s">
        <v>409</v>
      </c>
    </row>
    <row r="209" spans="1:5" x14ac:dyDescent="0.35">
      <c r="A209" s="4">
        <v>208</v>
      </c>
      <c r="B209" s="4" t="s">
        <v>156</v>
      </c>
      <c r="C209" s="4" t="s">
        <v>82</v>
      </c>
      <c r="D209" s="4" t="s">
        <v>91</v>
      </c>
      <c r="E209" s="4" t="s">
        <v>375</v>
      </c>
    </row>
    <row r="210" spans="1:5" x14ac:dyDescent="0.35">
      <c r="A210" s="4">
        <v>209</v>
      </c>
      <c r="B210" s="4" t="s">
        <v>156</v>
      </c>
      <c r="C210" s="4" t="s">
        <v>82</v>
      </c>
      <c r="D210" s="4" t="s">
        <v>92</v>
      </c>
      <c r="E210" s="4" t="s">
        <v>471</v>
      </c>
    </row>
    <row r="211" spans="1:5" x14ac:dyDescent="0.35">
      <c r="A211" s="4">
        <v>210</v>
      </c>
      <c r="B211" s="4" t="s">
        <v>156</v>
      </c>
      <c r="C211" s="4" t="s">
        <v>82</v>
      </c>
      <c r="D211" s="4" t="s">
        <v>93</v>
      </c>
      <c r="E211" s="4" t="s">
        <v>372</v>
      </c>
    </row>
    <row r="212" spans="1:5" x14ac:dyDescent="0.35">
      <c r="A212" s="4">
        <v>211</v>
      </c>
      <c r="B212" s="4" t="s">
        <v>156</v>
      </c>
      <c r="C212" s="4" t="s">
        <v>82</v>
      </c>
      <c r="D212" s="4" t="s">
        <v>507</v>
      </c>
      <c r="E212" s="4" t="s">
        <v>372</v>
      </c>
    </row>
    <row r="213" spans="1:5" x14ac:dyDescent="0.35">
      <c r="A213" s="4">
        <v>212</v>
      </c>
      <c r="B213" s="4" t="s">
        <v>156</v>
      </c>
      <c r="C213" s="4" t="s">
        <v>82</v>
      </c>
      <c r="D213" s="4" t="s">
        <v>70</v>
      </c>
      <c r="E213" s="4" t="s">
        <v>372</v>
      </c>
    </row>
    <row r="214" spans="1:5" x14ac:dyDescent="0.35">
      <c r="A214" s="4">
        <v>213</v>
      </c>
      <c r="B214" s="4" t="s">
        <v>156</v>
      </c>
      <c r="C214" s="4" t="s">
        <v>82</v>
      </c>
      <c r="D214" s="4" t="s">
        <v>95</v>
      </c>
      <c r="E214" s="4" t="s">
        <v>372</v>
      </c>
    </row>
    <row r="215" spans="1:5" x14ac:dyDescent="0.35">
      <c r="A215" s="4">
        <v>214</v>
      </c>
      <c r="B215" s="4" t="s">
        <v>156</v>
      </c>
      <c r="C215" s="4" t="s">
        <v>122</v>
      </c>
      <c r="D215" s="4" t="s">
        <v>83</v>
      </c>
      <c r="E215" s="4" t="s">
        <v>372</v>
      </c>
    </row>
    <row r="216" spans="1:5" x14ac:dyDescent="0.35">
      <c r="A216" s="4">
        <v>215</v>
      </c>
      <c r="B216" s="4" t="s">
        <v>156</v>
      </c>
      <c r="C216" s="4" t="s">
        <v>122</v>
      </c>
      <c r="D216" s="4" t="s">
        <v>397</v>
      </c>
      <c r="E216" s="4" t="s">
        <v>372</v>
      </c>
    </row>
    <row r="217" spans="1:5" x14ac:dyDescent="0.35">
      <c r="A217" s="4">
        <v>216</v>
      </c>
      <c r="B217" s="4" t="s">
        <v>156</v>
      </c>
      <c r="C217" s="4" t="s">
        <v>122</v>
      </c>
      <c r="D217" s="4" t="s">
        <v>84</v>
      </c>
      <c r="E217" s="4" t="s">
        <v>372</v>
      </c>
    </row>
    <row r="218" spans="1:5" x14ac:dyDescent="0.35">
      <c r="A218" s="4">
        <v>217</v>
      </c>
      <c r="B218" s="4" t="s">
        <v>156</v>
      </c>
      <c r="C218" s="4" t="s">
        <v>122</v>
      </c>
      <c r="D218" s="4" t="s">
        <v>85</v>
      </c>
      <c r="E218" s="4" t="s">
        <v>372</v>
      </c>
    </row>
    <row r="219" spans="1:5" x14ac:dyDescent="0.35">
      <c r="A219" s="4">
        <v>218</v>
      </c>
      <c r="B219" s="4" t="s">
        <v>156</v>
      </c>
      <c r="C219" s="4" t="s">
        <v>122</v>
      </c>
      <c r="D219" s="4" t="s">
        <v>265</v>
      </c>
      <c r="E219" s="4" t="s">
        <v>372</v>
      </c>
    </row>
    <row r="220" spans="1:5" x14ac:dyDescent="0.35">
      <c r="A220" s="4">
        <v>219</v>
      </c>
      <c r="B220" s="4" t="s">
        <v>156</v>
      </c>
      <c r="C220" s="4" t="s">
        <v>122</v>
      </c>
      <c r="D220" s="4" t="s">
        <v>91</v>
      </c>
      <c r="E220" s="4" t="s">
        <v>375</v>
      </c>
    </row>
    <row r="221" spans="1:5" x14ac:dyDescent="0.35">
      <c r="A221" s="4">
        <v>220</v>
      </c>
      <c r="B221" s="4" t="s">
        <v>156</v>
      </c>
      <c r="C221" s="4" t="s">
        <v>122</v>
      </c>
      <c r="D221" s="4" t="s">
        <v>92</v>
      </c>
      <c r="E221" s="4" t="s">
        <v>471</v>
      </c>
    </row>
    <row r="222" spans="1:5" x14ac:dyDescent="0.35">
      <c r="A222" s="4">
        <v>221</v>
      </c>
      <c r="B222" s="4" t="s">
        <v>156</v>
      </c>
      <c r="C222" s="4" t="s">
        <v>122</v>
      </c>
      <c r="D222" s="4" t="s">
        <v>508</v>
      </c>
      <c r="E222" s="4" t="s">
        <v>409</v>
      </c>
    </row>
    <row r="223" spans="1:5" x14ac:dyDescent="0.35">
      <c r="A223" s="4">
        <v>222</v>
      </c>
      <c r="B223" s="4" t="s">
        <v>156</v>
      </c>
      <c r="C223" s="4" t="s">
        <v>122</v>
      </c>
      <c r="D223" s="4" t="s">
        <v>509</v>
      </c>
      <c r="E223" s="4" t="s">
        <v>409</v>
      </c>
    </row>
    <row r="224" spans="1:5" x14ac:dyDescent="0.35">
      <c r="A224" s="4">
        <v>223</v>
      </c>
      <c r="B224" s="4" t="s">
        <v>156</v>
      </c>
      <c r="C224" s="4" t="s">
        <v>122</v>
      </c>
      <c r="D224" s="4" t="s">
        <v>70</v>
      </c>
      <c r="E224" s="4" t="s">
        <v>372</v>
      </c>
    </row>
    <row r="225" spans="1:5" x14ac:dyDescent="0.35">
      <c r="A225" s="4">
        <v>224</v>
      </c>
      <c r="B225" s="4" t="s">
        <v>157</v>
      </c>
      <c r="C225" s="4" t="s">
        <v>149</v>
      </c>
      <c r="D225" s="4" t="s">
        <v>97</v>
      </c>
      <c r="E225" s="4" t="s">
        <v>372</v>
      </c>
    </row>
    <row r="226" spans="1:5" x14ac:dyDescent="0.35">
      <c r="A226" s="4">
        <v>225</v>
      </c>
      <c r="B226" s="4" t="s">
        <v>157</v>
      </c>
      <c r="C226" s="4" t="s">
        <v>149</v>
      </c>
      <c r="D226" s="4" t="s">
        <v>70</v>
      </c>
      <c r="E226" s="4" t="s">
        <v>372</v>
      </c>
    </row>
    <row r="227" spans="1:5" x14ac:dyDescent="0.35">
      <c r="A227" s="4">
        <v>226</v>
      </c>
      <c r="B227" s="4" t="s">
        <v>157</v>
      </c>
      <c r="C227" s="4" t="s">
        <v>149</v>
      </c>
      <c r="D227" s="4" t="s">
        <v>99</v>
      </c>
      <c r="E227" s="4" t="s">
        <v>372</v>
      </c>
    </row>
    <row r="228" spans="1:5" x14ac:dyDescent="0.35">
      <c r="A228" s="4">
        <v>227</v>
      </c>
      <c r="B228" s="4" t="s">
        <v>157</v>
      </c>
      <c r="C228" s="4" t="s">
        <v>149</v>
      </c>
      <c r="D228" s="4" t="s">
        <v>92</v>
      </c>
      <c r="E228" s="4" t="s">
        <v>372</v>
      </c>
    </row>
    <row r="229" spans="1:5" x14ac:dyDescent="0.35">
      <c r="A229" s="4">
        <v>228</v>
      </c>
      <c r="B229" s="4" t="s">
        <v>157</v>
      </c>
      <c r="C229" s="4" t="s">
        <v>149</v>
      </c>
      <c r="D229" s="4" t="s">
        <v>510</v>
      </c>
      <c r="E229" s="4" t="s">
        <v>372</v>
      </c>
    </row>
    <row r="230" spans="1:5" x14ac:dyDescent="0.35">
      <c r="A230" s="4">
        <v>229</v>
      </c>
      <c r="B230" s="4" t="s">
        <v>157</v>
      </c>
      <c r="C230" s="4" t="s">
        <v>149</v>
      </c>
      <c r="D230" s="4" t="s">
        <v>103</v>
      </c>
      <c r="E230" s="4" t="s">
        <v>372</v>
      </c>
    </row>
    <row r="231" spans="1:5" x14ac:dyDescent="0.35">
      <c r="A231" s="4">
        <v>230</v>
      </c>
      <c r="B231" s="4" t="s">
        <v>157</v>
      </c>
      <c r="C231" s="4" t="s">
        <v>149</v>
      </c>
      <c r="D231" s="4" t="s">
        <v>98</v>
      </c>
      <c r="E231" s="4" t="s">
        <v>372</v>
      </c>
    </row>
    <row r="232" spans="1:5" x14ac:dyDescent="0.35">
      <c r="A232" s="4">
        <v>231</v>
      </c>
      <c r="B232" s="4" t="s">
        <v>157</v>
      </c>
      <c r="C232" s="4" t="s">
        <v>148</v>
      </c>
      <c r="D232" s="4" t="s">
        <v>97</v>
      </c>
      <c r="E232" s="4" t="s">
        <v>372</v>
      </c>
    </row>
    <row r="233" spans="1:5" x14ac:dyDescent="0.35">
      <c r="A233" s="4">
        <v>232</v>
      </c>
      <c r="B233" s="4" t="s">
        <v>157</v>
      </c>
      <c r="C233" s="4" t="s">
        <v>148</v>
      </c>
      <c r="D233" s="4" t="s">
        <v>397</v>
      </c>
      <c r="E233" s="4" t="s">
        <v>372</v>
      </c>
    </row>
    <row r="234" spans="1:5" x14ac:dyDescent="0.35">
      <c r="A234" s="4">
        <v>233</v>
      </c>
      <c r="B234" s="4" t="s">
        <v>157</v>
      </c>
      <c r="C234" s="4" t="s">
        <v>148</v>
      </c>
      <c r="D234" s="4" t="s">
        <v>265</v>
      </c>
      <c r="E234" s="4" t="s">
        <v>372</v>
      </c>
    </row>
    <row r="235" spans="1:5" x14ac:dyDescent="0.35">
      <c r="A235" s="4">
        <v>234</v>
      </c>
      <c r="B235" s="4" t="s">
        <v>157</v>
      </c>
      <c r="C235" s="4" t="s">
        <v>148</v>
      </c>
      <c r="D235" s="4" t="s">
        <v>70</v>
      </c>
      <c r="E235" s="4" t="s">
        <v>372</v>
      </c>
    </row>
    <row r="236" spans="1:5" x14ac:dyDescent="0.35">
      <c r="A236" s="4">
        <v>235</v>
      </c>
      <c r="B236" s="4" t="s">
        <v>157</v>
      </c>
      <c r="C236" s="4" t="s">
        <v>148</v>
      </c>
      <c r="D236" s="4" t="s">
        <v>92</v>
      </c>
      <c r="E236" s="4" t="s">
        <v>372</v>
      </c>
    </row>
    <row r="237" spans="1:5" x14ac:dyDescent="0.35">
      <c r="A237" s="4">
        <v>236</v>
      </c>
      <c r="B237" s="4" t="s">
        <v>157</v>
      </c>
      <c r="C237" s="4" t="s">
        <v>148</v>
      </c>
      <c r="D237" s="4" t="s">
        <v>510</v>
      </c>
      <c r="E237" s="4" t="s">
        <v>372</v>
      </c>
    </row>
    <row r="238" spans="1:5" x14ac:dyDescent="0.35">
      <c r="A238" s="4">
        <v>237</v>
      </c>
      <c r="B238" s="4" t="s">
        <v>157</v>
      </c>
      <c r="C238" s="4" t="s">
        <v>148</v>
      </c>
      <c r="D238" s="4" t="s">
        <v>103</v>
      </c>
      <c r="E238" s="4" t="s">
        <v>372</v>
      </c>
    </row>
    <row r="239" spans="1:5" x14ac:dyDescent="0.35">
      <c r="A239" s="4">
        <v>238</v>
      </c>
      <c r="B239" s="4" t="s">
        <v>157</v>
      </c>
      <c r="C239" s="4" t="s">
        <v>148</v>
      </c>
      <c r="D239" s="4" t="s">
        <v>98</v>
      </c>
      <c r="E239" s="4" t="s">
        <v>372</v>
      </c>
    </row>
    <row r="240" spans="1:5" x14ac:dyDescent="0.35">
      <c r="A240" s="4">
        <v>239</v>
      </c>
      <c r="B240" s="4" t="s">
        <v>157</v>
      </c>
      <c r="C240" s="4" t="s">
        <v>147</v>
      </c>
      <c r="D240" s="4" t="s">
        <v>464</v>
      </c>
      <c r="E240" s="4" t="s">
        <v>372</v>
      </c>
    </row>
    <row r="241" spans="1:5" x14ac:dyDescent="0.35">
      <c r="A241" s="4">
        <v>240</v>
      </c>
      <c r="B241" s="4" t="s">
        <v>157</v>
      </c>
      <c r="C241" s="4" t="s">
        <v>147</v>
      </c>
      <c r="D241" s="4" t="s">
        <v>70</v>
      </c>
      <c r="E241" s="4" t="s">
        <v>372</v>
      </c>
    </row>
    <row r="242" spans="1:5" x14ac:dyDescent="0.35">
      <c r="A242" s="4">
        <v>241</v>
      </c>
      <c r="B242" s="4" t="s">
        <v>157</v>
      </c>
      <c r="C242" s="4" t="s">
        <v>147</v>
      </c>
      <c r="D242" s="4" t="s">
        <v>97</v>
      </c>
      <c r="E242" s="4" t="s">
        <v>372</v>
      </c>
    </row>
    <row r="243" spans="1:5" x14ac:dyDescent="0.35">
      <c r="A243" s="4">
        <v>242</v>
      </c>
      <c r="B243" s="4" t="s">
        <v>157</v>
      </c>
      <c r="C243" s="4" t="s">
        <v>147</v>
      </c>
      <c r="D243" s="4" t="s">
        <v>397</v>
      </c>
      <c r="E243" s="4" t="s">
        <v>372</v>
      </c>
    </row>
    <row r="244" spans="1:5" x14ac:dyDescent="0.35">
      <c r="A244" s="4">
        <v>243</v>
      </c>
      <c r="B244" s="4" t="s">
        <v>157</v>
      </c>
      <c r="C244" s="4" t="s">
        <v>147</v>
      </c>
      <c r="D244" s="4" t="s">
        <v>511</v>
      </c>
      <c r="E244" s="4" t="s">
        <v>372</v>
      </c>
    </row>
    <row r="245" spans="1:5" x14ac:dyDescent="0.35">
      <c r="A245" s="4">
        <v>244</v>
      </c>
      <c r="B245" s="4" t="s">
        <v>157</v>
      </c>
      <c r="C245" s="4" t="s">
        <v>147</v>
      </c>
      <c r="D245" s="4" t="s">
        <v>445</v>
      </c>
      <c r="E245" s="4" t="s">
        <v>372</v>
      </c>
    </row>
    <row r="246" spans="1:5" x14ac:dyDescent="0.35">
      <c r="A246" s="4">
        <v>245</v>
      </c>
      <c r="B246" s="4" t="s">
        <v>157</v>
      </c>
      <c r="C246" s="4" t="s">
        <v>147</v>
      </c>
      <c r="D246" s="4" t="s">
        <v>505</v>
      </c>
      <c r="E246" s="4" t="s">
        <v>372</v>
      </c>
    </row>
    <row r="247" spans="1:5" x14ac:dyDescent="0.35">
      <c r="A247" s="4">
        <v>246</v>
      </c>
      <c r="B247" s="4" t="s">
        <v>157</v>
      </c>
      <c r="C247" s="4" t="s">
        <v>147</v>
      </c>
      <c r="D247" s="4" t="s">
        <v>506</v>
      </c>
      <c r="E247" s="4" t="s">
        <v>372</v>
      </c>
    </row>
    <row r="248" spans="1:5" x14ac:dyDescent="0.35">
      <c r="A248" s="4">
        <v>247</v>
      </c>
      <c r="B248" s="4" t="s">
        <v>156</v>
      </c>
      <c r="C248" s="4" t="s">
        <v>96</v>
      </c>
      <c r="D248" s="4" t="s">
        <v>97</v>
      </c>
      <c r="E248" s="4" t="s">
        <v>372</v>
      </c>
    </row>
    <row r="249" spans="1:5" x14ac:dyDescent="0.35">
      <c r="A249" s="4">
        <v>248</v>
      </c>
      <c r="B249" s="4" t="s">
        <v>156</v>
      </c>
      <c r="C249" s="4" t="s">
        <v>96</v>
      </c>
      <c r="D249" s="4" t="s">
        <v>84</v>
      </c>
      <c r="E249" s="4" t="s">
        <v>372</v>
      </c>
    </row>
    <row r="250" spans="1:5" x14ac:dyDescent="0.35">
      <c r="A250" s="4">
        <v>249</v>
      </c>
      <c r="B250" s="4" t="s">
        <v>156</v>
      </c>
      <c r="C250" s="4" t="s">
        <v>96</v>
      </c>
      <c r="D250" s="4" t="s">
        <v>85</v>
      </c>
      <c r="E250" s="4" t="s">
        <v>372</v>
      </c>
    </row>
    <row r="251" spans="1:5" x14ac:dyDescent="0.35">
      <c r="A251" s="4">
        <v>250</v>
      </c>
      <c r="B251" s="4" t="s">
        <v>156</v>
      </c>
      <c r="C251" s="4" t="s">
        <v>96</v>
      </c>
      <c r="D251" s="4" t="s">
        <v>98</v>
      </c>
      <c r="E251" s="4" t="s">
        <v>372</v>
      </c>
    </row>
    <row r="252" spans="1:5" x14ac:dyDescent="0.35">
      <c r="A252" s="4">
        <v>251</v>
      </c>
      <c r="B252" s="4" t="s">
        <v>156</v>
      </c>
      <c r="C252" s="4" t="s">
        <v>96</v>
      </c>
      <c r="D252" s="4" t="s">
        <v>99</v>
      </c>
      <c r="E252" s="4" t="s">
        <v>372</v>
      </c>
    </row>
    <row r="253" spans="1:5" x14ac:dyDescent="0.35">
      <c r="A253" s="4">
        <v>252</v>
      </c>
      <c r="B253" s="4" t="s">
        <v>156</v>
      </c>
      <c r="C253" s="4" t="s">
        <v>96</v>
      </c>
      <c r="D253" s="4" t="s">
        <v>100</v>
      </c>
      <c r="E253" s="4" t="s">
        <v>471</v>
      </c>
    </row>
    <row r="254" spans="1:5" x14ac:dyDescent="0.35">
      <c r="A254" s="4">
        <v>253</v>
      </c>
      <c r="B254" s="4" t="s">
        <v>156</v>
      </c>
      <c r="C254" s="4" t="s">
        <v>96</v>
      </c>
      <c r="D254" s="4" t="s">
        <v>101</v>
      </c>
      <c r="E254" s="4" t="s">
        <v>471</v>
      </c>
    </row>
    <row r="255" spans="1:5" x14ac:dyDescent="0.35">
      <c r="A255" s="4">
        <v>254</v>
      </c>
      <c r="B255" s="4" t="s">
        <v>156</v>
      </c>
      <c r="C255" s="4" t="s">
        <v>96</v>
      </c>
      <c r="D255" s="4" t="s">
        <v>102</v>
      </c>
      <c r="E255" s="4" t="s">
        <v>471</v>
      </c>
    </row>
    <row r="256" spans="1:5" x14ac:dyDescent="0.35">
      <c r="A256" s="4">
        <v>255</v>
      </c>
      <c r="B256" s="4" t="s">
        <v>156</v>
      </c>
      <c r="C256" s="4" t="s">
        <v>96</v>
      </c>
      <c r="D256" s="4" t="s">
        <v>103</v>
      </c>
      <c r="E256" s="4" t="s">
        <v>375</v>
      </c>
    </row>
    <row r="257" spans="1:5" x14ac:dyDescent="0.35">
      <c r="A257" s="4">
        <v>256</v>
      </c>
      <c r="B257" s="4" t="s">
        <v>156</v>
      </c>
      <c r="C257" s="4" t="s">
        <v>96</v>
      </c>
      <c r="D257" s="4" t="s">
        <v>91</v>
      </c>
      <c r="E257" s="4" t="s">
        <v>375</v>
      </c>
    </row>
    <row r="258" spans="1:5" x14ac:dyDescent="0.35">
      <c r="A258" s="4">
        <v>257</v>
      </c>
      <c r="B258" s="4" t="s">
        <v>156</v>
      </c>
      <c r="C258" s="4" t="s">
        <v>96</v>
      </c>
      <c r="D258" s="4" t="s">
        <v>92</v>
      </c>
      <c r="E258" s="4" t="s">
        <v>471</v>
      </c>
    </row>
    <row r="259" spans="1:5" x14ac:dyDescent="0.35">
      <c r="A259" s="4">
        <v>258</v>
      </c>
      <c r="B259" s="4" t="s">
        <v>156</v>
      </c>
      <c r="C259" s="4" t="s">
        <v>96</v>
      </c>
      <c r="D259" s="4" t="s">
        <v>89</v>
      </c>
      <c r="E259" s="4" t="s">
        <v>409</v>
      </c>
    </row>
    <row r="260" spans="1:5" x14ac:dyDescent="0.35">
      <c r="A260" s="4">
        <v>259</v>
      </c>
      <c r="B260" s="4" t="s">
        <v>156</v>
      </c>
      <c r="C260" s="4" t="s">
        <v>96</v>
      </c>
      <c r="D260" s="4" t="s">
        <v>93</v>
      </c>
      <c r="E260" s="4" t="s">
        <v>372</v>
      </c>
    </row>
    <row r="261" spans="1:5" x14ac:dyDescent="0.35">
      <c r="A261" s="4">
        <v>260</v>
      </c>
      <c r="B261" s="4" t="s">
        <v>156</v>
      </c>
      <c r="C261" s="4" t="s">
        <v>96</v>
      </c>
      <c r="D261" s="4" t="s">
        <v>104</v>
      </c>
      <c r="E261" s="4" t="s">
        <v>372</v>
      </c>
    </row>
    <row r="262" spans="1:5" x14ac:dyDescent="0.35">
      <c r="A262" s="4">
        <v>261</v>
      </c>
      <c r="B262" s="4" t="s">
        <v>156</v>
      </c>
      <c r="C262" s="4" t="s">
        <v>96</v>
      </c>
      <c r="D262" s="4" t="s">
        <v>90</v>
      </c>
      <c r="E262" s="4" t="s">
        <v>409</v>
      </c>
    </row>
    <row r="263" spans="1:5" x14ac:dyDescent="0.35">
      <c r="A263" s="4">
        <v>262</v>
      </c>
      <c r="B263" s="4" t="s">
        <v>156</v>
      </c>
      <c r="C263" s="4" t="s">
        <v>96</v>
      </c>
      <c r="D263" s="4" t="s">
        <v>70</v>
      </c>
      <c r="E263" s="4" t="s">
        <v>372</v>
      </c>
    </row>
    <row r="264" spans="1:5" x14ac:dyDescent="0.35">
      <c r="A264" s="4">
        <v>263</v>
      </c>
      <c r="B264" s="4" t="s">
        <v>156</v>
      </c>
      <c r="C264" s="4" t="s">
        <v>123</v>
      </c>
      <c r="D264" s="4" t="s">
        <v>468</v>
      </c>
      <c r="E264" s="4" t="s">
        <v>471</v>
      </c>
    </row>
    <row r="265" spans="1:5" x14ac:dyDescent="0.35">
      <c r="A265" s="4">
        <v>264</v>
      </c>
      <c r="B265" s="4" t="s">
        <v>156</v>
      </c>
      <c r="C265" s="4" t="s">
        <v>123</v>
      </c>
      <c r="D265" s="4" t="s">
        <v>97</v>
      </c>
      <c r="E265" s="4" t="s">
        <v>372</v>
      </c>
    </row>
    <row r="266" spans="1:5" x14ac:dyDescent="0.35">
      <c r="A266" s="4">
        <v>265</v>
      </c>
      <c r="B266" s="4" t="s">
        <v>156</v>
      </c>
      <c r="C266" s="4" t="s">
        <v>123</v>
      </c>
      <c r="D266" s="4" t="s">
        <v>99</v>
      </c>
      <c r="E266" s="4" t="s">
        <v>372</v>
      </c>
    </row>
    <row r="267" spans="1:5" x14ac:dyDescent="0.35">
      <c r="A267" s="4">
        <v>266</v>
      </c>
      <c r="B267" s="4" t="s">
        <v>156</v>
      </c>
      <c r="C267" s="4" t="s">
        <v>123</v>
      </c>
      <c r="D267" s="4" t="s">
        <v>417</v>
      </c>
      <c r="E267" s="4" t="s">
        <v>372</v>
      </c>
    </row>
    <row r="268" spans="1:5" x14ac:dyDescent="0.35">
      <c r="A268" s="4">
        <v>267</v>
      </c>
      <c r="B268" s="4" t="s">
        <v>156</v>
      </c>
      <c r="C268" s="4" t="s">
        <v>123</v>
      </c>
      <c r="D268" s="4" t="s">
        <v>422</v>
      </c>
      <c r="E268" s="4" t="s">
        <v>372</v>
      </c>
    </row>
    <row r="269" spans="1:5" x14ac:dyDescent="0.35">
      <c r="A269" s="4">
        <v>268</v>
      </c>
      <c r="B269" s="4" t="s">
        <v>156</v>
      </c>
      <c r="C269" s="4" t="s">
        <v>124</v>
      </c>
      <c r="D269" s="4" t="s">
        <v>106</v>
      </c>
      <c r="E269" s="4" t="s">
        <v>375</v>
      </c>
    </row>
    <row r="270" spans="1:5" x14ac:dyDescent="0.35">
      <c r="A270" s="4">
        <v>269</v>
      </c>
      <c r="B270" s="4" t="s">
        <v>156</v>
      </c>
      <c r="C270" s="4" t="s">
        <v>124</v>
      </c>
      <c r="D270" s="4" t="s">
        <v>107</v>
      </c>
      <c r="E270" s="4" t="s">
        <v>409</v>
      </c>
    </row>
    <row r="271" spans="1:5" x14ac:dyDescent="0.35">
      <c r="A271" s="4">
        <v>270</v>
      </c>
      <c r="B271" s="4" t="s">
        <v>156</v>
      </c>
      <c r="C271" s="4" t="s">
        <v>124</v>
      </c>
      <c r="D271" s="4" t="s">
        <v>108</v>
      </c>
      <c r="E271" s="4" t="s">
        <v>409</v>
      </c>
    </row>
    <row r="272" spans="1:5" x14ac:dyDescent="0.35">
      <c r="A272" s="4">
        <v>271</v>
      </c>
      <c r="B272" s="4" t="s">
        <v>156</v>
      </c>
      <c r="C272" s="4" t="s">
        <v>124</v>
      </c>
      <c r="D272" s="4" t="s">
        <v>109</v>
      </c>
      <c r="E272" s="4" t="s">
        <v>409</v>
      </c>
    </row>
    <row r="273" spans="1:5" x14ac:dyDescent="0.35">
      <c r="A273" s="4">
        <v>272</v>
      </c>
      <c r="B273" s="4" t="s">
        <v>156</v>
      </c>
      <c r="C273" s="4" t="s">
        <v>124</v>
      </c>
      <c r="D273" s="4" t="s">
        <v>110</v>
      </c>
      <c r="E273" s="4" t="s">
        <v>409</v>
      </c>
    </row>
    <row r="274" spans="1:5" x14ac:dyDescent="0.35">
      <c r="A274" s="4">
        <v>273</v>
      </c>
      <c r="B274" s="4" t="s">
        <v>156</v>
      </c>
      <c r="C274" s="4" t="s">
        <v>124</v>
      </c>
      <c r="D274" s="4" t="s">
        <v>111</v>
      </c>
      <c r="E274" s="4" t="s">
        <v>409</v>
      </c>
    </row>
    <row r="275" spans="1:5" x14ac:dyDescent="0.35">
      <c r="A275" s="4">
        <v>274</v>
      </c>
      <c r="B275" s="4" t="s">
        <v>156</v>
      </c>
      <c r="C275" s="4" t="s">
        <v>124</v>
      </c>
      <c r="D275" s="4" t="s">
        <v>112</v>
      </c>
      <c r="E275" s="4" t="s">
        <v>409</v>
      </c>
    </row>
    <row r="276" spans="1:5" x14ac:dyDescent="0.35">
      <c r="A276" s="4">
        <v>275</v>
      </c>
      <c r="B276" s="4" t="s">
        <v>156</v>
      </c>
      <c r="C276" s="4" t="s">
        <v>124</v>
      </c>
      <c r="D276" s="4" t="s">
        <v>113</v>
      </c>
      <c r="E276" s="4" t="s">
        <v>372</v>
      </c>
    </row>
    <row r="277" spans="1:5" x14ac:dyDescent="0.35">
      <c r="A277" s="4">
        <v>276</v>
      </c>
      <c r="B277" s="4" t="s">
        <v>156</v>
      </c>
      <c r="C277" s="4" t="s">
        <v>124</v>
      </c>
      <c r="D277" s="4" t="s">
        <v>114</v>
      </c>
      <c r="E277" s="4" t="s">
        <v>372</v>
      </c>
    </row>
    <row r="278" spans="1:5" x14ac:dyDescent="0.35">
      <c r="A278" s="4">
        <v>277</v>
      </c>
      <c r="B278" s="4" t="s">
        <v>156</v>
      </c>
      <c r="C278" s="4" t="s">
        <v>124</v>
      </c>
      <c r="D278" s="4" t="s">
        <v>115</v>
      </c>
      <c r="E278" s="4" t="s">
        <v>372</v>
      </c>
    </row>
    <row r="279" spans="1:5" x14ac:dyDescent="0.35">
      <c r="A279" s="4">
        <v>278</v>
      </c>
      <c r="B279" s="4" t="s">
        <v>156</v>
      </c>
      <c r="C279" s="4" t="s">
        <v>124</v>
      </c>
      <c r="D279" s="4" t="s">
        <v>116</v>
      </c>
      <c r="E279" s="4" t="s">
        <v>372</v>
      </c>
    </row>
    <row r="280" spans="1:5" x14ac:dyDescent="0.35">
      <c r="A280" s="4">
        <v>279</v>
      </c>
      <c r="B280" s="4" t="s">
        <v>156</v>
      </c>
      <c r="C280" s="4" t="s">
        <v>124</v>
      </c>
      <c r="D280" s="4" t="s">
        <v>117</v>
      </c>
      <c r="E280" s="4" t="s">
        <v>372</v>
      </c>
    </row>
    <row r="281" spans="1:5" x14ac:dyDescent="0.35">
      <c r="A281" s="4">
        <v>280</v>
      </c>
      <c r="B281" s="4" t="s">
        <v>156</v>
      </c>
      <c r="C281" s="4" t="s">
        <v>124</v>
      </c>
      <c r="D281" s="4" t="s">
        <v>118</v>
      </c>
      <c r="E281" s="4" t="s">
        <v>372</v>
      </c>
    </row>
    <row r="282" spans="1:5" x14ac:dyDescent="0.35">
      <c r="A282" s="4">
        <v>281</v>
      </c>
      <c r="B282" s="4" t="s">
        <v>156</v>
      </c>
      <c r="C282" s="4" t="s">
        <v>124</v>
      </c>
      <c r="D282" s="4" t="s">
        <v>119</v>
      </c>
      <c r="E282" s="4" t="s">
        <v>409</v>
      </c>
    </row>
    <row r="283" spans="1:5" x14ac:dyDescent="0.35">
      <c r="A283" s="4">
        <v>282</v>
      </c>
      <c r="B283" s="4" t="s">
        <v>156</v>
      </c>
      <c r="C283" s="4" t="s">
        <v>124</v>
      </c>
      <c r="D283" s="4" t="s">
        <v>120</v>
      </c>
      <c r="E283" s="4" t="s">
        <v>409</v>
      </c>
    </row>
    <row r="284" spans="1:5" x14ac:dyDescent="0.35">
      <c r="A284" s="4">
        <v>283</v>
      </c>
      <c r="B284" s="4" t="s">
        <v>156</v>
      </c>
      <c r="C284" s="4" t="s">
        <v>124</v>
      </c>
      <c r="D284" s="4" t="s">
        <v>121</v>
      </c>
      <c r="E284" s="4" t="s">
        <v>409</v>
      </c>
    </row>
    <row r="285" spans="1:5" x14ac:dyDescent="0.35">
      <c r="A285" s="4">
        <v>284</v>
      </c>
      <c r="B285" s="4" t="s">
        <v>156</v>
      </c>
      <c r="C285" s="4" t="s">
        <v>126</v>
      </c>
      <c r="D285" s="4" t="s">
        <v>106</v>
      </c>
      <c r="E285" s="4" t="s">
        <v>375</v>
      </c>
    </row>
    <row r="286" spans="1:5" x14ac:dyDescent="0.35">
      <c r="A286" s="4">
        <v>285</v>
      </c>
      <c r="B286" s="4" t="s">
        <v>156</v>
      </c>
      <c r="C286" s="4" t="s">
        <v>126</v>
      </c>
      <c r="D286" s="4" t="s">
        <v>398</v>
      </c>
      <c r="E286" s="4" t="s">
        <v>372</v>
      </c>
    </row>
    <row r="287" spans="1:5" x14ac:dyDescent="0.35">
      <c r="A287" s="4">
        <v>286</v>
      </c>
      <c r="B287" s="4" t="s">
        <v>156</v>
      </c>
      <c r="C287" s="4" t="s">
        <v>126</v>
      </c>
      <c r="D287" s="4" t="s">
        <v>107</v>
      </c>
      <c r="E287" s="4" t="s">
        <v>409</v>
      </c>
    </row>
    <row r="288" spans="1:5" x14ac:dyDescent="0.35">
      <c r="A288" s="4">
        <v>287</v>
      </c>
      <c r="B288" s="4" t="s">
        <v>156</v>
      </c>
      <c r="C288" s="4" t="s">
        <v>126</v>
      </c>
      <c r="D288" s="4" t="s">
        <v>108</v>
      </c>
      <c r="E288" s="4" t="s">
        <v>409</v>
      </c>
    </row>
    <row r="289" spans="1:5" x14ac:dyDescent="0.35">
      <c r="A289" s="4">
        <v>288</v>
      </c>
      <c r="B289" s="4" t="s">
        <v>156</v>
      </c>
      <c r="C289" s="4" t="s">
        <v>126</v>
      </c>
      <c r="D289" s="4" t="s">
        <v>109</v>
      </c>
      <c r="E289" s="4" t="s">
        <v>409</v>
      </c>
    </row>
    <row r="290" spans="1:5" x14ac:dyDescent="0.35">
      <c r="A290" s="4">
        <v>289</v>
      </c>
      <c r="B290" s="4" t="s">
        <v>156</v>
      </c>
      <c r="C290" s="4" t="s">
        <v>126</v>
      </c>
      <c r="D290" s="4" t="s">
        <v>512</v>
      </c>
      <c r="E290" s="4" t="s">
        <v>409</v>
      </c>
    </row>
    <row r="291" spans="1:5" x14ac:dyDescent="0.35">
      <c r="A291" s="4">
        <v>290</v>
      </c>
      <c r="B291" s="4" t="s">
        <v>156</v>
      </c>
      <c r="C291" s="4" t="s">
        <v>126</v>
      </c>
      <c r="D291" s="4" t="s">
        <v>110</v>
      </c>
      <c r="E291" s="4" t="s">
        <v>409</v>
      </c>
    </row>
    <row r="292" spans="1:5" x14ac:dyDescent="0.35">
      <c r="A292" s="4">
        <v>291</v>
      </c>
      <c r="B292" s="4" t="s">
        <v>156</v>
      </c>
      <c r="C292" s="4" t="s">
        <v>126</v>
      </c>
      <c r="D292" s="4" t="s">
        <v>111</v>
      </c>
      <c r="E292" s="4" t="s">
        <v>409</v>
      </c>
    </row>
    <row r="293" spans="1:5" x14ac:dyDescent="0.35">
      <c r="A293" s="4">
        <v>292</v>
      </c>
      <c r="B293" s="4" t="s">
        <v>156</v>
      </c>
      <c r="C293" s="4" t="s">
        <v>126</v>
      </c>
      <c r="D293" s="4" t="s">
        <v>112</v>
      </c>
      <c r="E293" s="4" t="s">
        <v>409</v>
      </c>
    </row>
    <row r="294" spans="1:5" x14ac:dyDescent="0.35">
      <c r="A294" s="4">
        <v>293</v>
      </c>
      <c r="B294" s="4" t="s">
        <v>156</v>
      </c>
      <c r="C294" s="4" t="s">
        <v>126</v>
      </c>
      <c r="D294" s="4" t="s">
        <v>513</v>
      </c>
      <c r="E294" s="4" t="s">
        <v>409</v>
      </c>
    </row>
    <row r="295" spans="1:5" x14ac:dyDescent="0.35">
      <c r="A295" s="4">
        <v>294</v>
      </c>
      <c r="B295" s="4" t="s">
        <v>156</v>
      </c>
      <c r="C295" s="4" t="s">
        <v>125</v>
      </c>
      <c r="D295" s="4" t="s">
        <v>106</v>
      </c>
      <c r="E295" s="4" t="s">
        <v>375</v>
      </c>
    </row>
    <row r="296" spans="1:5" x14ac:dyDescent="0.35">
      <c r="A296" s="4">
        <v>295</v>
      </c>
      <c r="B296" s="4" t="s">
        <v>156</v>
      </c>
      <c r="C296" s="4" t="s">
        <v>125</v>
      </c>
      <c r="D296" s="4" t="s">
        <v>264</v>
      </c>
      <c r="E296" s="4" t="s">
        <v>372</v>
      </c>
    </row>
    <row r="297" spans="1:5" x14ac:dyDescent="0.35">
      <c r="A297" s="4">
        <v>296</v>
      </c>
      <c r="B297" s="4" t="s">
        <v>156</v>
      </c>
      <c r="C297" s="4" t="s">
        <v>125</v>
      </c>
      <c r="D297" s="4" t="s">
        <v>107</v>
      </c>
      <c r="E297" s="4" t="s">
        <v>409</v>
      </c>
    </row>
    <row r="298" spans="1:5" x14ac:dyDescent="0.35">
      <c r="A298" s="4">
        <v>297</v>
      </c>
      <c r="B298" s="4" t="s">
        <v>156</v>
      </c>
      <c r="C298" s="4" t="s">
        <v>125</v>
      </c>
      <c r="D298" s="4" t="s">
        <v>108</v>
      </c>
      <c r="E298" s="4" t="s">
        <v>409</v>
      </c>
    </row>
    <row r="299" spans="1:5" x14ac:dyDescent="0.35">
      <c r="A299" s="4">
        <v>298</v>
      </c>
      <c r="B299" s="4" t="s">
        <v>156</v>
      </c>
      <c r="C299" s="4" t="s">
        <v>125</v>
      </c>
      <c r="D299" s="4" t="s">
        <v>109</v>
      </c>
      <c r="E299" s="4" t="s">
        <v>409</v>
      </c>
    </row>
    <row r="300" spans="1:5" x14ac:dyDescent="0.35">
      <c r="A300" s="4">
        <v>299</v>
      </c>
      <c r="B300" s="4" t="s">
        <v>156</v>
      </c>
      <c r="C300" s="4" t="s">
        <v>125</v>
      </c>
      <c r="D300" s="4" t="s">
        <v>512</v>
      </c>
      <c r="E300" s="4" t="s">
        <v>409</v>
      </c>
    </row>
    <row r="301" spans="1:5" x14ac:dyDescent="0.35">
      <c r="A301" s="4">
        <v>300</v>
      </c>
      <c r="B301" s="4" t="s">
        <v>156</v>
      </c>
      <c r="C301" s="4" t="s">
        <v>125</v>
      </c>
      <c r="D301" s="4" t="s">
        <v>110</v>
      </c>
      <c r="E301" s="4" t="s">
        <v>409</v>
      </c>
    </row>
    <row r="302" spans="1:5" x14ac:dyDescent="0.35">
      <c r="A302" s="4">
        <v>301</v>
      </c>
      <c r="B302" s="4" t="s">
        <v>156</v>
      </c>
      <c r="C302" s="4" t="s">
        <v>125</v>
      </c>
      <c r="D302" s="4" t="s">
        <v>111</v>
      </c>
      <c r="E302" s="4" t="s">
        <v>409</v>
      </c>
    </row>
    <row r="303" spans="1:5" x14ac:dyDescent="0.35">
      <c r="A303" s="4">
        <v>302</v>
      </c>
      <c r="B303" s="4" t="s">
        <v>156</v>
      </c>
      <c r="C303" s="4" t="s">
        <v>125</v>
      </c>
      <c r="D303" s="4" t="s">
        <v>112</v>
      </c>
      <c r="E303" s="4" t="s">
        <v>409</v>
      </c>
    </row>
    <row r="304" spans="1:5" x14ac:dyDescent="0.35">
      <c r="A304" s="4">
        <v>303</v>
      </c>
      <c r="B304" s="4" t="s">
        <v>156</v>
      </c>
      <c r="C304" s="4" t="s">
        <v>125</v>
      </c>
      <c r="D304" s="4" t="s">
        <v>513</v>
      </c>
      <c r="E304" s="4" t="s">
        <v>409</v>
      </c>
    </row>
    <row r="305" spans="1:5" x14ac:dyDescent="0.35">
      <c r="A305" s="4">
        <v>304</v>
      </c>
      <c r="B305" s="4" t="s">
        <v>157</v>
      </c>
      <c r="C305" s="4" t="s">
        <v>154</v>
      </c>
      <c r="D305" s="4" t="s">
        <v>445</v>
      </c>
      <c r="E305" s="4" t="s">
        <v>372</v>
      </c>
    </row>
    <row r="306" spans="1:5" x14ac:dyDescent="0.35">
      <c r="A306" s="4">
        <v>305</v>
      </c>
      <c r="B306" s="4" t="s">
        <v>157</v>
      </c>
      <c r="C306" s="4" t="s">
        <v>154</v>
      </c>
      <c r="D306" s="4" t="s">
        <v>106</v>
      </c>
      <c r="E306" s="4" t="s">
        <v>372</v>
      </c>
    </row>
    <row r="307" spans="1:5" x14ac:dyDescent="0.35">
      <c r="A307" s="4">
        <v>306</v>
      </c>
      <c r="B307" s="4" t="s">
        <v>157</v>
      </c>
      <c r="C307" s="4" t="s">
        <v>154</v>
      </c>
      <c r="D307" s="4" t="s">
        <v>70</v>
      </c>
      <c r="E307" s="4" t="s">
        <v>372</v>
      </c>
    </row>
    <row r="308" spans="1:5" x14ac:dyDescent="0.35">
      <c r="A308" s="4">
        <v>307</v>
      </c>
      <c r="B308" s="4" t="s">
        <v>157</v>
      </c>
      <c r="C308" s="4" t="s">
        <v>154</v>
      </c>
      <c r="D308" s="4" t="s">
        <v>514</v>
      </c>
      <c r="E308" s="4" t="s">
        <v>372</v>
      </c>
    </row>
    <row r="309" spans="1:5" x14ac:dyDescent="0.35">
      <c r="A309" s="4">
        <v>308</v>
      </c>
      <c r="B309" s="4" t="s">
        <v>157</v>
      </c>
      <c r="C309" s="4" t="s">
        <v>154</v>
      </c>
      <c r="D309" s="4" t="s">
        <v>515</v>
      </c>
      <c r="E309" s="4" t="s">
        <v>409</v>
      </c>
    </row>
    <row r="310" spans="1:5" x14ac:dyDescent="0.35">
      <c r="A310" s="4">
        <v>309</v>
      </c>
      <c r="B310" s="4" t="s">
        <v>157</v>
      </c>
      <c r="C310" s="4" t="s">
        <v>154</v>
      </c>
      <c r="D310" s="4" t="s">
        <v>516</v>
      </c>
      <c r="E310" s="4" t="s">
        <v>409</v>
      </c>
    </row>
    <row r="311" spans="1:5" x14ac:dyDescent="0.35">
      <c r="A311" s="4">
        <v>310</v>
      </c>
      <c r="B311" s="4" t="s">
        <v>157</v>
      </c>
      <c r="C311" s="4" t="s">
        <v>154</v>
      </c>
      <c r="D311" s="4" t="s">
        <v>517</v>
      </c>
      <c r="E311" s="4" t="s">
        <v>409</v>
      </c>
    </row>
    <row r="312" spans="1:5" x14ac:dyDescent="0.35">
      <c r="A312" s="4">
        <v>311</v>
      </c>
      <c r="B312" s="4" t="s">
        <v>157</v>
      </c>
      <c r="C312" s="4" t="s">
        <v>154</v>
      </c>
      <c r="D312" s="4" t="s">
        <v>518</v>
      </c>
      <c r="E312" s="4" t="s">
        <v>409</v>
      </c>
    </row>
    <row r="313" spans="1:5" x14ac:dyDescent="0.35">
      <c r="A313" s="4">
        <v>312</v>
      </c>
      <c r="B313" s="4" t="s">
        <v>157</v>
      </c>
      <c r="C313" s="4" t="s">
        <v>152</v>
      </c>
      <c r="D313" s="4" t="s">
        <v>519</v>
      </c>
      <c r="E313" s="4" t="s">
        <v>372</v>
      </c>
    </row>
    <row r="314" spans="1:5" x14ac:dyDescent="0.35">
      <c r="A314" s="4">
        <v>313</v>
      </c>
      <c r="B314" s="4" t="s">
        <v>157</v>
      </c>
      <c r="C314" s="4" t="s">
        <v>152</v>
      </c>
      <c r="D314" s="4" t="s">
        <v>468</v>
      </c>
      <c r="E314" s="4" t="s">
        <v>372</v>
      </c>
    </row>
    <row r="315" spans="1:5" x14ac:dyDescent="0.35">
      <c r="A315" s="4">
        <v>314</v>
      </c>
      <c r="B315" s="4" t="s">
        <v>157</v>
      </c>
      <c r="C315" s="4" t="s">
        <v>152</v>
      </c>
      <c r="D315" s="4" t="s">
        <v>106</v>
      </c>
      <c r="E315" s="4" t="s">
        <v>372</v>
      </c>
    </row>
    <row r="316" spans="1:5" x14ac:dyDescent="0.35">
      <c r="A316" s="4">
        <v>315</v>
      </c>
      <c r="B316" s="4" t="s">
        <v>157</v>
      </c>
      <c r="C316" s="4" t="s">
        <v>152</v>
      </c>
      <c r="D316" s="4" t="s">
        <v>454</v>
      </c>
      <c r="E316" s="4" t="s">
        <v>372</v>
      </c>
    </row>
    <row r="317" spans="1:5" x14ac:dyDescent="0.35">
      <c r="A317" s="4">
        <v>316</v>
      </c>
      <c r="B317" s="4" t="s">
        <v>157</v>
      </c>
      <c r="C317" s="4" t="s">
        <v>152</v>
      </c>
      <c r="D317" s="4" t="s">
        <v>70</v>
      </c>
      <c r="E317" s="4" t="s">
        <v>372</v>
      </c>
    </row>
    <row r="318" spans="1:5" x14ac:dyDescent="0.35">
      <c r="A318" s="4">
        <v>317</v>
      </c>
      <c r="B318" s="4" t="s">
        <v>157</v>
      </c>
      <c r="C318" s="4" t="s">
        <v>152</v>
      </c>
      <c r="D318" s="4" t="s">
        <v>397</v>
      </c>
      <c r="E318" s="4" t="s">
        <v>372</v>
      </c>
    </row>
    <row r="319" spans="1:5" x14ac:dyDescent="0.35">
      <c r="A319" s="4">
        <v>318</v>
      </c>
      <c r="B319" s="4" t="s">
        <v>157</v>
      </c>
      <c r="C319" s="4" t="s">
        <v>152</v>
      </c>
      <c r="D319" s="4" t="s">
        <v>520</v>
      </c>
      <c r="E319" s="4" t="s">
        <v>372</v>
      </c>
    </row>
    <row r="320" spans="1:5" x14ac:dyDescent="0.35">
      <c r="A320" s="4">
        <v>319</v>
      </c>
      <c r="B320" s="4" t="s">
        <v>157</v>
      </c>
      <c r="C320" s="4" t="s">
        <v>155</v>
      </c>
      <c r="D320" s="4" t="s">
        <v>106</v>
      </c>
      <c r="E320" s="4" t="s">
        <v>372</v>
      </c>
    </row>
    <row r="321" spans="1:5" x14ac:dyDescent="0.35">
      <c r="A321" s="4">
        <v>320</v>
      </c>
      <c r="B321" s="4" t="s">
        <v>157</v>
      </c>
      <c r="C321" s="4" t="s">
        <v>155</v>
      </c>
      <c r="D321" s="4" t="s">
        <v>70</v>
      </c>
      <c r="E321" s="4" t="s">
        <v>372</v>
      </c>
    </row>
    <row r="322" spans="1:5" x14ac:dyDescent="0.35">
      <c r="A322" s="4">
        <v>321</v>
      </c>
      <c r="B322" s="4" t="s">
        <v>157</v>
      </c>
      <c r="C322" s="4" t="s">
        <v>155</v>
      </c>
      <c r="D322" s="4" t="s">
        <v>514</v>
      </c>
      <c r="E322" s="4" t="s">
        <v>372</v>
      </c>
    </row>
    <row r="323" spans="1:5" x14ac:dyDescent="0.35">
      <c r="A323" s="4">
        <v>322</v>
      </c>
      <c r="B323" s="4" t="s">
        <v>157</v>
      </c>
      <c r="C323" s="4" t="s">
        <v>155</v>
      </c>
      <c r="D323" s="4" t="s">
        <v>515</v>
      </c>
      <c r="E323" s="4" t="s">
        <v>409</v>
      </c>
    </row>
    <row r="324" spans="1:5" x14ac:dyDescent="0.35">
      <c r="A324" s="4">
        <v>323</v>
      </c>
      <c r="B324" s="4" t="s">
        <v>157</v>
      </c>
      <c r="C324" s="4" t="s">
        <v>155</v>
      </c>
      <c r="D324" s="4" t="s">
        <v>516</v>
      </c>
      <c r="E324" s="4" t="s">
        <v>409</v>
      </c>
    </row>
    <row r="325" spans="1:5" x14ac:dyDescent="0.35">
      <c r="A325" s="4">
        <v>324</v>
      </c>
      <c r="B325" s="4" t="s">
        <v>157</v>
      </c>
      <c r="C325" s="4" t="s">
        <v>155</v>
      </c>
      <c r="D325" s="4" t="s">
        <v>107</v>
      </c>
      <c r="E325" s="4" t="s">
        <v>409</v>
      </c>
    </row>
    <row r="326" spans="1:5" x14ac:dyDescent="0.35">
      <c r="A326" s="4">
        <v>325</v>
      </c>
      <c r="B326" s="4" t="s">
        <v>157</v>
      </c>
      <c r="C326" s="4" t="s">
        <v>155</v>
      </c>
      <c r="D326" s="4" t="s">
        <v>108</v>
      </c>
      <c r="E326" s="4" t="s">
        <v>409</v>
      </c>
    </row>
    <row r="327" spans="1:5" x14ac:dyDescent="0.35">
      <c r="A327" s="4">
        <v>326</v>
      </c>
      <c r="B327" s="4" t="s">
        <v>157</v>
      </c>
      <c r="C327" s="4" t="s">
        <v>155</v>
      </c>
      <c r="D327" s="4" t="s">
        <v>109</v>
      </c>
      <c r="E327" s="4" t="s">
        <v>409</v>
      </c>
    </row>
    <row r="328" spans="1:5" x14ac:dyDescent="0.35">
      <c r="A328" s="4">
        <v>327</v>
      </c>
      <c r="B328" s="4" t="s">
        <v>157</v>
      </c>
      <c r="C328" s="4" t="s">
        <v>155</v>
      </c>
      <c r="D328" s="4" t="s">
        <v>521</v>
      </c>
      <c r="E328" s="4" t="s">
        <v>409</v>
      </c>
    </row>
    <row r="329" spans="1:5" x14ac:dyDescent="0.35">
      <c r="A329" s="4">
        <v>328</v>
      </c>
      <c r="B329" s="4" t="s">
        <v>157</v>
      </c>
      <c r="C329" s="4" t="s">
        <v>155</v>
      </c>
      <c r="D329" s="4" t="s">
        <v>522</v>
      </c>
      <c r="E329" s="4" t="s">
        <v>409</v>
      </c>
    </row>
    <row r="330" spans="1:5" x14ac:dyDescent="0.35">
      <c r="A330" s="4">
        <v>329</v>
      </c>
      <c r="B330" s="4" t="s">
        <v>157</v>
      </c>
      <c r="C330" s="4" t="s">
        <v>155</v>
      </c>
      <c r="D330" s="4" t="s">
        <v>523</v>
      </c>
      <c r="E330" s="4" t="s">
        <v>409</v>
      </c>
    </row>
    <row r="331" spans="1:5" x14ac:dyDescent="0.35">
      <c r="A331" s="4">
        <v>330</v>
      </c>
      <c r="B331" s="4" t="s">
        <v>157</v>
      </c>
      <c r="C331" s="4" t="s">
        <v>155</v>
      </c>
      <c r="D331" s="4" t="s">
        <v>524</v>
      </c>
      <c r="E331" s="4" t="s">
        <v>409</v>
      </c>
    </row>
    <row r="332" spans="1:5" x14ac:dyDescent="0.35">
      <c r="A332" s="4">
        <v>331</v>
      </c>
      <c r="B332" s="4" t="s">
        <v>157</v>
      </c>
      <c r="C332" s="4" t="s">
        <v>155</v>
      </c>
      <c r="D332" s="4" t="s">
        <v>525</v>
      </c>
      <c r="E332" s="4" t="s">
        <v>409</v>
      </c>
    </row>
    <row r="333" spans="1:5" x14ac:dyDescent="0.35">
      <c r="A333" s="4">
        <v>332</v>
      </c>
      <c r="B333" s="4" t="s">
        <v>157</v>
      </c>
      <c r="C333" s="4" t="s">
        <v>155</v>
      </c>
      <c r="D333" s="4" t="s">
        <v>526</v>
      </c>
      <c r="E333" s="4" t="s">
        <v>409</v>
      </c>
    </row>
    <row r="334" spans="1:5" x14ac:dyDescent="0.35">
      <c r="A334" s="4">
        <v>333</v>
      </c>
      <c r="B334" s="4" t="s">
        <v>157</v>
      </c>
      <c r="C334" s="4" t="s">
        <v>155</v>
      </c>
      <c r="D334" s="4" t="s">
        <v>527</v>
      </c>
      <c r="E334" s="4" t="s">
        <v>409</v>
      </c>
    </row>
    <row r="335" spans="1:5" x14ac:dyDescent="0.35">
      <c r="A335" s="4">
        <v>334</v>
      </c>
      <c r="B335" s="4" t="s">
        <v>157</v>
      </c>
      <c r="C335" s="4" t="s">
        <v>155</v>
      </c>
      <c r="D335" s="4" t="s">
        <v>528</v>
      </c>
      <c r="E335" s="4" t="s">
        <v>409</v>
      </c>
    </row>
    <row r="336" spans="1:5" x14ac:dyDescent="0.35">
      <c r="A336" s="4">
        <v>335</v>
      </c>
      <c r="B336" s="4" t="s">
        <v>157</v>
      </c>
      <c r="C336" s="4" t="s">
        <v>155</v>
      </c>
      <c r="D336" s="4" t="s">
        <v>529</v>
      </c>
      <c r="E336" s="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Gantt Chart</vt:lpstr>
      <vt:lpstr>Metadata</vt:lpstr>
      <vt:lpstr>Data Layer</vt:lpstr>
      <vt:lpstr>High Level S2T</vt:lpstr>
      <vt:lpstr>Detailed S2T</vt:lpstr>
      <vt:lpstr>Physical Design</vt:lpstr>
      <vt:lpstr>'Gantt Chart'!Print_Titles</vt:lpstr>
      <vt:lpstr>'Gantt Chart'!Project_Start</vt:lpstr>
      <vt:lpstr>'Gantt Chart'!Scrolling_Increment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Cedric Hernandez</dc:creator>
  <cp:lastModifiedBy>Jan Cedric Hernandez</cp:lastModifiedBy>
  <dcterms:created xsi:type="dcterms:W3CDTF">2015-06-05T18:17:20Z</dcterms:created>
  <dcterms:modified xsi:type="dcterms:W3CDTF">2024-12-27T09:40:35Z</dcterms:modified>
</cp:coreProperties>
</file>