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embeddings/oleObject10.bin" ContentType="application/vnd.openxmlformats-officedocument.oleObject"/>
  <Override PartName="/xl/embeddings/oleObject11.bin" ContentType="application/vnd.openxmlformats-officedocument.oleObject"/>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C:\Users\julia\OneDrive\Documents\uniLocal\Trabajito2020\CUSO2020\"/>
    </mc:Choice>
  </mc:AlternateContent>
  <xr:revisionPtr revIDLastSave="0" documentId="13_ncr:1_{A2514C49-B88A-4652-8FC6-D62A88D29079}" xr6:coauthVersionLast="45" xr6:coauthVersionMax="45" xr10:uidLastSave="{00000000-0000-0000-0000-000000000000}"/>
  <bookViews>
    <workbookView xWindow="-23148" yWindow="-108" windowWidth="23256" windowHeight="12576" tabRatio="820" activeTab="3" xr2:uid="{00000000-000D-0000-FFFF-FFFF00000000}"/>
  </bookViews>
  <sheets>
    <sheet name="Serie1" sheetId="53" r:id="rId1"/>
    <sheet name="Serie2" sheetId="54" r:id="rId2"/>
    <sheet name="Serie3" sheetId="55" r:id="rId3"/>
    <sheet name="Serie4" sheetId="56" r:id="rId4"/>
    <sheet name="C1" sheetId="2" r:id="rId5"/>
    <sheet name="C2" sheetId="3" r:id="rId6"/>
    <sheet name="C3" sheetId="4" r:id="rId7"/>
    <sheet name="C4 fórmulas" sheetId="1" r:id="rId8"/>
    <sheet name="C4" sheetId="17" r:id="rId9"/>
    <sheet name="C5 fórm" sheetId="5" r:id="rId10"/>
    <sheet name="C5" sheetId="18" r:id="rId11"/>
    <sheet name="C6" sheetId="19" r:id="rId12"/>
    <sheet name="C6 Asalariados" sheetId="52" r:id="rId13"/>
    <sheet name="C7" sheetId="7" r:id="rId14"/>
    <sheet name="C8" sheetId="9" r:id="rId15"/>
    <sheet name="C9" sheetId="10" r:id="rId16"/>
    <sheet name="C10" sheetId="11" r:id="rId17"/>
    <sheet name="C11" sheetId="15" r:id="rId18"/>
    <sheet name="C12" sheetId="16" r:id="rId19"/>
    <sheet name="C13" sheetId="20" r:id="rId20"/>
    <sheet name="C14" sheetId="21" r:id="rId21"/>
    <sheet name="C15" sheetId="22" r:id="rId22"/>
    <sheet name="C16" sheetId="23" r:id="rId23"/>
    <sheet name="C17" sheetId="24" r:id="rId24"/>
    <sheet name="C18" sheetId="25" r:id="rId25"/>
    <sheet name="C19" sheetId="27" r:id="rId26"/>
    <sheet name="C13 (2)" sheetId="28" r:id="rId27"/>
    <sheet name="C14 (2)" sheetId="29" r:id="rId28"/>
    <sheet name="C15 (2)" sheetId="30" r:id="rId29"/>
    <sheet name="C16 (2)" sheetId="31" r:id="rId30"/>
    <sheet name="C17 (2)" sheetId="32" r:id="rId31"/>
    <sheet name="C18 (2)" sheetId="33" r:id="rId32"/>
    <sheet name="C19 (2)" sheetId="34" r:id="rId33"/>
    <sheet name="Hoja24" sheetId="51" r:id="rId34"/>
  </sheets>
  <externalReferences>
    <externalReference r:id="rId35"/>
  </externalReferenc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1" i="7" l="1"/>
  <c r="N31" i="7"/>
  <c r="O31" i="7"/>
  <c r="P31" i="7"/>
  <c r="Q31" i="7"/>
  <c r="R31" i="7"/>
  <c r="S31" i="7"/>
  <c r="T31" i="7"/>
  <c r="U31" i="7"/>
  <c r="V31" i="7"/>
  <c r="L32" i="7"/>
  <c r="M32" i="7"/>
  <c r="N32" i="7"/>
  <c r="O32" i="7"/>
  <c r="P32" i="7"/>
  <c r="Q32" i="7"/>
  <c r="R32" i="7"/>
  <c r="S32" i="7"/>
  <c r="T32" i="7"/>
  <c r="U32" i="7"/>
  <c r="V32" i="7"/>
  <c r="M33" i="7"/>
  <c r="N33" i="7"/>
  <c r="O33" i="7"/>
  <c r="P33" i="7"/>
  <c r="Q33" i="7"/>
  <c r="R33" i="7"/>
  <c r="S33" i="7"/>
  <c r="T33" i="7"/>
  <c r="U33" i="7"/>
  <c r="V33" i="7"/>
  <c r="M30" i="7"/>
  <c r="N30" i="7"/>
  <c r="O30" i="7"/>
  <c r="P30" i="7"/>
  <c r="Q30" i="7"/>
  <c r="R30" i="7"/>
  <c r="S30" i="7"/>
  <c r="T30" i="7"/>
  <c r="U30" i="7"/>
  <c r="V30" i="7"/>
  <c r="J30" i="7"/>
  <c r="K30" i="7"/>
  <c r="L30" i="7"/>
  <c r="H31" i="7"/>
  <c r="I31" i="7"/>
  <c r="J31" i="7"/>
  <c r="J32" i="7"/>
  <c r="K32" i="7"/>
  <c r="H33" i="7"/>
  <c r="I33" i="7"/>
  <c r="J33" i="7"/>
  <c r="H21" i="7"/>
  <c r="I21" i="7"/>
  <c r="J21" i="7"/>
  <c r="K21" i="7"/>
  <c r="K31" i="7" s="1"/>
  <c r="L21" i="7"/>
  <c r="L31" i="7" s="1"/>
  <c r="H22" i="7"/>
  <c r="H32" i="7" s="1"/>
  <c r="I22" i="7"/>
  <c r="I32" i="7" s="1"/>
  <c r="J22" i="7"/>
  <c r="K22" i="7"/>
  <c r="L22" i="7"/>
  <c r="H23" i="7"/>
  <c r="I23" i="7"/>
  <c r="J23" i="7"/>
  <c r="K23" i="7"/>
  <c r="K33" i="7" s="1"/>
  <c r="L23" i="7"/>
  <c r="L33" i="7" s="1"/>
  <c r="I20" i="7"/>
  <c r="I30" i="7" s="1"/>
  <c r="J20" i="7"/>
  <c r="K20" i="7"/>
  <c r="L20" i="7"/>
  <c r="H20" i="7"/>
  <c r="H30" i="7" s="1"/>
  <c r="I8" i="7"/>
  <c r="J8" i="7"/>
  <c r="K8" i="7"/>
  <c r="L8" i="7"/>
  <c r="M8" i="7"/>
  <c r="N8" i="7"/>
  <c r="O8" i="7"/>
  <c r="P8" i="7"/>
  <c r="Q8" i="7"/>
  <c r="R8" i="7"/>
  <c r="S8" i="7"/>
  <c r="T8" i="7"/>
  <c r="U8" i="7"/>
  <c r="V8" i="7"/>
  <c r="H8" i="7"/>
  <c r="G8" i="7"/>
  <c r="N65" i="52"/>
  <c r="M65" i="52"/>
  <c r="L65" i="52"/>
  <c r="K65" i="52"/>
  <c r="J65" i="52"/>
  <c r="I65" i="52"/>
  <c r="H65" i="52"/>
  <c r="G65" i="52"/>
  <c r="F65" i="52"/>
  <c r="E65" i="52"/>
  <c r="D65" i="52"/>
  <c r="C65" i="52"/>
  <c r="H20" i="52"/>
  <c r="G20" i="52"/>
  <c r="F20" i="52"/>
  <c r="E20" i="52"/>
  <c r="D20" i="52"/>
  <c r="H19" i="52"/>
  <c r="G19" i="52"/>
  <c r="F19" i="52"/>
  <c r="E19" i="52"/>
  <c r="D19" i="52"/>
  <c r="H18" i="52"/>
  <c r="G18" i="52"/>
  <c r="F18" i="52"/>
  <c r="E18" i="52"/>
  <c r="D18" i="52"/>
  <c r="H17" i="52"/>
  <c r="G17" i="52"/>
  <c r="F17" i="52"/>
  <c r="E17" i="52"/>
  <c r="D17" i="52"/>
  <c r="H16" i="52"/>
  <c r="G16" i="52"/>
  <c r="F16" i="52"/>
  <c r="E16" i="52"/>
  <c r="D16" i="52"/>
  <c r="H15" i="52"/>
  <c r="G15" i="52"/>
  <c r="F15" i="52"/>
  <c r="E15" i="52"/>
  <c r="D15" i="52"/>
  <c r="H14" i="52"/>
  <c r="G14" i="52"/>
  <c r="F14" i="52"/>
  <c r="E14" i="52"/>
  <c r="D14" i="52"/>
  <c r="H13" i="52"/>
  <c r="G13" i="52"/>
  <c r="F13" i="52"/>
  <c r="E13" i="52"/>
  <c r="D13" i="52"/>
  <c r="H12" i="52"/>
  <c r="G12" i="52"/>
  <c r="F12" i="52"/>
  <c r="E12" i="52"/>
  <c r="D12" i="52"/>
  <c r="H11" i="52"/>
  <c r="G11" i="52"/>
  <c r="F11" i="52"/>
  <c r="E11" i="52"/>
  <c r="D11" i="52"/>
  <c r="H10" i="52"/>
  <c r="G10" i="52"/>
  <c r="F10" i="52"/>
  <c r="E10" i="52"/>
  <c r="D10" i="52"/>
  <c r="R9" i="52"/>
  <c r="R35" i="52" s="1"/>
  <c r="Q9" i="52"/>
  <c r="Q35" i="52" s="1"/>
  <c r="P9" i="52"/>
  <c r="P26" i="52" s="1"/>
  <c r="O9" i="52"/>
  <c r="N9" i="52"/>
  <c r="M9" i="52"/>
  <c r="L9" i="52"/>
  <c r="L30" i="52" s="1"/>
  <c r="K9" i="52"/>
  <c r="K33" i="52" s="1"/>
  <c r="J9" i="52"/>
  <c r="J33" i="52" s="1"/>
  <c r="I9" i="52"/>
  <c r="I36" i="52" s="1"/>
  <c r="B9" i="52"/>
  <c r="D11" i="19"/>
  <c r="E11" i="19"/>
  <c r="F11" i="19"/>
  <c r="G11" i="19"/>
  <c r="H11" i="19"/>
  <c r="D12" i="19"/>
  <c r="E12" i="19"/>
  <c r="F12" i="19"/>
  <c r="G12" i="19"/>
  <c r="H12" i="19"/>
  <c r="D13" i="19"/>
  <c r="E13" i="19"/>
  <c r="F13" i="19"/>
  <c r="G13" i="19"/>
  <c r="H13" i="19"/>
  <c r="D14" i="19"/>
  <c r="E14" i="19"/>
  <c r="F14" i="19"/>
  <c r="G14" i="19"/>
  <c r="H14" i="19"/>
  <c r="D15" i="19"/>
  <c r="E15" i="19"/>
  <c r="F15" i="19"/>
  <c r="G15" i="19"/>
  <c r="H15" i="19"/>
  <c r="D16" i="19"/>
  <c r="E16" i="19"/>
  <c r="F16" i="19"/>
  <c r="G16" i="19"/>
  <c r="H16" i="19"/>
  <c r="D17" i="19"/>
  <c r="E17" i="19"/>
  <c r="F17" i="19"/>
  <c r="G17" i="19"/>
  <c r="H17" i="19"/>
  <c r="D18" i="19"/>
  <c r="E18" i="19"/>
  <c r="F18" i="19"/>
  <c r="G18" i="19"/>
  <c r="H18" i="19"/>
  <c r="D19" i="19"/>
  <c r="E19" i="19"/>
  <c r="F19" i="19"/>
  <c r="G19" i="19"/>
  <c r="H19" i="19"/>
  <c r="D20" i="19"/>
  <c r="E20" i="19"/>
  <c r="F20" i="19"/>
  <c r="G20" i="19"/>
  <c r="H20" i="19"/>
  <c r="E10" i="19"/>
  <c r="F10" i="19"/>
  <c r="G10" i="19"/>
  <c r="H10" i="19"/>
  <c r="D10" i="19"/>
  <c r="G23" i="7" l="1"/>
  <c r="G33" i="7" s="1"/>
  <c r="G22" i="7"/>
  <c r="G32" i="7" s="1"/>
  <c r="G21" i="7"/>
  <c r="G31" i="7" s="1"/>
  <c r="C10" i="19"/>
  <c r="G20" i="7"/>
  <c r="G30" i="7" s="1"/>
  <c r="P25" i="52"/>
  <c r="Q26" i="52"/>
  <c r="I31" i="52"/>
  <c r="Q30" i="52"/>
  <c r="P32" i="52"/>
  <c r="Q25" i="52"/>
  <c r="P36" i="52"/>
  <c r="K36" i="52"/>
  <c r="I27" i="52"/>
  <c r="Q32" i="52"/>
  <c r="Q36" i="52"/>
  <c r="P27" i="52"/>
  <c r="I33" i="52"/>
  <c r="Q27" i="52"/>
  <c r="P34" i="52"/>
  <c r="L36" i="52"/>
  <c r="C17" i="52"/>
  <c r="Q28" i="52"/>
  <c r="Q34" i="52"/>
  <c r="C13" i="52"/>
  <c r="C14" i="52"/>
  <c r="I25" i="52"/>
  <c r="I29" i="52"/>
  <c r="I35" i="52"/>
  <c r="E9" i="52"/>
  <c r="E32" i="52" s="1"/>
  <c r="P28" i="52"/>
  <c r="P30" i="52"/>
  <c r="L32" i="52"/>
  <c r="L34" i="52"/>
  <c r="F9" i="52"/>
  <c r="F25" i="52" s="1"/>
  <c r="L27" i="52"/>
  <c r="C18" i="52"/>
  <c r="L29" i="52"/>
  <c r="L31" i="52"/>
  <c r="C11" i="52"/>
  <c r="P31" i="52"/>
  <c r="L33" i="52"/>
  <c r="L35" i="52"/>
  <c r="I26" i="52"/>
  <c r="I28" i="52"/>
  <c r="Q29" i="52"/>
  <c r="Q31" i="52"/>
  <c r="P33" i="52"/>
  <c r="P35" i="52"/>
  <c r="L26" i="52"/>
  <c r="K28" i="52"/>
  <c r="I30" i="52"/>
  <c r="I32" i="52"/>
  <c r="Q33" i="52"/>
  <c r="L25" i="52"/>
  <c r="P29" i="52"/>
  <c r="L28" i="52"/>
  <c r="K32" i="52"/>
  <c r="I34" i="52"/>
  <c r="D9" i="52"/>
  <c r="D30" i="52" s="1"/>
  <c r="J26" i="52"/>
  <c r="J30" i="52"/>
  <c r="J34" i="52"/>
  <c r="R30" i="52"/>
  <c r="H9" i="52"/>
  <c r="H28" i="52" s="1"/>
  <c r="N36" i="52"/>
  <c r="N35" i="52"/>
  <c r="N34" i="52"/>
  <c r="N33" i="52"/>
  <c r="N32" i="52"/>
  <c r="N31" i="52"/>
  <c r="N30" i="52"/>
  <c r="N29" i="52"/>
  <c r="N28" i="52"/>
  <c r="N27" i="52"/>
  <c r="N26" i="52"/>
  <c r="N25" i="52"/>
  <c r="C16" i="52"/>
  <c r="K26" i="52"/>
  <c r="R28" i="52"/>
  <c r="K30" i="52"/>
  <c r="R32" i="52"/>
  <c r="K34" i="52"/>
  <c r="R36" i="52"/>
  <c r="M36" i="52"/>
  <c r="M35" i="52"/>
  <c r="M34" i="52"/>
  <c r="M33" i="52"/>
  <c r="M32" i="52"/>
  <c r="M31" i="52"/>
  <c r="M30" i="52"/>
  <c r="M29" i="52"/>
  <c r="M28" i="52"/>
  <c r="M27" i="52"/>
  <c r="M26" i="52"/>
  <c r="M25" i="52"/>
  <c r="C15" i="52"/>
  <c r="J27" i="52"/>
  <c r="J31" i="52"/>
  <c r="J35" i="52"/>
  <c r="C19" i="52"/>
  <c r="O36" i="52"/>
  <c r="O35" i="52"/>
  <c r="O34" i="52"/>
  <c r="O33" i="52"/>
  <c r="O32" i="52"/>
  <c r="O31" i="52"/>
  <c r="O30" i="52"/>
  <c r="O29" i="52"/>
  <c r="O28" i="52"/>
  <c r="O27" i="52"/>
  <c r="O26" i="52"/>
  <c r="O25" i="52"/>
  <c r="G9" i="52"/>
  <c r="G25" i="52" s="1"/>
  <c r="C12" i="52"/>
  <c r="R25" i="52"/>
  <c r="K27" i="52"/>
  <c r="R29" i="52"/>
  <c r="K31" i="52"/>
  <c r="R33" i="52"/>
  <c r="K35" i="52"/>
  <c r="J28" i="52"/>
  <c r="J32" i="52"/>
  <c r="J36" i="52"/>
  <c r="R26" i="52"/>
  <c r="R34" i="52"/>
  <c r="C10" i="52"/>
  <c r="J25" i="52"/>
  <c r="J29" i="52"/>
  <c r="C20" i="52"/>
  <c r="K25" i="52"/>
  <c r="R27" i="52"/>
  <c r="K29" i="52"/>
  <c r="R31" i="52"/>
  <c r="C15" i="19"/>
  <c r="C16" i="19"/>
  <c r="C13" i="19"/>
  <c r="C19" i="19"/>
  <c r="C12" i="19"/>
  <c r="C17" i="19"/>
  <c r="C11" i="19"/>
  <c r="C20" i="19"/>
  <c r="C14" i="19"/>
  <c r="C18" i="19"/>
  <c r="E29" i="52" l="1"/>
  <c r="E34" i="52"/>
  <c r="E30" i="52"/>
  <c r="E25" i="52"/>
  <c r="E33" i="52"/>
  <c r="E27" i="52"/>
  <c r="G27" i="52"/>
  <c r="E28" i="52"/>
  <c r="E36" i="52"/>
  <c r="I37" i="52"/>
  <c r="E31" i="52"/>
  <c r="E26" i="52"/>
  <c r="E35" i="52"/>
  <c r="H35" i="52"/>
  <c r="L37" i="52"/>
  <c r="G34" i="52"/>
  <c r="G31" i="52"/>
  <c r="H27" i="52"/>
  <c r="G28" i="52"/>
  <c r="H36" i="52"/>
  <c r="P37" i="52"/>
  <c r="Q37" i="52"/>
  <c r="O37" i="52"/>
  <c r="F29" i="52"/>
  <c r="F36" i="52"/>
  <c r="F33" i="52"/>
  <c r="F27" i="52"/>
  <c r="F30" i="52"/>
  <c r="F28" i="52"/>
  <c r="F32" i="52"/>
  <c r="F31" i="52"/>
  <c r="F26" i="52"/>
  <c r="F34" i="52"/>
  <c r="F35" i="52"/>
  <c r="R37" i="52"/>
  <c r="D33" i="52"/>
  <c r="N37" i="52"/>
  <c r="J37" i="52"/>
  <c r="D29" i="52"/>
  <c r="D25" i="52"/>
  <c r="D26" i="52"/>
  <c r="D36" i="52"/>
  <c r="D32" i="52"/>
  <c r="D28" i="52"/>
  <c r="D34" i="52"/>
  <c r="G32" i="52"/>
  <c r="G29" i="52"/>
  <c r="M37" i="52"/>
  <c r="K37" i="52"/>
  <c r="G36" i="52"/>
  <c r="D27" i="52"/>
  <c r="G30" i="52"/>
  <c r="G35" i="52"/>
  <c r="G26" i="52"/>
  <c r="H34" i="52"/>
  <c r="H30" i="52"/>
  <c r="H26" i="52"/>
  <c r="H33" i="52"/>
  <c r="H29" i="52"/>
  <c r="H25" i="52"/>
  <c r="H32" i="52"/>
  <c r="H31" i="52"/>
  <c r="G33" i="52"/>
  <c r="D35" i="52"/>
  <c r="D31" i="52"/>
  <c r="C9" i="52"/>
  <c r="C35" i="52" s="1"/>
  <c r="C32" i="52"/>
  <c r="E9" i="17"/>
  <c r="F9" i="17"/>
  <c r="G9" i="17"/>
  <c r="H9" i="17"/>
  <c r="I9" i="17"/>
  <c r="J9" i="17"/>
  <c r="K9" i="17"/>
  <c r="L9" i="17"/>
  <c r="M9" i="17"/>
  <c r="N9" i="17"/>
  <c r="O9" i="17"/>
  <c r="P9" i="17"/>
  <c r="Q9" i="17"/>
  <c r="F16" i="17"/>
  <c r="G16" i="17"/>
  <c r="C16" i="17"/>
  <c r="D16" i="17"/>
  <c r="D9" i="17" s="1"/>
  <c r="E16" i="17"/>
  <c r="S16" i="17"/>
  <c r="R16" i="17"/>
  <c r="C24" i="17"/>
  <c r="L10" i="17"/>
  <c r="L29" i="17" s="1"/>
  <c r="M10" i="17"/>
  <c r="M29" i="17" s="1"/>
  <c r="N10" i="17"/>
  <c r="N29" i="17" s="1"/>
  <c r="O10" i="17"/>
  <c r="O29" i="17" s="1"/>
  <c r="H11" i="17"/>
  <c r="I11" i="17"/>
  <c r="J11" i="17"/>
  <c r="K11" i="17"/>
  <c r="L11" i="17"/>
  <c r="M11" i="17"/>
  <c r="N11" i="17"/>
  <c r="O11" i="17"/>
  <c r="P11" i="17"/>
  <c r="Q11" i="17"/>
  <c r="H15" i="17"/>
  <c r="I15" i="17"/>
  <c r="J15" i="17"/>
  <c r="K15" i="17"/>
  <c r="L15" i="17"/>
  <c r="M15" i="17"/>
  <c r="N15" i="17"/>
  <c r="O15" i="17"/>
  <c r="P15" i="17"/>
  <c r="Q15" i="17"/>
  <c r="P10" i="17"/>
  <c r="P29" i="17" s="1"/>
  <c r="Q10" i="17"/>
  <c r="Q29" i="17" s="1"/>
  <c r="I10" i="17"/>
  <c r="I29" i="17" s="1"/>
  <c r="J10" i="17"/>
  <c r="J29" i="17" s="1"/>
  <c r="K10" i="17"/>
  <c r="K29" i="17" s="1"/>
  <c r="H10" i="17"/>
  <c r="H29" i="17" s="1"/>
  <c r="C19" i="17"/>
  <c r="D19" i="17"/>
  <c r="E19" i="17"/>
  <c r="F19" i="17"/>
  <c r="G19" i="17"/>
  <c r="C20" i="17"/>
  <c r="D20" i="17"/>
  <c r="E20" i="17"/>
  <c r="F20" i="17"/>
  <c r="G20" i="17"/>
  <c r="C21" i="17"/>
  <c r="D21" i="17"/>
  <c r="E21" i="17"/>
  <c r="F21" i="17"/>
  <c r="G21" i="17"/>
  <c r="C22" i="17"/>
  <c r="D22" i="17"/>
  <c r="E22" i="17"/>
  <c r="F22" i="17"/>
  <c r="G22" i="17"/>
  <c r="B22" i="17" s="1"/>
  <c r="C23" i="17"/>
  <c r="D23" i="17"/>
  <c r="E23" i="17"/>
  <c r="F23" i="17"/>
  <c r="G23" i="17"/>
  <c r="D17" i="17"/>
  <c r="E17" i="17"/>
  <c r="F17" i="17"/>
  <c r="G17" i="17"/>
  <c r="C17" i="17"/>
  <c r="C9" i="17" s="1"/>
  <c r="B16" i="18"/>
  <c r="G10" i="18"/>
  <c r="G11" i="18"/>
  <c r="G12" i="18"/>
  <c r="G13" i="18"/>
  <c r="G14" i="18"/>
  <c r="B14" i="18" s="1"/>
  <c r="G15" i="18"/>
  <c r="G16" i="18"/>
  <c r="G17" i="18"/>
  <c r="G18" i="18"/>
  <c r="L9" i="18"/>
  <c r="I9" i="18"/>
  <c r="J9" i="18"/>
  <c r="K9" i="18"/>
  <c r="M9" i="18"/>
  <c r="N9" i="18"/>
  <c r="O9" i="18"/>
  <c r="P9" i="18"/>
  <c r="H9" i="18"/>
  <c r="C11" i="18"/>
  <c r="B11" i="18" s="1"/>
  <c r="D11" i="18"/>
  <c r="E11" i="18"/>
  <c r="F11" i="18"/>
  <c r="C12" i="18"/>
  <c r="B12" i="18" s="1"/>
  <c r="D12" i="18"/>
  <c r="E12" i="18"/>
  <c r="F12" i="18"/>
  <c r="C13" i="18"/>
  <c r="B13" i="18" s="1"/>
  <c r="D13" i="18"/>
  <c r="E13" i="18"/>
  <c r="F13" i="18"/>
  <c r="C14" i="18"/>
  <c r="D14" i="18"/>
  <c r="E14" i="18"/>
  <c r="F14" i="18"/>
  <c r="C15" i="18"/>
  <c r="D15" i="18"/>
  <c r="B15" i="18" s="1"/>
  <c r="E15" i="18"/>
  <c r="F15" i="18"/>
  <c r="C16" i="18"/>
  <c r="D16" i="18"/>
  <c r="E16" i="18"/>
  <c r="F16" i="18"/>
  <c r="C17" i="18"/>
  <c r="D17" i="18"/>
  <c r="E17" i="18"/>
  <c r="F17" i="18"/>
  <c r="B17" i="18" s="1"/>
  <c r="C18" i="18"/>
  <c r="B18" i="18" s="1"/>
  <c r="D18" i="18"/>
  <c r="E18" i="18"/>
  <c r="F18" i="18"/>
  <c r="D10" i="18"/>
  <c r="E10" i="18"/>
  <c r="F10" i="18"/>
  <c r="C10" i="18"/>
  <c r="B10" i="18" s="1"/>
  <c r="T16" i="17" l="1"/>
  <c r="E37" i="52"/>
  <c r="F37" i="52"/>
  <c r="C26" i="52"/>
  <c r="C28" i="52"/>
  <c r="G37" i="52"/>
  <c r="C25" i="52"/>
  <c r="C27" i="52"/>
  <c r="C30" i="52"/>
  <c r="C33" i="52"/>
  <c r="C34" i="52"/>
  <c r="C29" i="52"/>
  <c r="H37" i="52"/>
  <c r="C36" i="52"/>
  <c r="D37" i="52"/>
  <c r="C31" i="52"/>
  <c r="B16" i="17"/>
  <c r="G11" i="17"/>
  <c r="F11" i="17"/>
  <c r="E11" i="17"/>
  <c r="D11" i="17"/>
  <c r="C11" i="17"/>
  <c r="G15" i="17"/>
  <c r="C15" i="17"/>
  <c r="C18" i="17"/>
  <c r="C10" i="17" s="1"/>
  <c r="C29" i="17" s="1"/>
  <c r="F15" i="17"/>
  <c r="D15" i="17"/>
  <c r="E15" i="17"/>
  <c r="D18" i="17"/>
  <c r="D10" i="17" s="1"/>
  <c r="D29" i="17" s="1"/>
  <c r="B23" i="17"/>
  <c r="F18" i="17"/>
  <c r="F10" i="17" s="1"/>
  <c r="F29" i="17" s="1"/>
  <c r="E18" i="17"/>
  <c r="E10" i="17" s="1"/>
  <c r="E29" i="17" s="1"/>
  <c r="G18" i="17"/>
  <c r="G10" i="17" s="1"/>
  <c r="G29" i="17" s="1"/>
  <c r="B21" i="17"/>
  <c r="B20" i="17"/>
  <c r="B19" i="17"/>
  <c r="B17" i="17"/>
  <c r="B9" i="17" s="1"/>
  <c r="C9" i="18"/>
  <c r="F9" i="18"/>
  <c r="E9" i="18"/>
  <c r="D9" i="18"/>
  <c r="B19" i="3"/>
  <c r="B20" i="3"/>
  <c r="C37" i="52" l="1"/>
  <c r="B11" i="17"/>
  <c r="B18" i="17"/>
  <c r="B10" i="17" s="1"/>
  <c r="B15" i="17"/>
  <c r="D8" i="3"/>
  <c r="B19" i="2" l="1"/>
  <c r="B20" i="2" s="1"/>
  <c r="D7" i="2" l="1"/>
  <c r="B5" i="30" l="1"/>
  <c r="B5" i="29" l="1"/>
  <c r="C8" i="11"/>
  <c r="C5" i="11" s="1"/>
  <c r="C77" i="28" l="1"/>
  <c r="D77" i="28"/>
  <c r="E77" i="28"/>
  <c r="F77" i="28"/>
  <c r="C78" i="28"/>
  <c r="D78" i="28"/>
  <c r="E78" i="28"/>
  <c r="F78" i="28"/>
  <c r="C79" i="28"/>
  <c r="D79" i="28"/>
  <c r="E79" i="28"/>
  <c r="F79" i="28"/>
  <c r="C80" i="28"/>
  <c r="D80" i="28"/>
  <c r="E80" i="28"/>
  <c r="F80" i="28"/>
  <c r="C81" i="28"/>
  <c r="D81" i="28"/>
  <c r="E81" i="28"/>
  <c r="F81" i="28"/>
  <c r="C82" i="28"/>
  <c r="D82" i="28"/>
  <c r="E82" i="28"/>
  <c r="F82" i="28"/>
  <c r="C83" i="28"/>
  <c r="D83" i="28"/>
  <c r="E83" i="28"/>
  <c r="F83" i="28"/>
  <c r="C84" i="28"/>
  <c r="D84" i="28"/>
  <c r="E84" i="28"/>
  <c r="F84" i="28"/>
  <c r="C85" i="28"/>
  <c r="D85" i="28"/>
  <c r="E85" i="28"/>
  <c r="F85" i="28"/>
  <c r="C86" i="28"/>
  <c r="D86" i="28"/>
  <c r="E86" i="28"/>
  <c r="F86" i="28"/>
  <c r="Q62" i="34"/>
  <c r="P62" i="34"/>
  <c r="O62" i="34"/>
  <c r="N62" i="34"/>
  <c r="M62" i="34"/>
  <c r="L62" i="34"/>
  <c r="K62" i="34"/>
  <c r="J62" i="34"/>
  <c r="I62" i="34"/>
  <c r="G62" i="34"/>
  <c r="F62" i="34"/>
  <c r="E62" i="34"/>
  <c r="D62" i="34"/>
  <c r="C62" i="34"/>
  <c r="Q61" i="34"/>
  <c r="P61" i="34"/>
  <c r="O61" i="34"/>
  <c r="N61" i="34"/>
  <c r="L61" i="34"/>
  <c r="K61" i="34"/>
  <c r="J61" i="34"/>
  <c r="I61" i="34"/>
  <c r="G61" i="34"/>
  <c r="F61" i="34"/>
  <c r="E61" i="34"/>
  <c r="D61" i="34"/>
  <c r="C61" i="34"/>
  <c r="Q60" i="34"/>
  <c r="P60" i="34"/>
  <c r="O60" i="34"/>
  <c r="N60" i="34"/>
  <c r="L60" i="34"/>
  <c r="K60" i="34"/>
  <c r="J60" i="34"/>
  <c r="I60" i="34"/>
  <c r="G60" i="34"/>
  <c r="F60" i="34"/>
  <c r="E60" i="34"/>
  <c r="D60" i="34"/>
  <c r="C60" i="34"/>
  <c r="Q59" i="34"/>
  <c r="P59" i="34"/>
  <c r="O59" i="34"/>
  <c r="N59" i="34"/>
  <c r="L59" i="34"/>
  <c r="K59" i="34"/>
  <c r="J59" i="34"/>
  <c r="I59" i="34"/>
  <c r="G59" i="34"/>
  <c r="F59" i="34"/>
  <c r="E59" i="34"/>
  <c r="D59" i="34"/>
  <c r="C59" i="34"/>
  <c r="Q58" i="34"/>
  <c r="P58" i="34"/>
  <c r="O58" i="34"/>
  <c r="N58" i="34"/>
  <c r="L58" i="34"/>
  <c r="K58" i="34"/>
  <c r="J58" i="34"/>
  <c r="I58" i="34"/>
  <c r="G58" i="34"/>
  <c r="F58" i="34"/>
  <c r="E58" i="34"/>
  <c r="D58" i="34"/>
  <c r="C58" i="34"/>
  <c r="Q57" i="34"/>
  <c r="P57" i="34"/>
  <c r="O57" i="34"/>
  <c r="N57" i="34"/>
  <c r="L57" i="34"/>
  <c r="K57" i="34"/>
  <c r="J57" i="34"/>
  <c r="I57" i="34"/>
  <c r="G57" i="34"/>
  <c r="F57" i="34"/>
  <c r="E57" i="34"/>
  <c r="D57" i="34"/>
  <c r="C57" i="34"/>
  <c r="Q56" i="34"/>
  <c r="P56" i="34"/>
  <c r="O56" i="34"/>
  <c r="N56" i="34"/>
  <c r="L56" i="34"/>
  <c r="K56" i="34"/>
  <c r="J56" i="34"/>
  <c r="I56" i="34"/>
  <c r="G56" i="34"/>
  <c r="F56" i="34"/>
  <c r="E56" i="34"/>
  <c r="D56" i="34"/>
  <c r="C56" i="34"/>
  <c r="Q55" i="34"/>
  <c r="P55" i="34"/>
  <c r="O55" i="34"/>
  <c r="N55" i="34"/>
  <c r="L55" i="34"/>
  <c r="K55" i="34"/>
  <c r="J55" i="34"/>
  <c r="I55" i="34"/>
  <c r="G55" i="34"/>
  <c r="F55" i="34"/>
  <c r="E55" i="34"/>
  <c r="D55" i="34"/>
  <c r="C55" i="34"/>
  <c r="Q51" i="34"/>
  <c r="P51" i="34"/>
  <c r="O51" i="34"/>
  <c r="N51" i="34"/>
  <c r="L51" i="34"/>
  <c r="K51" i="34"/>
  <c r="J51" i="34"/>
  <c r="I51" i="34"/>
  <c r="G51" i="34"/>
  <c r="F51" i="34"/>
  <c r="E51" i="34"/>
  <c r="D51" i="34"/>
  <c r="C51" i="34"/>
  <c r="Q50" i="34"/>
  <c r="P50" i="34"/>
  <c r="O50" i="34"/>
  <c r="N50" i="34"/>
  <c r="L50" i="34"/>
  <c r="K50" i="34"/>
  <c r="J50" i="34"/>
  <c r="I50" i="34"/>
  <c r="G50" i="34"/>
  <c r="F50" i="34"/>
  <c r="E50" i="34"/>
  <c r="D50" i="34"/>
  <c r="C50" i="34"/>
  <c r="Q49" i="34"/>
  <c r="P49" i="34"/>
  <c r="O49" i="34"/>
  <c r="N49" i="34"/>
  <c r="L49" i="34"/>
  <c r="K49" i="34"/>
  <c r="J49" i="34"/>
  <c r="I49" i="34"/>
  <c r="G49" i="34"/>
  <c r="F49" i="34"/>
  <c r="E49" i="34"/>
  <c r="D49" i="34"/>
  <c r="C49" i="34"/>
  <c r="Q48" i="34"/>
  <c r="P48" i="34"/>
  <c r="O48" i="34"/>
  <c r="N48" i="34"/>
  <c r="L48" i="34"/>
  <c r="K48" i="34"/>
  <c r="J48" i="34"/>
  <c r="I48" i="34"/>
  <c r="G48" i="34"/>
  <c r="F48" i="34"/>
  <c r="E48" i="34"/>
  <c r="D48" i="34"/>
  <c r="C48" i="34"/>
  <c r="Q47" i="34"/>
  <c r="P47" i="34"/>
  <c r="O47" i="34"/>
  <c r="N47" i="34"/>
  <c r="L47" i="34"/>
  <c r="K47" i="34"/>
  <c r="J47" i="34"/>
  <c r="I47" i="34"/>
  <c r="G47" i="34"/>
  <c r="F47" i="34"/>
  <c r="E47" i="34"/>
  <c r="D47" i="34"/>
  <c r="C47" i="34"/>
  <c r="Q46" i="34"/>
  <c r="P46" i="34"/>
  <c r="O46" i="34"/>
  <c r="N46" i="34"/>
  <c r="L46" i="34"/>
  <c r="K46" i="34"/>
  <c r="J46" i="34"/>
  <c r="I46" i="34"/>
  <c r="G46" i="34"/>
  <c r="F46" i="34"/>
  <c r="E46" i="34"/>
  <c r="D46" i="34"/>
  <c r="C46" i="34"/>
  <c r="Q45" i="34"/>
  <c r="P45" i="34"/>
  <c r="O45" i="34"/>
  <c r="N45" i="34"/>
  <c r="L45" i="34"/>
  <c r="K45" i="34"/>
  <c r="J45" i="34"/>
  <c r="I45" i="34"/>
  <c r="G45" i="34"/>
  <c r="F45" i="34"/>
  <c r="E45" i="34"/>
  <c r="D45" i="34"/>
  <c r="C45" i="34"/>
  <c r="Q44" i="34"/>
  <c r="P44" i="34"/>
  <c r="O44" i="34"/>
  <c r="N44" i="34"/>
  <c r="L44" i="34"/>
  <c r="K44" i="34"/>
  <c r="J44" i="34"/>
  <c r="I44" i="34"/>
  <c r="G44" i="34"/>
  <c r="F44" i="34"/>
  <c r="E44" i="34"/>
  <c r="D44" i="34"/>
  <c r="C44" i="34"/>
  <c r="R37" i="34"/>
  <c r="Q37" i="34"/>
  <c r="Q72" i="34" s="1"/>
  <c r="P37" i="34"/>
  <c r="P72" i="34" s="1"/>
  <c r="O37" i="34"/>
  <c r="O72" i="34" s="1"/>
  <c r="N37" i="34"/>
  <c r="N72" i="34" s="1"/>
  <c r="M37" i="34"/>
  <c r="L37" i="34"/>
  <c r="L72" i="34" s="1"/>
  <c r="K37" i="34"/>
  <c r="K72" i="34" s="1"/>
  <c r="J37" i="34"/>
  <c r="J72" i="34" s="1"/>
  <c r="I37" i="34"/>
  <c r="I72" i="34" s="1"/>
  <c r="H37" i="34"/>
  <c r="G37" i="34"/>
  <c r="G72" i="34" s="1"/>
  <c r="F37" i="34"/>
  <c r="F72" i="34" s="1"/>
  <c r="E37" i="34"/>
  <c r="E72" i="34" s="1"/>
  <c r="D37" i="34"/>
  <c r="D72" i="34" s="1"/>
  <c r="C37" i="34"/>
  <c r="C72" i="34" s="1"/>
  <c r="R36" i="34"/>
  <c r="Q36" i="34"/>
  <c r="Q71" i="34" s="1"/>
  <c r="P36" i="34"/>
  <c r="P71" i="34" s="1"/>
  <c r="O36" i="34"/>
  <c r="O71" i="34" s="1"/>
  <c r="N36" i="34"/>
  <c r="N71" i="34" s="1"/>
  <c r="M36" i="34"/>
  <c r="L36" i="34"/>
  <c r="L71" i="34" s="1"/>
  <c r="K36" i="34"/>
  <c r="K71" i="34" s="1"/>
  <c r="J36" i="34"/>
  <c r="J71" i="34" s="1"/>
  <c r="I36" i="34"/>
  <c r="I71" i="34" s="1"/>
  <c r="H36" i="34"/>
  <c r="G36" i="34"/>
  <c r="G71" i="34" s="1"/>
  <c r="F36" i="34"/>
  <c r="F71" i="34" s="1"/>
  <c r="E36" i="34"/>
  <c r="E71" i="34" s="1"/>
  <c r="D36" i="34"/>
  <c r="D71" i="34" s="1"/>
  <c r="C36" i="34"/>
  <c r="C71" i="34" s="1"/>
  <c r="R35" i="34"/>
  <c r="Q35" i="34"/>
  <c r="Q70" i="34" s="1"/>
  <c r="P35" i="34"/>
  <c r="P70" i="34" s="1"/>
  <c r="O35" i="34"/>
  <c r="O70" i="34" s="1"/>
  <c r="N35" i="34"/>
  <c r="N70" i="34" s="1"/>
  <c r="M35" i="34"/>
  <c r="L35" i="34"/>
  <c r="L70" i="34" s="1"/>
  <c r="K35" i="34"/>
  <c r="K70" i="34" s="1"/>
  <c r="J35" i="34"/>
  <c r="J70" i="34" s="1"/>
  <c r="I35" i="34"/>
  <c r="I70" i="34" s="1"/>
  <c r="H35" i="34"/>
  <c r="G35" i="34"/>
  <c r="G70" i="34" s="1"/>
  <c r="F35" i="34"/>
  <c r="F70" i="34" s="1"/>
  <c r="E35" i="34"/>
  <c r="E70" i="34" s="1"/>
  <c r="D35" i="34"/>
  <c r="D70" i="34" s="1"/>
  <c r="C35" i="34"/>
  <c r="C70" i="34" s="1"/>
  <c r="R34" i="34"/>
  <c r="Q34" i="34"/>
  <c r="Q69" i="34" s="1"/>
  <c r="P34" i="34"/>
  <c r="P69" i="34" s="1"/>
  <c r="O34" i="34"/>
  <c r="O69" i="34" s="1"/>
  <c r="N34" i="34"/>
  <c r="N69" i="34" s="1"/>
  <c r="M34" i="34"/>
  <c r="L34" i="34"/>
  <c r="L69" i="34" s="1"/>
  <c r="K34" i="34"/>
  <c r="K69" i="34" s="1"/>
  <c r="J34" i="34"/>
  <c r="J69" i="34" s="1"/>
  <c r="I34" i="34"/>
  <c r="I69" i="34" s="1"/>
  <c r="H34" i="34"/>
  <c r="G34" i="34"/>
  <c r="G69" i="34" s="1"/>
  <c r="F34" i="34"/>
  <c r="F69" i="34" s="1"/>
  <c r="E34" i="34"/>
  <c r="E69" i="34" s="1"/>
  <c r="D34" i="34"/>
  <c r="D69" i="34" s="1"/>
  <c r="C34" i="34"/>
  <c r="C69" i="34" s="1"/>
  <c r="R33" i="34"/>
  <c r="Q33" i="34"/>
  <c r="Q68" i="34" s="1"/>
  <c r="P33" i="34"/>
  <c r="P68" i="34" s="1"/>
  <c r="O33" i="34"/>
  <c r="O68" i="34" s="1"/>
  <c r="N33" i="34"/>
  <c r="N68" i="34" s="1"/>
  <c r="M33" i="34"/>
  <c r="L33" i="34"/>
  <c r="L68" i="34" s="1"/>
  <c r="K33" i="34"/>
  <c r="K68" i="34" s="1"/>
  <c r="J33" i="34"/>
  <c r="J68" i="34" s="1"/>
  <c r="I33" i="34"/>
  <c r="I68" i="34" s="1"/>
  <c r="H33" i="34"/>
  <c r="G33" i="34"/>
  <c r="G68" i="34" s="1"/>
  <c r="F33" i="34"/>
  <c r="F68" i="34" s="1"/>
  <c r="E33" i="34"/>
  <c r="E68" i="34" s="1"/>
  <c r="D33" i="34"/>
  <c r="D68" i="34" s="1"/>
  <c r="C33" i="34"/>
  <c r="C68" i="34" s="1"/>
  <c r="R32" i="34"/>
  <c r="Q32" i="34"/>
  <c r="Q67" i="34" s="1"/>
  <c r="P32" i="34"/>
  <c r="P67" i="34" s="1"/>
  <c r="O32" i="34"/>
  <c r="O67" i="34" s="1"/>
  <c r="N32" i="34"/>
  <c r="N67" i="34" s="1"/>
  <c r="M32" i="34"/>
  <c r="L32" i="34"/>
  <c r="L67" i="34" s="1"/>
  <c r="K32" i="34"/>
  <c r="K67" i="34" s="1"/>
  <c r="J32" i="34"/>
  <c r="J67" i="34" s="1"/>
  <c r="I32" i="34"/>
  <c r="I67" i="34" s="1"/>
  <c r="H32" i="34"/>
  <c r="G32" i="34"/>
  <c r="G67" i="34" s="1"/>
  <c r="F32" i="34"/>
  <c r="F67" i="34" s="1"/>
  <c r="E32" i="34"/>
  <c r="E67" i="34" s="1"/>
  <c r="D32" i="34"/>
  <c r="D67" i="34" s="1"/>
  <c r="C32" i="34"/>
  <c r="C67" i="34" s="1"/>
  <c r="R31" i="34"/>
  <c r="Q31" i="34"/>
  <c r="Q66" i="34" s="1"/>
  <c r="P31" i="34"/>
  <c r="P66" i="34" s="1"/>
  <c r="O31" i="34"/>
  <c r="O66" i="34" s="1"/>
  <c r="N31" i="34"/>
  <c r="N66" i="34" s="1"/>
  <c r="M31" i="34"/>
  <c r="L31" i="34"/>
  <c r="L66" i="34" s="1"/>
  <c r="K31" i="34"/>
  <c r="K66" i="34" s="1"/>
  <c r="J31" i="34"/>
  <c r="J66" i="34" s="1"/>
  <c r="I31" i="34"/>
  <c r="I66" i="34" s="1"/>
  <c r="H31" i="34"/>
  <c r="G31" i="34"/>
  <c r="G66" i="34" s="1"/>
  <c r="F31" i="34"/>
  <c r="F66" i="34" s="1"/>
  <c r="E31" i="34"/>
  <c r="E66" i="34" s="1"/>
  <c r="D31" i="34"/>
  <c r="D66" i="34" s="1"/>
  <c r="C31" i="34"/>
  <c r="C66" i="34" s="1"/>
  <c r="R30" i="34"/>
  <c r="Q30" i="34"/>
  <c r="Q65" i="34" s="1"/>
  <c r="P30" i="34"/>
  <c r="P65" i="34" s="1"/>
  <c r="O30" i="34"/>
  <c r="O65" i="34" s="1"/>
  <c r="N30" i="34"/>
  <c r="N65" i="34" s="1"/>
  <c r="M30" i="34"/>
  <c r="L30" i="34"/>
  <c r="L65" i="34" s="1"/>
  <c r="K30" i="34"/>
  <c r="K65" i="34" s="1"/>
  <c r="J30" i="34"/>
  <c r="J65" i="34" s="1"/>
  <c r="I30" i="34"/>
  <c r="I65" i="34" s="1"/>
  <c r="H30" i="34"/>
  <c r="G30" i="34"/>
  <c r="G65" i="34" s="1"/>
  <c r="F30" i="34"/>
  <c r="F65" i="34" s="1"/>
  <c r="E30" i="34"/>
  <c r="E65" i="34" s="1"/>
  <c r="D30" i="34"/>
  <c r="D65" i="34" s="1"/>
  <c r="C30" i="34"/>
  <c r="C65" i="34" s="1"/>
  <c r="A48" i="33"/>
  <c r="A47" i="33"/>
  <c r="A46" i="33"/>
  <c r="A45" i="33"/>
  <c r="Q41" i="33"/>
  <c r="P41" i="33"/>
  <c r="O41" i="33"/>
  <c r="N41" i="33"/>
  <c r="M41" i="33"/>
  <c r="L41" i="33"/>
  <c r="K41" i="33"/>
  <c r="J41" i="33"/>
  <c r="I41" i="33"/>
  <c r="H41" i="33"/>
  <c r="G41" i="33"/>
  <c r="F41" i="33"/>
  <c r="E41" i="33"/>
  <c r="D41" i="33"/>
  <c r="C41" i="33"/>
  <c r="B41" i="33"/>
  <c r="Q40" i="33"/>
  <c r="P40" i="33"/>
  <c r="O40" i="33"/>
  <c r="N40" i="33"/>
  <c r="M40" i="33"/>
  <c r="L40" i="33"/>
  <c r="K40" i="33"/>
  <c r="J40" i="33"/>
  <c r="I40" i="33"/>
  <c r="H40" i="33"/>
  <c r="G40" i="33"/>
  <c r="F40" i="33"/>
  <c r="E40" i="33"/>
  <c r="D40" i="33"/>
  <c r="C40" i="33"/>
  <c r="B40" i="33"/>
  <c r="Q39" i="33"/>
  <c r="P39" i="33"/>
  <c r="O39" i="33"/>
  <c r="N39" i="33"/>
  <c r="M39" i="33"/>
  <c r="L39" i="33"/>
  <c r="K39" i="33"/>
  <c r="J39" i="33"/>
  <c r="I39" i="33"/>
  <c r="H39" i="33"/>
  <c r="G39" i="33"/>
  <c r="F39" i="33"/>
  <c r="E39" i="33"/>
  <c r="D39" i="33"/>
  <c r="C39" i="33"/>
  <c r="B39" i="33"/>
  <c r="Q38" i="33"/>
  <c r="P38" i="33"/>
  <c r="O38" i="33"/>
  <c r="N38" i="33"/>
  <c r="M38" i="33"/>
  <c r="L38" i="33"/>
  <c r="K38" i="33"/>
  <c r="J38" i="33"/>
  <c r="I38" i="33"/>
  <c r="H38" i="33"/>
  <c r="G38" i="33"/>
  <c r="F38" i="33"/>
  <c r="E38" i="33"/>
  <c r="D38" i="33"/>
  <c r="C38" i="33"/>
  <c r="B38" i="33"/>
  <c r="Q37" i="33"/>
  <c r="P37" i="33"/>
  <c r="O37" i="33"/>
  <c r="N37" i="33"/>
  <c r="M37" i="33"/>
  <c r="L37" i="33"/>
  <c r="K37" i="33"/>
  <c r="J37" i="33"/>
  <c r="I37" i="33"/>
  <c r="H37" i="33"/>
  <c r="G37" i="33"/>
  <c r="F37" i="33"/>
  <c r="E37" i="33"/>
  <c r="D37" i="33"/>
  <c r="C37" i="33"/>
  <c r="B37" i="33"/>
  <c r="Q36" i="33"/>
  <c r="P36" i="33"/>
  <c r="O36" i="33"/>
  <c r="N36" i="33"/>
  <c r="M36" i="33"/>
  <c r="L36" i="33"/>
  <c r="K36" i="33"/>
  <c r="J36" i="33"/>
  <c r="I36" i="33"/>
  <c r="H36" i="33"/>
  <c r="G36" i="33"/>
  <c r="F36" i="33"/>
  <c r="E36" i="33"/>
  <c r="D36" i="33"/>
  <c r="C36" i="33"/>
  <c r="B36" i="33"/>
  <c r="Q35" i="33"/>
  <c r="P35" i="33"/>
  <c r="O35" i="33"/>
  <c r="N35" i="33"/>
  <c r="M35" i="33"/>
  <c r="L35" i="33"/>
  <c r="K35" i="33"/>
  <c r="J35" i="33"/>
  <c r="I35" i="33"/>
  <c r="H35" i="33"/>
  <c r="G35" i="33"/>
  <c r="F35" i="33"/>
  <c r="E35" i="33"/>
  <c r="D35" i="33"/>
  <c r="C35" i="33"/>
  <c r="B35" i="33"/>
  <c r="Q34" i="33"/>
  <c r="P34" i="33"/>
  <c r="O34" i="33"/>
  <c r="N34" i="33"/>
  <c r="M34" i="33"/>
  <c r="L34" i="33"/>
  <c r="K34" i="33"/>
  <c r="J34" i="33"/>
  <c r="I34" i="33"/>
  <c r="H34" i="33"/>
  <c r="G34" i="33"/>
  <c r="F34" i="33"/>
  <c r="E34" i="33"/>
  <c r="D34" i="33"/>
  <c r="C34" i="33"/>
  <c r="B34" i="33"/>
  <c r="Q33" i="33"/>
  <c r="Q42" i="33" s="1"/>
  <c r="P33" i="33"/>
  <c r="P42" i="33" s="1"/>
  <c r="P48" i="33" s="1"/>
  <c r="O33" i="33"/>
  <c r="O42" i="33" s="1"/>
  <c r="O48" i="33" s="1"/>
  <c r="N33" i="33"/>
  <c r="N42" i="33" s="1"/>
  <c r="N48" i="33" s="1"/>
  <c r="M33" i="33"/>
  <c r="M42" i="33" s="1"/>
  <c r="M48" i="33" s="1"/>
  <c r="L33" i="33"/>
  <c r="L42" i="33" s="1"/>
  <c r="K33" i="33"/>
  <c r="K42" i="33" s="1"/>
  <c r="K48" i="33" s="1"/>
  <c r="J33" i="33"/>
  <c r="J42" i="33" s="1"/>
  <c r="J48" i="33" s="1"/>
  <c r="I33" i="33"/>
  <c r="I42" i="33" s="1"/>
  <c r="I48" i="33" s="1"/>
  <c r="H33" i="33"/>
  <c r="H42" i="33" s="1"/>
  <c r="H48" i="33" s="1"/>
  <c r="G33" i="33"/>
  <c r="G42" i="33" s="1"/>
  <c r="F33" i="33"/>
  <c r="F42" i="33" s="1"/>
  <c r="F48" i="33" s="1"/>
  <c r="E33" i="33"/>
  <c r="E42" i="33" s="1"/>
  <c r="E48" i="33" s="1"/>
  <c r="D33" i="33"/>
  <c r="D42" i="33" s="1"/>
  <c r="D48" i="33" s="1"/>
  <c r="C33" i="33"/>
  <c r="C42" i="33" s="1"/>
  <c r="C48" i="33" s="1"/>
  <c r="B33" i="33"/>
  <c r="B42" i="33" s="1"/>
  <c r="B48" i="33" s="1"/>
  <c r="Q30" i="33"/>
  <c r="P30" i="33"/>
  <c r="P47" i="33" s="1"/>
  <c r="O30" i="33"/>
  <c r="O47" i="33" s="1"/>
  <c r="N30" i="33"/>
  <c r="N47" i="33" s="1"/>
  <c r="M30" i="33"/>
  <c r="M47" i="33" s="1"/>
  <c r="L30" i="33"/>
  <c r="K30" i="33"/>
  <c r="K47" i="33" s="1"/>
  <c r="J30" i="33"/>
  <c r="J47" i="33" s="1"/>
  <c r="I30" i="33"/>
  <c r="I47" i="33" s="1"/>
  <c r="H30" i="33"/>
  <c r="H47" i="33" s="1"/>
  <c r="G30" i="33"/>
  <c r="F30" i="33"/>
  <c r="F47" i="33" s="1"/>
  <c r="E30" i="33"/>
  <c r="E47" i="33" s="1"/>
  <c r="D30" i="33"/>
  <c r="D47" i="33" s="1"/>
  <c r="C30" i="33"/>
  <c r="C47" i="33" s="1"/>
  <c r="B30" i="33"/>
  <c r="B47" i="33" s="1"/>
  <c r="T22" i="33"/>
  <c r="T21" i="33"/>
  <c r="T20" i="33"/>
  <c r="Q18" i="33"/>
  <c r="P18" i="33"/>
  <c r="P46" i="33" s="1"/>
  <c r="O18" i="33"/>
  <c r="O46" i="33" s="1"/>
  <c r="N18" i="33"/>
  <c r="N46" i="33" s="1"/>
  <c r="M18" i="33"/>
  <c r="M46" i="33" s="1"/>
  <c r="L18" i="33"/>
  <c r="K18" i="33"/>
  <c r="K46" i="33" s="1"/>
  <c r="J18" i="33"/>
  <c r="J46" i="33" s="1"/>
  <c r="I18" i="33"/>
  <c r="I46" i="33" s="1"/>
  <c r="H18" i="33"/>
  <c r="H46" i="33" s="1"/>
  <c r="G18" i="33"/>
  <c r="F18" i="33"/>
  <c r="F46" i="33" s="1"/>
  <c r="E18" i="33"/>
  <c r="E46" i="33" s="1"/>
  <c r="D18" i="33"/>
  <c r="D46" i="33" s="1"/>
  <c r="C18" i="33"/>
  <c r="C46" i="33" s="1"/>
  <c r="B18" i="33"/>
  <c r="B46" i="33" s="1"/>
  <c r="T17" i="33"/>
  <c r="T8" i="33"/>
  <c r="S8" i="33"/>
  <c r="Q41" i="32"/>
  <c r="P41" i="32"/>
  <c r="O41" i="32"/>
  <c r="N41" i="32"/>
  <c r="M41" i="32"/>
  <c r="L41" i="32"/>
  <c r="K41" i="32"/>
  <c r="J41" i="32"/>
  <c r="I41" i="32"/>
  <c r="H41" i="32"/>
  <c r="G41" i="32"/>
  <c r="F41" i="32"/>
  <c r="E41" i="32"/>
  <c r="D41" i="32"/>
  <c r="C41" i="32"/>
  <c r="B41" i="32"/>
  <c r="Q40" i="32"/>
  <c r="P40" i="32"/>
  <c r="O40" i="32"/>
  <c r="N40" i="32"/>
  <c r="M40" i="32"/>
  <c r="L40" i="32"/>
  <c r="K40" i="32"/>
  <c r="J40" i="32"/>
  <c r="I40" i="32"/>
  <c r="H40" i="32"/>
  <c r="G40" i="32"/>
  <c r="F40" i="32"/>
  <c r="E40" i="32"/>
  <c r="D40" i="32"/>
  <c r="C40" i="32"/>
  <c r="B40" i="32"/>
  <c r="Q39" i="32"/>
  <c r="P39" i="32"/>
  <c r="O39" i="32"/>
  <c r="N39" i="32"/>
  <c r="M39" i="32"/>
  <c r="L39" i="32"/>
  <c r="K39" i="32"/>
  <c r="J39" i="32"/>
  <c r="I39" i="32"/>
  <c r="H39" i="32"/>
  <c r="G39" i="32"/>
  <c r="F39" i="32"/>
  <c r="E39" i="32"/>
  <c r="D39" i="32"/>
  <c r="C39" i="32"/>
  <c r="B39" i="32"/>
  <c r="Q38" i="32"/>
  <c r="P38" i="32"/>
  <c r="O38" i="32"/>
  <c r="N38" i="32"/>
  <c r="M38" i="32"/>
  <c r="L38" i="32"/>
  <c r="K38" i="32"/>
  <c r="J38" i="32"/>
  <c r="I38" i="32"/>
  <c r="H38" i="32"/>
  <c r="G38" i="32"/>
  <c r="F38" i="32"/>
  <c r="E38" i="32"/>
  <c r="D38" i="32"/>
  <c r="C38" i="32"/>
  <c r="B38" i="32"/>
  <c r="Q37" i="32"/>
  <c r="P37" i="32"/>
  <c r="O37" i="32"/>
  <c r="N37" i="32"/>
  <c r="M37" i="32"/>
  <c r="L37" i="32"/>
  <c r="K37" i="32"/>
  <c r="J37" i="32"/>
  <c r="I37" i="32"/>
  <c r="H37" i="32"/>
  <c r="G37" i="32"/>
  <c r="F37" i="32"/>
  <c r="E37" i="32"/>
  <c r="D37" i="32"/>
  <c r="C37" i="32"/>
  <c r="B37" i="32"/>
  <c r="Q36" i="32"/>
  <c r="P36" i="32"/>
  <c r="O36" i="32"/>
  <c r="N36" i="32"/>
  <c r="M36" i="32"/>
  <c r="L36" i="32"/>
  <c r="K36" i="32"/>
  <c r="J36" i="32"/>
  <c r="I36" i="32"/>
  <c r="H36" i="32"/>
  <c r="G36" i="32"/>
  <c r="F36" i="32"/>
  <c r="E36" i="32"/>
  <c r="D36" i="32"/>
  <c r="C36" i="32"/>
  <c r="B36" i="32"/>
  <c r="Q35" i="32"/>
  <c r="P35" i="32"/>
  <c r="O35" i="32"/>
  <c r="N35" i="32"/>
  <c r="M35" i="32"/>
  <c r="L35" i="32"/>
  <c r="K35" i="32"/>
  <c r="J35" i="32"/>
  <c r="I35" i="32"/>
  <c r="H35" i="32"/>
  <c r="G35" i="32"/>
  <c r="F35" i="32"/>
  <c r="E35" i="32"/>
  <c r="D35" i="32"/>
  <c r="C35" i="32"/>
  <c r="B35" i="32"/>
  <c r="Q34" i="32"/>
  <c r="P34" i="32"/>
  <c r="O34" i="32"/>
  <c r="N34" i="32"/>
  <c r="M34" i="32"/>
  <c r="L34" i="32"/>
  <c r="K34" i="32"/>
  <c r="J34" i="32"/>
  <c r="I34" i="32"/>
  <c r="H34" i="32"/>
  <c r="G34" i="32"/>
  <c r="F34" i="32"/>
  <c r="E34" i="32"/>
  <c r="D34" i="32"/>
  <c r="C34" i="32"/>
  <c r="B34" i="32"/>
  <c r="Q33" i="32"/>
  <c r="Q42" i="32" s="1"/>
  <c r="Q48" i="32" s="1"/>
  <c r="P33" i="32"/>
  <c r="P42" i="32" s="1"/>
  <c r="P48" i="32" s="1"/>
  <c r="O33" i="32"/>
  <c r="O42" i="32" s="1"/>
  <c r="O48" i="32" s="1"/>
  <c r="N33" i="32"/>
  <c r="N42" i="32" s="1"/>
  <c r="N48" i="32" s="1"/>
  <c r="M33" i="32"/>
  <c r="M42" i="32" s="1"/>
  <c r="M48" i="32" s="1"/>
  <c r="L33" i="32"/>
  <c r="L42" i="32" s="1"/>
  <c r="L48" i="32" s="1"/>
  <c r="K33" i="32"/>
  <c r="K42" i="32" s="1"/>
  <c r="K48" i="32" s="1"/>
  <c r="J33" i="32"/>
  <c r="J42" i="32" s="1"/>
  <c r="J48" i="32" s="1"/>
  <c r="I33" i="32"/>
  <c r="I42" i="32" s="1"/>
  <c r="I48" i="32" s="1"/>
  <c r="H33" i="32"/>
  <c r="H42" i="32" s="1"/>
  <c r="H48" i="32" s="1"/>
  <c r="G33" i="32"/>
  <c r="G42" i="32" s="1"/>
  <c r="G48" i="32" s="1"/>
  <c r="F33" i="32"/>
  <c r="F42" i="32" s="1"/>
  <c r="F48" i="32" s="1"/>
  <c r="E33" i="32"/>
  <c r="E42" i="32" s="1"/>
  <c r="E48" i="32" s="1"/>
  <c r="D33" i="32"/>
  <c r="D42" i="32" s="1"/>
  <c r="D48" i="32" s="1"/>
  <c r="C33" i="32"/>
  <c r="C42" i="32" s="1"/>
  <c r="C48" i="32" s="1"/>
  <c r="B33" i="32"/>
  <c r="B42" i="32" s="1"/>
  <c r="B48" i="32" s="1"/>
  <c r="Q30" i="32"/>
  <c r="Q47" i="32" s="1"/>
  <c r="P30" i="32"/>
  <c r="P47" i="32" s="1"/>
  <c r="O30" i="32"/>
  <c r="O47" i="32" s="1"/>
  <c r="N30" i="32"/>
  <c r="N47" i="32" s="1"/>
  <c r="M30" i="32"/>
  <c r="M47" i="32" s="1"/>
  <c r="L30" i="32"/>
  <c r="L47" i="32" s="1"/>
  <c r="K30" i="32"/>
  <c r="K47" i="32" s="1"/>
  <c r="J30" i="32"/>
  <c r="J47" i="32" s="1"/>
  <c r="I30" i="32"/>
  <c r="I47" i="32" s="1"/>
  <c r="H30" i="32"/>
  <c r="H47" i="32" s="1"/>
  <c r="G30" i="32"/>
  <c r="G47" i="32" s="1"/>
  <c r="F30" i="32"/>
  <c r="F47" i="32" s="1"/>
  <c r="E30" i="32"/>
  <c r="E47" i="32" s="1"/>
  <c r="D30" i="32"/>
  <c r="D47" i="32" s="1"/>
  <c r="C30" i="32"/>
  <c r="C47" i="32" s="1"/>
  <c r="B30" i="32"/>
  <c r="B47" i="32" s="1"/>
  <c r="T22" i="32"/>
  <c r="T21" i="32"/>
  <c r="T20" i="32"/>
  <c r="Q18" i="32"/>
  <c r="Q46" i="32" s="1"/>
  <c r="P18" i="32"/>
  <c r="P46" i="32" s="1"/>
  <c r="O18" i="32"/>
  <c r="O46" i="32" s="1"/>
  <c r="N18" i="32"/>
  <c r="N46" i="32" s="1"/>
  <c r="M18" i="32"/>
  <c r="M46" i="32" s="1"/>
  <c r="L18" i="32"/>
  <c r="L46" i="32" s="1"/>
  <c r="K18" i="32"/>
  <c r="K46" i="32" s="1"/>
  <c r="J18" i="32"/>
  <c r="J46" i="32" s="1"/>
  <c r="I18" i="32"/>
  <c r="I46" i="32" s="1"/>
  <c r="H18" i="32"/>
  <c r="G18" i="32"/>
  <c r="F18" i="32"/>
  <c r="F46" i="32" s="1"/>
  <c r="E18" i="32"/>
  <c r="E46" i="32" s="1"/>
  <c r="D18" i="32"/>
  <c r="D46" i="32" s="1"/>
  <c r="C18" i="32"/>
  <c r="C46" i="32" s="1"/>
  <c r="B18" i="32"/>
  <c r="B46" i="32" s="1"/>
  <c r="T17" i="32"/>
  <c r="T8" i="32"/>
  <c r="S8" i="32"/>
  <c r="Q41" i="31"/>
  <c r="P41" i="31"/>
  <c r="O41" i="31"/>
  <c r="N41" i="31"/>
  <c r="M41" i="31"/>
  <c r="L41" i="31"/>
  <c r="K41" i="31"/>
  <c r="J41" i="31"/>
  <c r="I41" i="31"/>
  <c r="H41" i="31"/>
  <c r="G41" i="31"/>
  <c r="F41" i="31"/>
  <c r="E41" i="31"/>
  <c r="D41" i="31"/>
  <c r="C41" i="31"/>
  <c r="B41" i="31"/>
  <c r="Q40" i="31"/>
  <c r="P40" i="31"/>
  <c r="O40" i="31"/>
  <c r="N40" i="31"/>
  <c r="M40" i="31"/>
  <c r="L40" i="31"/>
  <c r="K40" i="31"/>
  <c r="J40" i="31"/>
  <c r="I40" i="31"/>
  <c r="H40" i="31"/>
  <c r="G40" i="31"/>
  <c r="F40" i="31"/>
  <c r="E40" i="31"/>
  <c r="D40" i="31"/>
  <c r="C40" i="31"/>
  <c r="B40" i="31"/>
  <c r="Q39" i="31"/>
  <c r="P39" i="31"/>
  <c r="O39" i="31"/>
  <c r="N39" i="31"/>
  <c r="M39" i="31"/>
  <c r="L39" i="31"/>
  <c r="K39" i="31"/>
  <c r="J39" i="31"/>
  <c r="I39" i="31"/>
  <c r="H39" i="31"/>
  <c r="G39" i="31"/>
  <c r="F39" i="31"/>
  <c r="E39" i="31"/>
  <c r="D39" i="31"/>
  <c r="C39" i="31"/>
  <c r="B39" i="31"/>
  <c r="Q38" i="31"/>
  <c r="P38" i="31"/>
  <c r="O38" i="31"/>
  <c r="N38" i="31"/>
  <c r="M38" i="31"/>
  <c r="L38" i="31"/>
  <c r="K38" i="31"/>
  <c r="J38" i="31"/>
  <c r="I38" i="31"/>
  <c r="H38" i="31"/>
  <c r="G38" i="31"/>
  <c r="F38" i="31"/>
  <c r="E38" i="31"/>
  <c r="D38" i="31"/>
  <c r="C38" i="31"/>
  <c r="B38" i="31"/>
  <c r="Q37" i="31"/>
  <c r="P37" i="31"/>
  <c r="O37" i="31"/>
  <c r="N37" i="31"/>
  <c r="M37" i="31"/>
  <c r="L37" i="31"/>
  <c r="K37" i="31"/>
  <c r="J37" i="31"/>
  <c r="I37" i="31"/>
  <c r="H37" i="31"/>
  <c r="G37" i="31"/>
  <c r="F37" i="31"/>
  <c r="E37" i="31"/>
  <c r="D37" i="31"/>
  <c r="C37" i="31"/>
  <c r="B37" i="31"/>
  <c r="Q36" i="31"/>
  <c r="P36" i="31"/>
  <c r="O36" i="31"/>
  <c r="N36" i="31"/>
  <c r="M36" i="31"/>
  <c r="L36" i="31"/>
  <c r="K36" i="31"/>
  <c r="J36" i="31"/>
  <c r="I36" i="31"/>
  <c r="H36" i="31"/>
  <c r="G36" i="31"/>
  <c r="F36" i="31"/>
  <c r="E36" i="31"/>
  <c r="D36" i="31"/>
  <c r="C36" i="31"/>
  <c r="B36" i="31"/>
  <c r="Q35" i="31"/>
  <c r="P35" i="31"/>
  <c r="O35" i="31"/>
  <c r="N35" i="31"/>
  <c r="M35" i="31"/>
  <c r="L35" i="31"/>
  <c r="K35" i="31"/>
  <c r="J35" i="31"/>
  <c r="I35" i="31"/>
  <c r="H35" i="31"/>
  <c r="G35" i="31"/>
  <c r="F35" i="31"/>
  <c r="E35" i="31"/>
  <c r="D35" i="31"/>
  <c r="C35" i="31"/>
  <c r="B35" i="31"/>
  <c r="Q34" i="31"/>
  <c r="P34" i="31"/>
  <c r="O34" i="31"/>
  <c r="N34" i="31"/>
  <c r="M34" i="31"/>
  <c r="L34" i="31"/>
  <c r="K34" i="31"/>
  <c r="J34" i="31"/>
  <c r="I34" i="31"/>
  <c r="H34" i="31"/>
  <c r="G34" i="31"/>
  <c r="F34" i="31"/>
  <c r="E34" i="31"/>
  <c r="D34" i="31"/>
  <c r="C34" i="31"/>
  <c r="B34" i="31"/>
  <c r="Q33" i="31"/>
  <c r="P33" i="31"/>
  <c r="O33" i="31"/>
  <c r="N33" i="31"/>
  <c r="M33" i="31"/>
  <c r="L33" i="31"/>
  <c r="K33" i="31"/>
  <c r="J33" i="31"/>
  <c r="I33" i="31"/>
  <c r="H33" i="31"/>
  <c r="G33" i="31"/>
  <c r="G42" i="31" s="1"/>
  <c r="F33" i="31"/>
  <c r="F42" i="31" s="1"/>
  <c r="F47" i="31" s="1"/>
  <c r="E33" i="31"/>
  <c r="E42" i="31" s="1"/>
  <c r="E47" i="31" s="1"/>
  <c r="D33" i="31"/>
  <c r="D42" i="31" s="1"/>
  <c r="D47" i="31" s="1"/>
  <c r="C33" i="31"/>
  <c r="C42" i="31" s="1"/>
  <c r="C47" i="31" s="1"/>
  <c r="B33" i="31"/>
  <c r="B42" i="31" s="1"/>
  <c r="B47" i="31" s="1"/>
  <c r="G30" i="31"/>
  <c r="F30" i="31"/>
  <c r="F46" i="31" s="1"/>
  <c r="E30" i="31"/>
  <c r="E46" i="31" s="1"/>
  <c r="D30" i="31"/>
  <c r="D46" i="31" s="1"/>
  <c r="C30" i="31"/>
  <c r="C46" i="31" s="1"/>
  <c r="B30" i="31"/>
  <c r="B46" i="31" s="1"/>
  <c r="T22" i="31"/>
  <c r="T21" i="31"/>
  <c r="T20" i="31"/>
  <c r="T18" i="31"/>
  <c r="G18" i="31"/>
  <c r="F18" i="31"/>
  <c r="F45" i="31" s="1"/>
  <c r="E18" i="31"/>
  <c r="E45" i="31" s="1"/>
  <c r="D18" i="31"/>
  <c r="D45" i="31" s="1"/>
  <c r="C18" i="31"/>
  <c r="C45" i="31" s="1"/>
  <c r="B18" i="31"/>
  <c r="B45" i="31" s="1"/>
  <c r="T17" i="31"/>
  <c r="T8" i="31"/>
  <c r="S8" i="31"/>
  <c r="Q39" i="30"/>
  <c r="P39" i="30"/>
  <c r="O39" i="30"/>
  <c r="N39" i="30"/>
  <c r="M39" i="30"/>
  <c r="L39" i="30"/>
  <c r="K39" i="30"/>
  <c r="J39" i="30"/>
  <c r="I39" i="30"/>
  <c r="H39" i="30"/>
  <c r="G39" i="30"/>
  <c r="F39" i="30"/>
  <c r="E39" i="30"/>
  <c r="D39" i="30"/>
  <c r="C39" i="30"/>
  <c r="B39" i="30"/>
  <c r="Q38" i="30"/>
  <c r="P38" i="30"/>
  <c r="O38" i="30"/>
  <c r="N38" i="30"/>
  <c r="M38" i="30"/>
  <c r="L38" i="30"/>
  <c r="K38" i="30"/>
  <c r="J38" i="30"/>
  <c r="I38" i="30"/>
  <c r="H38" i="30"/>
  <c r="G38" i="30"/>
  <c r="F38" i="30"/>
  <c r="E38" i="30"/>
  <c r="D38" i="30"/>
  <c r="C38" i="30"/>
  <c r="B38" i="30"/>
  <c r="Q37" i="30"/>
  <c r="P37" i="30"/>
  <c r="O37" i="30"/>
  <c r="N37" i="30"/>
  <c r="M37" i="30"/>
  <c r="L37" i="30"/>
  <c r="K37" i="30"/>
  <c r="J37" i="30"/>
  <c r="I37" i="30"/>
  <c r="H37" i="30"/>
  <c r="G37" i="30"/>
  <c r="F37" i="30"/>
  <c r="E37" i="30"/>
  <c r="D37" i="30"/>
  <c r="C37" i="30"/>
  <c r="B37" i="30"/>
  <c r="Q36" i="30"/>
  <c r="P36" i="30"/>
  <c r="O36" i="30"/>
  <c r="N36" i="30"/>
  <c r="M36" i="30"/>
  <c r="L36" i="30"/>
  <c r="K36" i="30"/>
  <c r="J36" i="30"/>
  <c r="I36" i="30"/>
  <c r="H36" i="30"/>
  <c r="G36" i="30"/>
  <c r="F36" i="30"/>
  <c r="E36" i="30"/>
  <c r="D36" i="30"/>
  <c r="C36" i="30"/>
  <c r="B36" i="30"/>
  <c r="Q35" i="30"/>
  <c r="P35" i="30"/>
  <c r="O35" i="30"/>
  <c r="N35" i="30"/>
  <c r="M35" i="30"/>
  <c r="L35" i="30"/>
  <c r="K35" i="30"/>
  <c r="J35" i="30"/>
  <c r="I35" i="30"/>
  <c r="H35" i="30"/>
  <c r="G35" i="30"/>
  <c r="F35" i="30"/>
  <c r="E35" i="30"/>
  <c r="D35" i="30"/>
  <c r="C35" i="30"/>
  <c r="B35" i="30"/>
  <c r="Q34" i="30"/>
  <c r="P34" i="30"/>
  <c r="O34" i="30"/>
  <c r="N34" i="30"/>
  <c r="M34" i="30"/>
  <c r="L34" i="30"/>
  <c r="K34" i="30"/>
  <c r="J34" i="30"/>
  <c r="I34" i="30"/>
  <c r="H34" i="30"/>
  <c r="G34" i="30"/>
  <c r="F34" i="30"/>
  <c r="E34" i="30"/>
  <c r="D34" i="30"/>
  <c r="C34" i="30"/>
  <c r="B34" i="30"/>
  <c r="Q33" i="30"/>
  <c r="P33" i="30"/>
  <c r="O33" i="30"/>
  <c r="N33" i="30"/>
  <c r="M33" i="30"/>
  <c r="L33" i="30"/>
  <c r="K33" i="30"/>
  <c r="J33" i="30"/>
  <c r="I33" i="30"/>
  <c r="H33" i="30"/>
  <c r="G33" i="30"/>
  <c r="F33" i="30"/>
  <c r="E33" i="30"/>
  <c r="D33" i="30"/>
  <c r="C33" i="30"/>
  <c r="B33" i="30"/>
  <c r="Q32" i="30"/>
  <c r="P32" i="30"/>
  <c r="O32" i="30"/>
  <c r="N32" i="30"/>
  <c r="M32" i="30"/>
  <c r="L32" i="30"/>
  <c r="K32" i="30"/>
  <c r="J32" i="30"/>
  <c r="I32" i="30"/>
  <c r="H32" i="30"/>
  <c r="G32" i="30"/>
  <c r="F32" i="30"/>
  <c r="E32" i="30"/>
  <c r="D32" i="30"/>
  <c r="C32" i="30"/>
  <c r="B32" i="30"/>
  <c r="Q31" i="30"/>
  <c r="P31" i="30"/>
  <c r="O31" i="30"/>
  <c r="N31" i="30"/>
  <c r="M31" i="30"/>
  <c r="L31" i="30"/>
  <c r="K31" i="30"/>
  <c r="J31" i="30"/>
  <c r="I31" i="30"/>
  <c r="H31" i="30"/>
  <c r="G31" i="30"/>
  <c r="G40" i="30" s="1"/>
  <c r="F31" i="30"/>
  <c r="F40" i="30" s="1"/>
  <c r="E31" i="30"/>
  <c r="E40" i="30" s="1"/>
  <c r="D31" i="30"/>
  <c r="D40" i="30" s="1"/>
  <c r="C31" i="30"/>
  <c r="C40" i="30" s="1"/>
  <c r="B31" i="30"/>
  <c r="B40" i="30" s="1"/>
  <c r="B44" i="30" s="1"/>
  <c r="B29" i="30"/>
  <c r="B43" i="30" s="1"/>
  <c r="G18" i="30"/>
  <c r="G42" i="30" s="1"/>
  <c r="F18" i="30"/>
  <c r="F42" i="30" s="1"/>
  <c r="E18" i="30"/>
  <c r="E42" i="30" s="1"/>
  <c r="D18" i="30"/>
  <c r="D42" i="30" s="1"/>
  <c r="C18" i="30"/>
  <c r="C42" i="30" s="1"/>
  <c r="B18" i="30"/>
  <c r="B42" i="30" s="1"/>
  <c r="T8" i="30"/>
  <c r="S8" i="30"/>
  <c r="Q62" i="29"/>
  <c r="P62" i="29"/>
  <c r="O62" i="29"/>
  <c r="N62" i="29"/>
  <c r="M62" i="29"/>
  <c r="L62" i="29"/>
  <c r="K62" i="29"/>
  <c r="J62" i="29"/>
  <c r="I62" i="29"/>
  <c r="H62" i="29"/>
  <c r="G62" i="29"/>
  <c r="F62" i="29"/>
  <c r="E62" i="29"/>
  <c r="D62" i="29"/>
  <c r="C62" i="29"/>
  <c r="B62" i="29"/>
  <c r="Q61" i="29"/>
  <c r="P61" i="29"/>
  <c r="O61" i="29"/>
  <c r="N61" i="29"/>
  <c r="M61" i="29"/>
  <c r="L61" i="29"/>
  <c r="K61" i="29"/>
  <c r="J61" i="29"/>
  <c r="I61" i="29"/>
  <c r="H61" i="29"/>
  <c r="G61" i="29"/>
  <c r="F61" i="29"/>
  <c r="E61" i="29"/>
  <c r="D61" i="29"/>
  <c r="C61" i="29"/>
  <c r="B61" i="29"/>
  <c r="Q60" i="29"/>
  <c r="P60" i="29"/>
  <c r="O60" i="29"/>
  <c r="N60" i="29"/>
  <c r="M60" i="29"/>
  <c r="L60" i="29"/>
  <c r="K60" i="29"/>
  <c r="J60" i="29"/>
  <c r="I60" i="29"/>
  <c r="H60" i="29"/>
  <c r="G60" i="29"/>
  <c r="F60" i="29"/>
  <c r="E60" i="29"/>
  <c r="D60" i="29"/>
  <c r="C60" i="29"/>
  <c r="B60" i="29"/>
  <c r="Q59" i="29"/>
  <c r="P59" i="29"/>
  <c r="O59" i="29"/>
  <c r="N59" i="29"/>
  <c r="M59" i="29"/>
  <c r="L59" i="29"/>
  <c r="K59" i="29"/>
  <c r="J59" i="29"/>
  <c r="I59" i="29"/>
  <c r="H59" i="29"/>
  <c r="G59" i="29"/>
  <c r="F59" i="29"/>
  <c r="E59" i="29"/>
  <c r="D59" i="29"/>
  <c r="C59" i="29"/>
  <c r="B59" i="29"/>
  <c r="Q58" i="29"/>
  <c r="P58" i="29"/>
  <c r="O58" i="29"/>
  <c r="N58" i="29"/>
  <c r="M58" i="29"/>
  <c r="L58" i="29"/>
  <c r="K58" i="29"/>
  <c r="J58" i="29"/>
  <c r="I58" i="29"/>
  <c r="H58" i="29"/>
  <c r="G58" i="29"/>
  <c r="F58" i="29"/>
  <c r="E58" i="29"/>
  <c r="D58" i="29"/>
  <c r="C58" i="29"/>
  <c r="B58" i="29"/>
  <c r="Q57" i="29"/>
  <c r="P57" i="29"/>
  <c r="O57" i="29"/>
  <c r="N57" i="29"/>
  <c r="M57" i="29"/>
  <c r="L57" i="29"/>
  <c r="K57" i="29"/>
  <c r="J57" i="29"/>
  <c r="I57" i="29"/>
  <c r="H57" i="29"/>
  <c r="G57" i="29"/>
  <c r="F57" i="29"/>
  <c r="E57" i="29"/>
  <c r="D57" i="29"/>
  <c r="C57" i="29"/>
  <c r="B57" i="29"/>
  <c r="Q53" i="29"/>
  <c r="P53" i="29"/>
  <c r="O53" i="29"/>
  <c r="N53" i="29"/>
  <c r="M53" i="29"/>
  <c r="L53" i="29"/>
  <c r="K53" i="29"/>
  <c r="J53" i="29"/>
  <c r="I53" i="29"/>
  <c r="H53" i="29"/>
  <c r="G53" i="29"/>
  <c r="F53" i="29"/>
  <c r="E53" i="29"/>
  <c r="D53" i="29"/>
  <c r="C53" i="29"/>
  <c r="B53" i="29"/>
  <c r="Q52" i="29"/>
  <c r="P52" i="29"/>
  <c r="O52" i="29"/>
  <c r="N52" i="29"/>
  <c r="M52" i="29"/>
  <c r="L52" i="29"/>
  <c r="K52" i="29"/>
  <c r="J52" i="29"/>
  <c r="I52" i="29"/>
  <c r="H52" i="29"/>
  <c r="G52" i="29"/>
  <c r="F52" i="29"/>
  <c r="E52" i="29"/>
  <c r="D52" i="29"/>
  <c r="C52" i="29"/>
  <c r="B52" i="29"/>
  <c r="Q51" i="29"/>
  <c r="P51" i="29"/>
  <c r="O51" i="29"/>
  <c r="N51" i="29"/>
  <c r="M51" i="29"/>
  <c r="L51" i="29"/>
  <c r="K51" i="29"/>
  <c r="J51" i="29"/>
  <c r="I51" i="29"/>
  <c r="H51" i="29"/>
  <c r="G51" i="29"/>
  <c r="F51" i="29"/>
  <c r="E51" i="29"/>
  <c r="D51" i="29"/>
  <c r="C51" i="29"/>
  <c r="B51" i="29"/>
  <c r="Q50" i="29"/>
  <c r="P50" i="29"/>
  <c r="O50" i="29"/>
  <c r="N50" i="29"/>
  <c r="M50" i="29"/>
  <c r="L50" i="29"/>
  <c r="K50" i="29"/>
  <c r="J50" i="29"/>
  <c r="I50" i="29"/>
  <c r="H50" i="29"/>
  <c r="G50" i="29"/>
  <c r="F50" i="29"/>
  <c r="E50" i="29"/>
  <c r="D50" i="29"/>
  <c r="C50" i="29"/>
  <c r="B50" i="29"/>
  <c r="Q49" i="29"/>
  <c r="P49" i="29"/>
  <c r="O49" i="29"/>
  <c r="N49" i="29"/>
  <c r="M49" i="29"/>
  <c r="L49" i="29"/>
  <c r="K49" i="29"/>
  <c r="J49" i="29"/>
  <c r="I49" i="29"/>
  <c r="H49" i="29"/>
  <c r="G49" i="29"/>
  <c r="F49" i="29"/>
  <c r="E49" i="29"/>
  <c r="D49" i="29"/>
  <c r="C49" i="29"/>
  <c r="B49" i="29"/>
  <c r="Q48" i="29"/>
  <c r="P48" i="29"/>
  <c r="O48" i="29"/>
  <c r="N48" i="29"/>
  <c r="M48" i="29"/>
  <c r="L48" i="29"/>
  <c r="K48" i="29"/>
  <c r="J48" i="29"/>
  <c r="I48" i="29"/>
  <c r="H48" i="29"/>
  <c r="G48" i="29"/>
  <c r="F48" i="29"/>
  <c r="E48" i="29"/>
  <c r="D48" i="29"/>
  <c r="C48" i="29"/>
  <c r="B48" i="29"/>
  <c r="Q33" i="29"/>
  <c r="Q63" i="29" s="1"/>
  <c r="P33" i="29"/>
  <c r="P63" i="29" s="1"/>
  <c r="O33" i="29"/>
  <c r="O63" i="29" s="1"/>
  <c r="N33" i="29"/>
  <c r="N63" i="29" s="1"/>
  <c r="M33" i="29"/>
  <c r="M63" i="29" s="1"/>
  <c r="L33" i="29"/>
  <c r="L63" i="29" s="1"/>
  <c r="K33" i="29"/>
  <c r="K63" i="29" s="1"/>
  <c r="J33" i="29"/>
  <c r="J63" i="29" s="1"/>
  <c r="I33" i="29"/>
  <c r="I63" i="29" s="1"/>
  <c r="H33" i="29"/>
  <c r="H63" i="29" s="1"/>
  <c r="G33" i="29"/>
  <c r="G63" i="29" s="1"/>
  <c r="F33" i="29"/>
  <c r="F63" i="29" s="1"/>
  <c r="E33" i="29"/>
  <c r="E63" i="29" s="1"/>
  <c r="D33" i="29"/>
  <c r="D63" i="29" s="1"/>
  <c r="C33" i="29"/>
  <c r="C63" i="29" s="1"/>
  <c r="B33" i="29"/>
  <c r="B63" i="29" s="1"/>
  <c r="Q24" i="29"/>
  <c r="Q54" i="29" s="1"/>
  <c r="P24" i="29"/>
  <c r="P54" i="29" s="1"/>
  <c r="O24" i="29"/>
  <c r="O54" i="29" s="1"/>
  <c r="N24" i="29"/>
  <c r="N54" i="29" s="1"/>
  <c r="M24" i="29"/>
  <c r="M54" i="29" s="1"/>
  <c r="L24" i="29"/>
  <c r="L54" i="29" s="1"/>
  <c r="K24" i="29"/>
  <c r="K54" i="29" s="1"/>
  <c r="J24" i="29"/>
  <c r="J54" i="29" s="1"/>
  <c r="I24" i="29"/>
  <c r="I54" i="29" s="1"/>
  <c r="H24" i="29"/>
  <c r="H54" i="29" s="1"/>
  <c r="G24" i="29"/>
  <c r="G54" i="29" s="1"/>
  <c r="F24" i="29"/>
  <c r="F54" i="29" s="1"/>
  <c r="E24" i="29"/>
  <c r="E54" i="29" s="1"/>
  <c r="D24" i="29"/>
  <c r="D54" i="29" s="1"/>
  <c r="C24" i="29"/>
  <c r="C54" i="29" s="1"/>
  <c r="B24" i="29"/>
  <c r="B54" i="29" s="1"/>
  <c r="T22" i="29"/>
  <c r="T21" i="29"/>
  <c r="T20" i="29"/>
  <c r="T19" i="29"/>
  <c r="T18" i="29"/>
  <c r="Q14" i="29"/>
  <c r="Q44" i="29" s="1"/>
  <c r="P14" i="29"/>
  <c r="P44" i="29" s="1"/>
  <c r="O14" i="29"/>
  <c r="O44" i="29" s="1"/>
  <c r="N14" i="29"/>
  <c r="N44" i="29" s="1"/>
  <c r="M14" i="29"/>
  <c r="M44" i="29" s="1"/>
  <c r="L14" i="29"/>
  <c r="L44" i="29" s="1"/>
  <c r="K14" i="29"/>
  <c r="K44" i="29" s="1"/>
  <c r="J14" i="29"/>
  <c r="J44" i="29" s="1"/>
  <c r="I14" i="29"/>
  <c r="I44" i="29" s="1"/>
  <c r="H14" i="29"/>
  <c r="H44" i="29" s="1"/>
  <c r="G14" i="29"/>
  <c r="G44" i="29" s="1"/>
  <c r="F14" i="29"/>
  <c r="F44" i="29" s="1"/>
  <c r="E14" i="29"/>
  <c r="E44" i="29" s="1"/>
  <c r="D14" i="29"/>
  <c r="D44" i="29" s="1"/>
  <c r="C14" i="29"/>
  <c r="C44" i="29" s="1"/>
  <c r="B14" i="29"/>
  <c r="B44" i="29" s="1"/>
  <c r="Q13" i="29"/>
  <c r="Q43" i="29" s="1"/>
  <c r="P13" i="29"/>
  <c r="P43" i="29" s="1"/>
  <c r="O13" i="29"/>
  <c r="O43" i="29" s="1"/>
  <c r="N13" i="29"/>
  <c r="N43" i="29" s="1"/>
  <c r="M13" i="29"/>
  <c r="M43" i="29" s="1"/>
  <c r="L13" i="29"/>
  <c r="L43" i="29" s="1"/>
  <c r="K13" i="29"/>
  <c r="K43" i="29" s="1"/>
  <c r="J13" i="29"/>
  <c r="J43" i="29" s="1"/>
  <c r="I13" i="29"/>
  <c r="I43" i="29" s="1"/>
  <c r="H13" i="29"/>
  <c r="H43" i="29" s="1"/>
  <c r="G13" i="29"/>
  <c r="G43" i="29" s="1"/>
  <c r="F13" i="29"/>
  <c r="F43" i="29" s="1"/>
  <c r="E13" i="29"/>
  <c r="E43" i="29" s="1"/>
  <c r="D13" i="29"/>
  <c r="D43" i="29" s="1"/>
  <c r="C13" i="29"/>
  <c r="C43" i="29" s="1"/>
  <c r="B13" i="29"/>
  <c r="B43" i="29" s="1"/>
  <c r="Q12" i="29"/>
  <c r="Q42" i="29" s="1"/>
  <c r="P12" i="29"/>
  <c r="P42" i="29" s="1"/>
  <c r="O12" i="29"/>
  <c r="O15" i="29" s="1"/>
  <c r="O45" i="29" s="1"/>
  <c r="N12" i="29"/>
  <c r="N42" i="29" s="1"/>
  <c r="M12" i="29"/>
  <c r="M42" i="29" s="1"/>
  <c r="L12" i="29"/>
  <c r="L42" i="29" s="1"/>
  <c r="K12" i="29"/>
  <c r="K15" i="29" s="1"/>
  <c r="K45" i="29" s="1"/>
  <c r="J12" i="29"/>
  <c r="J42" i="29" s="1"/>
  <c r="I12" i="29"/>
  <c r="I42" i="29" s="1"/>
  <c r="H12" i="29"/>
  <c r="H42" i="29" s="1"/>
  <c r="G12" i="29"/>
  <c r="G15" i="29" s="1"/>
  <c r="G45" i="29" s="1"/>
  <c r="F12" i="29"/>
  <c r="F42" i="29" s="1"/>
  <c r="E12" i="29"/>
  <c r="E42" i="29" s="1"/>
  <c r="D12" i="29"/>
  <c r="D42" i="29" s="1"/>
  <c r="C12" i="29"/>
  <c r="C15" i="29" s="1"/>
  <c r="C45" i="29" s="1"/>
  <c r="B12" i="29"/>
  <c r="B42" i="29" s="1"/>
  <c r="Q11" i="29"/>
  <c r="Q41" i="29" s="1"/>
  <c r="P11" i="29"/>
  <c r="P41" i="29" s="1"/>
  <c r="O11" i="29"/>
  <c r="O41" i="29" s="1"/>
  <c r="N11" i="29"/>
  <c r="N41" i="29" s="1"/>
  <c r="M11" i="29"/>
  <c r="M41" i="29" s="1"/>
  <c r="L11" i="29"/>
  <c r="L41" i="29" s="1"/>
  <c r="K11" i="29"/>
  <c r="K41" i="29" s="1"/>
  <c r="J11" i="29"/>
  <c r="J41" i="29" s="1"/>
  <c r="I11" i="29"/>
  <c r="I41" i="29" s="1"/>
  <c r="H11" i="29"/>
  <c r="H41" i="29" s="1"/>
  <c r="G11" i="29"/>
  <c r="G41" i="29" s="1"/>
  <c r="F11" i="29"/>
  <c r="F41" i="29" s="1"/>
  <c r="E11" i="29"/>
  <c r="E41" i="29" s="1"/>
  <c r="D11" i="29"/>
  <c r="D41" i="29" s="1"/>
  <c r="C11" i="29"/>
  <c r="C41" i="29" s="1"/>
  <c r="B11" i="29"/>
  <c r="B41" i="29" s="1"/>
  <c r="Q10" i="29"/>
  <c r="Q40" i="29" s="1"/>
  <c r="P10" i="29"/>
  <c r="P40" i="29" s="1"/>
  <c r="O10" i="29"/>
  <c r="O40" i="29" s="1"/>
  <c r="N10" i="29"/>
  <c r="N40" i="29" s="1"/>
  <c r="M10" i="29"/>
  <c r="M40" i="29" s="1"/>
  <c r="L10" i="29"/>
  <c r="L40" i="29" s="1"/>
  <c r="K10" i="29"/>
  <c r="K40" i="29" s="1"/>
  <c r="J10" i="29"/>
  <c r="J40" i="29" s="1"/>
  <c r="I10" i="29"/>
  <c r="I40" i="29" s="1"/>
  <c r="H10" i="29"/>
  <c r="H40" i="29" s="1"/>
  <c r="G10" i="29"/>
  <c r="G40" i="29" s="1"/>
  <c r="F10" i="29"/>
  <c r="F40" i="29" s="1"/>
  <c r="E10" i="29"/>
  <c r="E40" i="29" s="1"/>
  <c r="D10" i="29"/>
  <c r="D40" i="29" s="1"/>
  <c r="C10" i="29"/>
  <c r="C40" i="29" s="1"/>
  <c r="B10" i="29"/>
  <c r="B40" i="29" s="1"/>
  <c r="Q9" i="29"/>
  <c r="Q39" i="29" s="1"/>
  <c r="P9" i="29"/>
  <c r="P39" i="29" s="1"/>
  <c r="O9" i="29"/>
  <c r="O39" i="29" s="1"/>
  <c r="N9" i="29"/>
  <c r="N39" i="29" s="1"/>
  <c r="M9" i="29"/>
  <c r="M39" i="29" s="1"/>
  <c r="L9" i="29"/>
  <c r="L39" i="29" s="1"/>
  <c r="K9" i="29"/>
  <c r="K39" i="29" s="1"/>
  <c r="J9" i="29"/>
  <c r="J39" i="29" s="1"/>
  <c r="I9" i="29"/>
  <c r="I39" i="29" s="1"/>
  <c r="H9" i="29"/>
  <c r="H39" i="29" s="1"/>
  <c r="G9" i="29"/>
  <c r="G39" i="29" s="1"/>
  <c r="F9" i="29"/>
  <c r="F39" i="29" s="1"/>
  <c r="E9" i="29"/>
  <c r="E39" i="29" s="1"/>
  <c r="D9" i="29"/>
  <c r="D39" i="29" s="1"/>
  <c r="C9" i="29"/>
  <c r="C39" i="29" s="1"/>
  <c r="B9" i="29"/>
  <c r="B39" i="29" s="1"/>
  <c r="T8" i="29"/>
  <c r="S8" i="29"/>
  <c r="Q86" i="28"/>
  <c r="P86" i="28"/>
  <c r="O86" i="28"/>
  <c r="N86" i="28"/>
  <c r="M86" i="28"/>
  <c r="L86" i="28"/>
  <c r="K86" i="28"/>
  <c r="J86" i="28"/>
  <c r="I86" i="28"/>
  <c r="H86" i="28"/>
  <c r="G86" i="28"/>
  <c r="B86" i="28"/>
  <c r="Q85" i="28"/>
  <c r="P85" i="28"/>
  <c r="O85" i="28"/>
  <c r="N85" i="28"/>
  <c r="M85" i="28"/>
  <c r="L85" i="28"/>
  <c r="K85" i="28"/>
  <c r="J85" i="28"/>
  <c r="I85" i="28"/>
  <c r="H85" i="28"/>
  <c r="G85" i="28"/>
  <c r="B85" i="28"/>
  <c r="Q84" i="28"/>
  <c r="P84" i="28"/>
  <c r="O84" i="28"/>
  <c r="N84" i="28"/>
  <c r="M84" i="28"/>
  <c r="L84" i="28"/>
  <c r="K84" i="28"/>
  <c r="J84" i="28"/>
  <c r="I84" i="28"/>
  <c r="H84" i="28"/>
  <c r="G84" i="28"/>
  <c r="B84" i="28"/>
  <c r="Q83" i="28"/>
  <c r="P83" i="28"/>
  <c r="O83" i="28"/>
  <c r="N83" i="28"/>
  <c r="M83" i="28"/>
  <c r="L83" i="28"/>
  <c r="K83" i="28"/>
  <c r="J83" i="28"/>
  <c r="I83" i="28"/>
  <c r="H83" i="28"/>
  <c r="G83" i="28"/>
  <c r="B83" i="28"/>
  <c r="Q82" i="28"/>
  <c r="P82" i="28"/>
  <c r="O82" i="28"/>
  <c r="N82" i="28"/>
  <c r="M82" i="28"/>
  <c r="L82" i="28"/>
  <c r="K82" i="28"/>
  <c r="J82" i="28"/>
  <c r="I82" i="28"/>
  <c r="H82" i="28"/>
  <c r="G82" i="28"/>
  <c r="B82" i="28"/>
  <c r="Q81" i="28"/>
  <c r="P81" i="28"/>
  <c r="O81" i="28"/>
  <c r="N81" i="28"/>
  <c r="M81" i="28"/>
  <c r="L81" i="28"/>
  <c r="K81" i="28"/>
  <c r="J81" i="28"/>
  <c r="I81" i="28"/>
  <c r="H81" i="28"/>
  <c r="G81" i="28"/>
  <c r="B81" i="28"/>
  <c r="Q80" i="28"/>
  <c r="P80" i="28"/>
  <c r="O80" i="28"/>
  <c r="N80" i="28"/>
  <c r="M80" i="28"/>
  <c r="L80" i="28"/>
  <c r="K80" i="28"/>
  <c r="J80" i="28"/>
  <c r="I80" i="28"/>
  <c r="H80" i="28"/>
  <c r="G80" i="28"/>
  <c r="B80" i="28"/>
  <c r="Q79" i="28"/>
  <c r="P79" i="28"/>
  <c r="O79" i="28"/>
  <c r="N79" i="28"/>
  <c r="M79" i="28"/>
  <c r="L79" i="28"/>
  <c r="K79" i="28"/>
  <c r="J79" i="28"/>
  <c r="I79" i="28"/>
  <c r="H79" i="28"/>
  <c r="G79" i="28"/>
  <c r="B79" i="28"/>
  <c r="Q78" i="28"/>
  <c r="P78" i="28"/>
  <c r="O78" i="28"/>
  <c r="N78" i="28"/>
  <c r="M78" i="28"/>
  <c r="L78" i="28"/>
  <c r="K78" i="28"/>
  <c r="J78" i="28"/>
  <c r="I78" i="28"/>
  <c r="H78" i="28"/>
  <c r="G78" i="28"/>
  <c r="B78" i="28"/>
  <c r="Q77" i="28"/>
  <c r="P77" i="28"/>
  <c r="O77" i="28"/>
  <c r="N77" i="28"/>
  <c r="M77" i="28"/>
  <c r="L77" i="28"/>
  <c r="K77" i="28"/>
  <c r="J77" i="28"/>
  <c r="I77" i="28"/>
  <c r="H77" i="28"/>
  <c r="G77" i="28"/>
  <c r="B77" i="28"/>
  <c r="Q74" i="28"/>
  <c r="P74" i="28"/>
  <c r="O74" i="28"/>
  <c r="N74" i="28"/>
  <c r="M74" i="28"/>
  <c r="L74" i="28"/>
  <c r="K74" i="28"/>
  <c r="J74" i="28"/>
  <c r="I74" i="28"/>
  <c r="H74" i="28"/>
  <c r="G74" i="28"/>
  <c r="F74" i="28"/>
  <c r="E74" i="28"/>
  <c r="D74" i="28"/>
  <c r="C74" i="28"/>
  <c r="B74" i="28"/>
  <c r="Q73" i="28"/>
  <c r="P73" i="28"/>
  <c r="O73" i="28"/>
  <c r="N73" i="28"/>
  <c r="M73" i="28"/>
  <c r="L73" i="28"/>
  <c r="K73" i="28"/>
  <c r="J73" i="28"/>
  <c r="I73" i="28"/>
  <c r="H73" i="28"/>
  <c r="G73" i="28"/>
  <c r="F73" i="28"/>
  <c r="E73" i="28"/>
  <c r="D73" i="28"/>
  <c r="C73" i="28"/>
  <c r="B73" i="28"/>
  <c r="Q72" i="28"/>
  <c r="P72" i="28"/>
  <c r="O72" i="28"/>
  <c r="N72" i="28"/>
  <c r="M72" i="28"/>
  <c r="L72" i="28"/>
  <c r="K72" i="28"/>
  <c r="J72" i="28"/>
  <c r="I72" i="28"/>
  <c r="H72" i="28"/>
  <c r="G72" i="28"/>
  <c r="F72" i="28"/>
  <c r="E72" i="28"/>
  <c r="D72" i="28"/>
  <c r="C72" i="28"/>
  <c r="B72" i="28"/>
  <c r="Q71" i="28"/>
  <c r="P71" i="28"/>
  <c r="O71" i="28"/>
  <c r="N71" i="28"/>
  <c r="M71" i="28"/>
  <c r="L71" i="28"/>
  <c r="K71" i="28"/>
  <c r="J71" i="28"/>
  <c r="I71" i="28"/>
  <c r="H71" i="28"/>
  <c r="G71" i="28"/>
  <c r="F71" i="28"/>
  <c r="E71" i="28"/>
  <c r="D71" i="28"/>
  <c r="C71" i="28"/>
  <c r="B71" i="28"/>
  <c r="Q70" i="28"/>
  <c r="P70" i="28"/>
  <c r="O70" i="28"/>
  <c r="N70" i="28"/>
  <c r="M70" i="28"/>
  <c r="L70" i="28"/>
  <c r="K70" i="28"/>
  <c r="J70" i="28"/>
  <c r="I70" i="28"/>
  <c r="H70" i="28"/>
  <c r="G70" i="28"/>
  <c r="F70" i="28"/>
  <c r="E70" i="28"/>
  <c r="D70" i="28"/>
  <c r="C70" i="28"/>
  <c r="B70" i="28"/>
  <c r="Q69" i="28"/>
  <c r="P69" i="28"/>
  <c r="O69" i="28"/>
  <c r="N69" i="28"/>
  <c r="M69" i="28"/>
  <c r="L69" i="28"/>
  <c r="K69" i="28"/>
  <c r="J69" i="28"/>
  <c r="I69" i="28"/>
  <c r="H69" i="28"/>
  <c r="G69" i="28"/>
  <c r="F69" i="28"/>
  <c r="E69" i="28"/>
  <c r="D69" i="28"/>
  <c r="C69" i="28"/>
  <c r="B69" i="28"/>
  <c r="Q68" i="28"/>
  <c r="P68" i="28"/>
  <c r="O68" i="28"/>
  <c r="N68" i="28"/>
  <c r="M68" i="28"/>
  <c r="L68" i="28"/>
  <c r="K68" i="28"/>
  <c r="J68" i="28"/>
  <c r="I68" i="28"/>
  <c r="H68" i="28"/>
  <c r="G68" i="28"/>
  <c r="F68" i="28"/>
  <c r="E68" i="28"/>
  <c r="D68" i="28"/>
  <c r="C68" i="28"/>
  <c r="B68" i="28"/>
  <c r="Q67" i="28"/>
  <c r="P67" i="28"/>
  <c r="O67" i="28"/>
  <c r="N67" i="28"/>
  <c r="M67" i="28"/>
  <c r="L67" i="28"/>
  <c r="K67" i="28"/>
  <c r="J67" i="28"/>
  <c r="I67" i="28"/>
  <c r="H67" i="28"/>
  <c r="G67" i="28"/>
  <c r="F67" i="28"/>
  <c r="E67" i="28"/>
  <c r="D67" i="28"/>
  <c r="C67" i="28"/>
  <c r="B67" i="28"/>
  <c r="Q66" i="28"/>
  <c r="P66" i="28"/>
  <c r="O66" i="28"/>
  <c r="N66" i="28"/>
  <c r="M66" i="28"/>
  <c r="L66" i="28"/>
  <c r="K66" i="28"/>
  <c r="J66" i="28"/>
  <c r="I66" i="28"/>
  <c r="H66" i="28"/>
  <c r="G66" i="28"/>
  <c r="F66" i="28"/>
  <c r="E66" i="28"/>
  <c r="D66" i="28"/>
  <c r="C66" i="28"/>
  <c r="B66" i="28"/>
  <c r="Q65" i="28"/>
  <c r="P65" i="28"/>
  <c r="O65" i="28"/>
  <c r="N65" i="28"/>
  <c r="M65" i="28"/>
  <c r="L65" i="28"/>
  <c r="K65" i="28"/>
  <c r="J65" i="28"/>
  <c r="I65" i="28"/>
  <c r="H65" i="28"/>
  <c r="G65" i="28"/>
  <c r="F65" i="28"/>
  <c r="E65" i="28"/>
  <c r="D65" i="28"/>
  <c r="C65" i="28"/>
  <c r="B65" i="28"/>
  <c r="Q47" i="28"/>
  <c r="P47" i="28"/>
  <c r="O47" i="28"/>
  <c r="N47" i="28"/>
  <c r="M47" i="28"/>
  <c r="L47" i="28"/>
  <c r="K47" i="28"/>
  <c r="J47" i="28"/>
  <c r="I47" i="28"/>
  <c r="H47" i="28"/>
  <c r="G47" i="28"/>
  <c r="F47" i="28"/>
  <c r="E47" i="28"/>
  <c r="D47" i="28"/>
  <c r="C47" i="28"/>
  <c r="B47" i="28"/>
  <c r="T43" i="28"/>
  <c r="T42" i="28"/>
  <c r="T41" i="28"/>
  <c r="T40" i="28"/>
  <c r="T39" i="28"/>
  <c r="T38" i="28"/>
  <c r="T37" i="28"/>
  <c r="T36" i="28"/>
  <c r="T35" i="28"/>
  <c r="T34" i="28"/>
  <c r="T33" i="28"/>
  <c r="T31" i="28"/>
  <c r="T30" i="28"/>
  <c r="T29" i="28"/>
  <c r="T28" i="28"/>
  <c r="T27" i="28"/>
  <c r="T26" i="28"/>
  <c r="T25" i="28"/>
  <c r="T24" i="28"/>
  <c r="T23" i="28"/>
  <c r="T22" i="28"/>
  <c r="Q19" i="28"/>
  <c r="Q62" i="28" s="1"/>
  <c r="P19" i="28"/>
  <c r="P62" i="28" s="1"/>
  <c r="O19" i="28"/>
  <c r="O62" i="28" s="1"/>
  <c r="N19" i="28"/>
  <c r="N62" i="28" s="1"/>
  <c r="M19" i="28"/>
  <c r="M62" i="28" s="1"/>
  <c r="L19" i="28"/>
  <c r="L62" i="28" s="1"/>
  <c r="K19" i="28"/>
  <c r="K62" i="28" s="1"/>
  <c r="J19" i="28"/>
  <c r="J62" i="28" s="1"/>
  <c r="I19" i="28"/>
  <c r="I62" i="28" s="1"/>
  <c r="H19" i="28"/>
  <c r="H62" i="28" s="1"/>
  <c r="G19" i="28"/>
  <c r="G62" i="28" s="1"/>
  <c r="F19" i="28"/>
  <c r="F62" i="28" s="1"/>
  <c r="E19" i="28"/>
  <c r="E62" i="28" s="1"/>
  <c r="D19" i="28"/>
  <c r="D62" i="28" s="1"/>
  <c r="C19" i="28"/>
  <c r="C62" i="28" s="1"/>
  <c r="B19" i="28"/>
  <c r="B62" i="28" s="1"/>
  <c r="Q18" i="28"/>
  <c r="Q61" i="28" s="1"/>
  <c r="P18" i="28"/>
  <c r="P61" i="28" s="1"/>
  <c r="O18" i="28"/>
  <c r="O61" i="28" s="1"/>
  <c r="N18" i="28"/>
  <c r="N61" i="28" s="1"/>
  <c r="M18" i="28"/>
  <c r="M61" i="28" s="1"/>
  <c r="L18" i="28"/>
  <c r="L61" i="28" s="1"/>
  <c r="K18" i="28"/>
  <c r="K61" i="28" s="1"/>
  <c r="J18" i="28"/>
  <c r="J61" i="28" s="1"/>
  <c r="I18" i="28"/>
  <c r="I61" i="28" s="1"/>
  <c r="H18" i="28"/>
  <c r="H61" i="28" s="1"/>
  <c r="G18" i="28"/>
  <c r="G61" i="28" s="1"/>
  <c r="F18" i="28"/>
  <c r="F61" i="28" s="1"/>
  <c r="E18" i="28"/>
  <c r="E61" i="28" s="1"/>
  <c r="D18" i="28"/>
  <c r="D61" i="28" s="1"/>
  <c r="C18" i="28"/>
  <c r="C61" i="28" s="1"/>
  <c r="B18" i="28"/>
  <c r="B61" i="28" s="1"/>
  <c r="Q17" i="28"/>
  <c r="Q60" i="28" s="1"/>
  <c r="P17" i="28"/>
  <c r="P60" i="28" s="1"/>
  <c r="O17" i="28"/>
  <c r="O60" i="28" s="1"/>
  <c r="N17" i="28"/>
  <c r="N60" i="28" s="1"/>
  <c r="M17" i="28"/>
  <c r="M60" i="28" s="1"/>
  <c r="L17" i="28"/>
  <c r="L60" i="28" s="1"/>
  <c r="K17" i="28"/>
  <c r="K60" i="28" s="1"/>
  <c r="J17" i="28"/>
  <c r="J60" i="28" s="1"/>
  <c r="I17" i="28"/>
  <c r="I60" i="28" s="1"/>
  <c r="H17" i="28"/>
  <c r="H60" i="28" s="1"/>
  <c r="G17" i="28"/>
  <c r="G60" i="28" s="1"/>
  <c r="F17" i="28"/>
  <c r="F60" i="28" s="1"/>
  <c r="E17" i="28"/>
  <c r="E60" i="28" s="1"/>
  <c r="D17" i="28"/>
  <c r="D60" i="28" s="1"/>
  <c r="C17" i="28"/>
  <c r="C60" i="28" s="1"/>
  <c r="B17" i="28"/>
  <c r="B60" i="28" s="1"/>
  <c r="Q16" i="28"/>
  <c r="Q59" i="28" s="1"/>
  <c r="P16" i="28"/>
  <c r="P59" i="28" s="1"/>
  <c r="O16" i="28"/>
  <c r="O59" i="28" s="1"/>
  <c r="N16" i="28"/>
  <c r="N59" i="28" s="1"/>
  <c r="M16" i="28"/>
  <c r="M59" i="28" s="1"/>
  <c r="L16" i="28"/>
  <c r="L59" i="28" s="1"/>
  <c r="K16" i="28"/>
  <c r="K59" i="28" s="1"/>
  <c r="J16" i="28"/>
  <c r="J59" i="28" s="1"/>
  <c r="I16" i="28"/>
  <c r="I59" i="28" s="1"/>
  <c r="H16" i="28"/>
  <c r="H59" i="28" s="1"/>
  <c r="G16" i="28"/>
  <c r="G59" i="28" s="1"/>
  <c r="F16" i="28"/>
  <c r="F59" i="28" s="1"/>
  <c r="E16" i="28"/>
  <c r="E59" i="28" s="1"/>
  <c r="D16" i="28"/>
  <c r="D59" i="28" s="1"/>
  <c r="C16" i="28"/>
  <c r="C59" i="28" s="1"/>
  <c r="B16" i="28"/>
  <c r="B59" i="28" s="1"/>
  <c r="Q15" i="28"/>
  <c r="Q58" i="28" s="1"/>
  <c r="P15" i="28"/>
  <c r="P58" i="28" s="1"/>
  <c r="O15" i="28"/>
  <c r="O58" i="28" s="1"/>
  <c r="N15" i="28"/>
  <c r="N58" i="28" s="1"/>
  <c r="M15" i="28"/>
  <c r="M58" i="28" s="1"/>
  <c r="L15" i="28"/>
  <c r="L58" i="28" s="1"/>
  <c r="K15" i="28"/>
  <c r="K58" i="28" s="1"/>
  <c r="J15" i="28"/>
  <c r="J58" i="28" s="1"/>
  <c r="I15" i="28"/>
  <c r="I58" i="28" s="1"/>
  <c r="H15" i="28"/>
  <c r="H58" i="28" s="1"/>
  <c r="G15" i="28"/>
  <c r="G58" i="28" s="1"/>
  <c r="F15" i="28"/>
  <c r="F58" i="28" s="1"/>
  <c r="E15" i="28"/>
  <c r="E58" i="28" s="1"/>
  <c r="D15" i="28"/>
  <c r="D58" i="28" s="1"/>
  <c r="C15" i="28"/>
  <c r="C58" i="28" s="1"/>
  <c r="B15" i="28"/>
  <c r="B58" i="28" s="1"/>
  <c r="Q14" i="28"/>
  <c r="Q57" i="28" s="1"/>
  <c r="P14" i="28"/>
  <c r="P57" i="28" s="1"/>
  <c r="O14" i="28"/>
  <c r="O57" i="28" s="1"/>
  <c r="N14" i="28"/>
  <c r="N57" i="28" s="1"/>
  <c r="M14" i="28"/>
  <c r="M57" i="28" s="1"/>
  <c r="L14" i="28"/>
  <c r="L57" i="28" s="1"/>
  <c r="K14" i="28"/>
  <c r="K57" i="28" s="1"/>
  <c r="J14" i="28"/>
  <c r="J57" i="28" s="1"/>
  <c r="I14" i="28"/>
  <c r="I57" i="28" s="1"/>
  <c r="H14" i="28"/>
  <c r="H57" i="28" s="1"/>
  <c r="G14" i="28"/>
  <c r="G57" i="28" s="1"/>
  <c r="F14" i="28"/>
  <c r="F57" i="28" s="1"/>
  <c r="E14" i="28"/>
  <c r="E57" i="28" s="1"/>
  <c r="D14" i="28"/>
  <c r="D57" i="28" s="1"/>
  <c r="C14" i="28"/>
  <c r="C57" i="28" s="1"/>
  <c r="B14" i="28"/>
  <c r="B57" i="28" s="1"/>
  <c r="Q13" i="28"/>
  <c r="Q56" i="28" s="1"/>
  <c r="P13" i="28"/>
  <c r="P56" i="28" s="1"/>
  <c r="O13" i="28"/>
  <c r="O56" i="28" s="1"/>
  <c r="N13" i="28"/>
  <c r="N56" i="28" s="1"/>
  <c r="M13" i="28"/>
  <c r="M56" i="28" s="1"/>
  <c r="L13" i="28"/>
  <c r="L56" i="28" s="1"/>
  <c r="K13" i="28"/>
  <c r="K56" i="28" s="1"/>
  <c r="J13" i="28"/>
  <c r="J56" i="28" s="1"/>
  <c r="I13" i="28"/>
  <c r="I56" i="28" s="1"/>
  <c r="H13" i="28"/>
  <c r="H56" i="28" s="1"/>
  <c r="G13" i="28"/>
  <c r="G56" i="28" s="1"/>
  <c r="F13" i="28"/>
  <c r="F56" i="28" s="1"/>
  <c r="E13" i="28"/>
  <c r="E56" i="28" s="1"/>
  <c r="D13" i="28"/>
  <c r="D56" i="28" s="1"/>
  <c r="C13" i="28"/>
  <c r="C56" i="28" s="1"/>
  <c r="B13" i="28"/>
  <c r="B56" i="28" s="1"/>
  <c r="Q12" i="28"/>
  <c r="Q55" i="28" s="1"/>
  <c r="P12" i="28"/>
  <c r="P55" i="28" s="1"/>
  <c r="O12" i="28"/>
  <c r="O55" i="28" s="1"/>
  <c r="N12" i="28"/>
  <c r="N55" i="28" s="1"/>
  <c r="M12" i="28"/>
  <c r="M55" i="28" s="1"/>
  <c r="L12" i="28"/>
  <c r="L55" i="28" s="1"/>
  <c r="K12" i="28"/>
  <c r="K55" i="28" s="1"/>
  <c r="J12" i="28"/>
  <c r="J55" i="28" s="1"/>
  <c r="I12" i="28"/>
  <c r="I55" i="28" s="1"/>
  <c r="H12" i="28"/>
  <c r="H55" i="28" s="1"/>
  <c r="G12" i="28"/>
  <c r="G55" i="28" s="1"/>
  <c r="F12" i="28"/>
  <c r="F55" i="28" s="1"/>
  <c r="E12" i="28"/>
  <c r="E55" i="28" s="1"/>
  <c r="D12" i="28"/>
  <c r="D55" i="28" s="1"/>
  <c r="C12" i="28"/>
  <c r="C55" i="28" s="1"/>
  <c r="B12" i="28"/>
  <c r="B55" i="28" s="1"/>
  <c r="Q11" i="28"/>
  <c r="Q54" i="28" s="1"/>
  <c r="P11" i="28"/>
  <c r="P54" i="28" s="1"/>
  <c r="O11" i="28"/>
  <c r="O54" i="28" s="1"/>
  <c r="N11" i="28"/>
  <c r="N54" i="28" s="1"/>
  <c r="M11" i="28"/>
  <c r="M54" i="28" s="1"/>
  <c r="L11" i="28"/>
  <c r="L54" i="28" s="1"/>
  <c r="K11" i="28"/>
  <c r="K54" i="28" s="1"/>
  <c r="J11" i="28"/>
  <c r="J54" i="28" s="1"/>
  <c r="I11" i="28"/>
  <c r="I54" i="28" s="1"/>
  <c r="H11" i="28"/>
  <c r="H54" i="28" s="1"/>
  <c r="G11" i="28"/>
  <c r="G54" i="28" s="1"/>
  <c r="F11" i="28"/>
  <c r="F54" i="28" s="1"/>
  <c r="E11" i="28"/>
  <c r="E54" i="28" s="1"/>
  <c r="D11" i="28"/>
  <c r="D54" i="28" s="1"/>
  <c r="C11" i="28"/>
  <c r="C54" i="28" s="1"/>
  <c r="B11" i="28"/>
  <c r="B54" i="28" s="1"/>
  <c r="Q10" i="28"/>
  <c r="Q53" i="28" s="1"/>
  <c r="P10" i="28"/>
  <c r="P53" i="28" s="1"/>
  <c r="O10" i="28"/>
  <c r="O53" i="28" s="1"/>
  <c r="N10" i="28"/>
  <c r="N53" i="28" s="1"/>
  <c r="M10" i="28"/>
  <c r="M53" i="28" s="1"/>
  <c r="L10" i="28"/>
  <c r="L53" i="28" s="1"/>
  <c r="K10" i="28"/>
  <c r="K53" i="28" s="1"/>
  <c r="J10" i="28"/>
  <c r="J53" i="28" s="1"/>
  <c r="I10" i="28"/>
  <c r="I53" i="28" s="1"/>
  <c r="H10" i="28"/>
  <c r="H53" i="28" s="1"/>
  <c r="G10" i="28"/>
  <c r="G53" i="28" s="1"/>
  <c r="F10" i="28"/>
  <c r="F53" i="28" s="1"/>
  <c r="E10" i="28"/>
  <c r="E53" i="28" s="1"/>
  <c r="D10" i="28"/>
  <c r="D53" i="28" s="1"/>
  <c r="C10" i="28"/>
  <c r="C53" i="28" s="1"/>
  <c r="B10" i="28"/>
  <c r="B53" i="28" s="1"/>
  <c r="T8" i="28"/>
  <c r="S8" i="28"/>
  <c r="T18" i="32" l="1"/>
  <c r="B48" i="28"/>
  <c r="F48" i="28"/>
  <c r="J48" i="28"/>
  <c r="N48" i="28"/>
  <c r="D15" i="29"/>
  <c r="D45" i="29" s="1"/>
  <c r="H15" i="29"/>
  <c r="H45" i="29" s="1"/>
  <c r="L15" i="29"/>
  <c r="L45" i="29" s="1"/>
  <c r="P15" i="29"/>
  <c r="P45" i="29" s="1"/>
  <c r="C42" i="29"/>
  <c r="G42" i="29"/>
  <c r="K42" i="29"/>
  <c r="O42" i="29"/>
  <c r="C48" i="28"/>
  <c r="G48" i="28"/>
  <c r="K48" i="28"/>
  <c r="O48" i="28"/>
  <c r="E15" i="29"/>
  <c r="E45" i="29" s="1"/>
  <c r="I15" i="29"/>
  <c r="I45" i="29" s="1"/>
  <c r="M15" i="29"/>
  <c r="M45" i="29" s="1"/>
  <c r="Q15" i="29"/>
  <c r="Q45" i="29" s="1"/>
  <c r="D48" i="28"/>
  <c r="H48" i="28"/>
  <c r="L48" i="28"/>
  <c r="P48" i="28"/>
  <c r="B15" i="29"/>
  <c r="B45" i="29" s="1"/>
  <c r="F15" i="29"/>
  <c r="F45" i="29" s="1"/>
  <c r="J15" i="29"/>
  <c r="J45" i="29" s="1"/>
  <c r="N15" i="29"/>
  <c r="N45" i="29" s="1"/>
  <c r="E48" i="28"/>
  <c r="I48" i="28"/>
  <c r="M48" i="28"/>
  <c r="Q48" i="28"/>
  <c r="H46" i="32"/>
  <c r="S35" i="16"/>
  <c r="T19" i="16" s="1"/>
  <c r="S19" i="16"/>
  <c r="S34" i="16"/>
  <c r="S20" i="16"/>
  <c r="S21" i="16"/>
  <c r="T21" i="16" s="1"/>
  <c r="S22" i="16"/>
  <c r="T22" i="16" s="1"/>
  <c r="S23" i="16"/>
  <c r="S24" i="16"/>
  <c r="S25" i="16"/>
  <c r="T25" i="16" s="1"/>
  <c r="S26" i="16"/>
  <c r="T23" i="16" l="1"/>
  <c r="T20" i="16"/>
  <c r="T24" i="16"/>
  <c r="T26" i="16"/>
  <c r="B12" i="17"/>
  <c r="T11" i="16" l="1"/>
  <c r="T12" i="16"/>
  <c r="T13" i="16"/>
  <c r="T14" i="16"/>
  <c r="T10" i="16"/>
  <c r="W48" i="15"/>
  <c r="W49" i="15"/>
  <c r="W50" i="15"/>
  <c r="W51" i="15"/>
  <c r="W52" i="15"/>
  <c r="W53" i="15"/>
  <c r="W54" i="15"/>
  <c r="W55" i="15"/>
  <c r="W56" i="15"/>
  <c r="W57" i="15"/>
  <c r="W58" i="15"/>
  <c r="W59" i="15"/>
  <c r="W60" i="15"/>
  <c r="W61" i="15"/>
  <c r="W62" i="15"/>
  <c r="W63" i="15"/>
  <c r="W64" i="15"/>
  <c r="W65" i="15"/>
  <c r="W66" i="15"/>
  <c r="W67" i="15"/>
  <c r="W68" i="15"/>
  <c r="W69" i="15"/>
  <c r="W70" i="15"/>
  <c r="W71" i="15"/>
  <c r="W72" i="15"/>
  <c r="W73" i="15"/>
  <c r="W74" i="15"/>
  <c r="W75" i="15"/>
  <c r="W76" i="15"/>
  <c r="W77" i="15"/>
  <c r="W78" i="15"/>
  <c r="W79" i="15"/>
  <c r="W80" i="15"/>
  <c r="W81" i="15"/>
  <c r="W82" i="15"/>
  <c r="W47" i="15"/>
  <c r="X21" i="15"/>
  <c r="X22" i="15"/>
  <c r="X23" i="15"/>
  <c r="X24" i="15"/>
  <c r="X25" i="15"/>
  <c r="X26" i="15"/>
  <c r="X27" i="15"/>
  <c r="X28" i="15"/>
  <c r="X29" i="15"/>
  <c r="X30" i="15"/>
  <c r="X31" i="15"/>
  <c r="X33" i="15"/>
  <c r="X34" i="15"/>
  <c r="X35" i="15"/>
  <c r="X36" i="15"/>
  <c r="X37" i="15"/>
  <c r="X38" i="15"/>
  <c r="X39" i="15"/>
  <c r="X40" i="15"/>
  <c r="X41" i="15"/>
  <c r="X42" i="15"/>
  <c r="X43" i="15"/>
  <c r="X44" i="11" l="1"/>
  <c r="V42" i="11"/>
  <c r="V52" i="11"/>
  <c r="V53" i="11"/>
  <c r="V54" i="11"/>
  <c r="V55" i="11"/>
  <c r="V56" i="11"/>
  <c r="V57" i="11"/>
  <c r="V58" i="11"/>
  <c r="V59" i="11"/>
  <c r="V60" i="11"/>
  <c r="V61" i="11"/>
  <c r="V63" i="11"/>
  <c r="V64" i="11"/>
  <c r="V65" i="11"/>
  <c r="V66" i="11"/>
  <c r="V67" i="11"/>
  <c r="V68" i="11"/>
  <c r="V69" i="11"/>
  <c r="V70" i="11"/>
  <c r="V71" i="11"/>
  <c r="V72" i="11"/>
  <c r="V73"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8" i="11"/>
  <c r="W18" i="11"/>
  <c r="W20" i="11"/>
  <c r="W21" i="11"/>
  <c r="W22" i="11"/>
  <c r="W23" i="11"/>
  <c r="W24" i="11"/>
  <c r="W25" i="11"/>
  <c r="W26" i="11"/>
  <c r="W27" i="11"/>
  <c r="W28" i="11"/>
  <c r="W29" i="11"/>
  <c r="W31" i="11"/>
  <c r="W32" i="11"/>
  <c r="W33" i="11"/>
  <c r="W34" i="11"/>
  <c r="W35" i="11"/>
  <c r="W36" i="11"/>
  <c r="W37" i="11"/>
  <c r="W38" i="11"/>
  <c r="L4" i="10"/>
  <c r="G3" i="10"/>
  <c r="Z15" i="10"/>
  <c r="AA15" i="10"/>
  <c r="AB15" i="10"/>
  <c r="Y15" i="10"/>
  <c r="X15" i="10"/>
  <c r="G9" i="10"/>
  <c r="V31" i="10"/>
  <c r="V32" i="10"/>
  <c r="V29" i="10"/>
  <c r="W15" i="10"/>
  <c r="W16" i="10"/>
  <c r="W17" i="10"/>
  <c r="W18" i="10"/>
  <c r="W19" i="10"/>
  <c r="W21" i="10"/>
  <c r="W22" i="10"/>
  <c r="W23" i="10"/>
  <c r="W24" i="10"/>
  <c r="W25" i="10"/>
  <c r="X43" i="11" l="1"/>
  <c r="Y43" i="11"/>
  <c r="Y44" i="11"/>
  <c r="V51" i="9"/>
  <c r="V49" i="9"/>
  <c r="V9" i="9"/>
  <c r="V10" i="9"/>
  <c r="V11" i="9"/>
  <c r="V12" i="9"/>
  <c r="V13" i="9"/>
  <c r="V14" i="9"/>
  <c r="V15" i="9"/>
  <c r="V48" i="9" s="1"/>
  <c r="V16" i="9"/>
  <c r="V17" i="9"/>
  <c r="V18" i="9"/>
  <c r="V19" i="9"/>
  <c r="V21" i="9"/>
  <c r="V22" i="9"/>
  <c r="V50" i="9" s="1"/>
  <c r="V23" i="9"/>
  <c r="V24" i="9"/>
  <c r="V53" i="9" s="1"/>
  <c r="V25" i="9"/>
  <c r="V26" i="9"/>
  <c r="V27" i="9"/>
  <c r="V28" i="9"/>
  <c r="V29" i="9"/>
  <c r="V30" i="9"/>
  <c r="V54" i="9" s="1"/>
  <c r="V31" i="9"/>
  <c r="V52" i="9" s="1"/>
  <c r="C65" i="19"/>
  <c r="D65" i="19"/>
  <c r="E65" i="19"/>
  <c r="F65" i="19"/>
  <c r="G65" i="19"/>
  <c r="H65" i="19"/>
  <c r="I65" i="19"/>
  <c r="J65" i="19"/>
  <c r="K65" i="19"/>
  <c r="L65" i="19"/>
  <c r="M65" i="19"/>
  <c r="N65" i="19"/>
  <c r="R18" i="17"/>
  <c r="S18" i="17"/>
  <c r="R19" i="17"/>
  <c r="S19" i="17"/>
  <c r="R20" i="17"/>
  <c r="S20" i="17"/>
  <c r="R21" i="17"/>
  <c r="S21" i="17"/>
  <c r="R22" i="17"/>
  <c r="S22" i="17"/>
  <c r="R23" i="17"/>
  <c r="S23" i="17"/>
  <c r="S17" i="17"/>
  <c r="S9" i="17" s="1"/>
  <c r="R17" i="17"/>
  <c r="R9" i="17" s="1"/>
  <c r="R17" i="16"/>
  <c r="Q17" i="16"/>
  <c r="P17" i="16"/>
  <c r="O17" i="16"/>
  <c r="N17" i="16"/>
  <c r="M17" i="16"/>
  <c r="L17" i="16"/>
  <c r="K17" i="16"/>
  <c r="J17" i="16"/>
  <c r="I17" i="16"/>
  <c r="H17" i="16"/>
  <c r="G17" i="16"/>
  <c r="F17" i="16"/>
  <c r="E17" i="16"/>
  <c r="D17" i="16"/>
  <c r="C17" i="16"/>
  <c r="R16" i="16"/>
  <c r="Q16" i="16"/>
  <c r="P16" i="16"/>
  <c r="O16" i="16"/>
  <c r="N16" i="16"/>
  <c r="M16" i="16"/>
  <c r="L16" i="16"/>
  <c r="K16" i="16"/>
  <c r="J16" i="16"/>
  <c r="I16" i="16"/>
  <c r="H16" i="16"/>
  <c r="G16" i="16"/>
  <c r="F16" i="16"/>
  <c r="E16" i="16"/>
  <c r="D16" i="16"/>
  <c r="C16" i="16"/>
  <c r="R15" i="16"/>
  <c r="Q15" i="16"/>
  <c r="P15" i="16"/>
  <c r="O15" i="16"/>
  <c r="N15" i="16"/>
  <c r="M15" i="16"/>
  <c r="L15" i="16"/>
  <c r="K15" i="16"/>
  <c r="J15" i="16"/>
  <c r="I15" i="16"/>
  <c r="H15" i="16"/>
  <c r="G15" i="16"/>
  <c r="F15" i="16"/>
  <c r="E15" i="16"/>
  <c r="D15" i="16"/>
  <c r="C15" i="16"/>
  <c r="R14" i="16"/>
  <c r="Q14" i="16"/>
  <c r="P14" i="16"/>
  <c r="O14" i="16"/>
  <c r="N14" i="16"/>
  <c r="M14" i="16"/>
  <c r="L14" i="16"/>
  <c r="K14" i="16"/>
  <c r="J14" i="16"/>
  <c r="I14" i="16"/>
  <c r="H14" i="16"/>
  <c r="G14" i="16"/>
  <c r="X14" i="16" s="1"/>
  <c r="F14" i="16"/>
  <c r="W14" i="16" s="1"/>
  <c r="E14" i="16"/>
  <c r="V14" i="16" s="1"/>
  <c r="D14" i="16"/>
  <c r="U14" i="16" s="1"/>
  <c r="C14" i="16"/>
  <c r="R13" i="16"/>
  <c r="Q13" i="16"/>
  <c r="P13" i="16"/>
  <c r="O13" i="16"/>
  <c r="N13" i="16"/>
  <c r="M13" i="16"/>
  <c r="L13" i="16"/>
  <c r="K13" i="16"/>
  <c r="J13" i="16"/>
  <c r="I13" i="16"/>
  <c r="H13" i="16"/>
  <c r="G13" i="16"/>
  <c r="X13" i="16" s="1"/>
  <c r="F13" i="16"/>
  <c r="W13" i="16" s="1"/>
  <c r="E13" i="16"/>
  <c r="V13" i="16" s="1"/>
  <c r="D13" i="16"/>
  <c r="U13" i="16" s="1"/>
  <c r="C13" i="16"/>
  <c r="R12" i="16"/>
  <c r="Q12" i="16"/>
  <c r="P12" i="16"/>
  <c r="O12" i="16"/>
  <c r="N12" i="16"/>
  <c r="M12" i="16"/>
  <c r="L12" i="16"/>
  <c r="K12" i="16"/>
  <c r="J12" i="16"/>
  <c r="I12" i="16"/>
  <c r="H12" i="16"/>
  <c r="G12" i="16"/>
  <c r="X12" i="16" s="1"/>
  <c r="F12" i="16"/>
  <c r="W12" i="16" s="1"/>
  <c r="E12" i="16"/>
  <c r="V12" i="16" s="1"/>
  <c r="D12" i="16"/>
  <c r="U12" i="16" s="1"/>
  <c r="C12" i="16"/>
  <c r="R11" i="16"/>
  <c r="Q11" i="16"/>
  <c r="P11" i="16"/>
  <c r="O11" i="16"/>
  <c r="N11" i="16"/>
  <c r="M11" i="16"/>
  <c r="L11" i="16"/>
  <c r="K11" i="16"/>
  <c r="J11" i="16"/>
  <c r="I11" i="16"/>
  <c r="H11" i="16"/>
  <c r="G11" i="16"/>
  <c r="X11" i="16" s="1"/>
  <c r="F11" i="16"/>
  <c r="W11" i="16" s="1"/>
  <c r="E11" i="16"/>
  <c r="V11" i="16" s="1"/>
  <c r="D11" i="16"/>
  <c r="U11" i="16" s="1"/>
  <c r="C11" i="16"/>
  <c r="R10" i="16"/>
  <c r="Q10" i="16"/>
  <c r="P10" i="16"/>
  <c r="O10" i="16"/>
  <c r="N10" i="16"/>
  <c r="M10" i="16"/>
  <c r="L10" i="16"/>
  <c r="K10" i="16"/>
  <c r="J10" i="16"/>
  <c r="I10" i="16"/>
  <c r="H10" i="16"/>
  <c r="G10" i="16"/>
  <c r="X10" i="16" s="1"/>
  <c r="F10" i="16"/>
  <c r="W10" i="16" s="1"/>
  <c r="E10" i="16"/>
  <c r="V10" i="16" s="1"/>
  <c r="D10" i="16"/>
  <c r="U10" i="16" s="1"/>
  <c r="C10" i="16"/>
  <c r="V47" i="9" l="1"/>
  <c r="V55" i="9"/>
  <c r="V56" i="9"/>
  <c r="S15" i="17"/>
  <c r="R15" i="17"/>
  <c r="S11" i="17"/>
  <c r="R11" i="17"/>
  <c r="S10" i="17"/>
  <c r="R10" i="17"/>
  <c r="T20" i="17"/>
  <c r="T22" i="17"/>
  <c r="T18" i="17"/>
  <c r="R12" i="17"/>
  <c r="R14" i="17"/>
  <c r="T23" i="17"/>
  <c r="R13" i="17"/>
  <c r="T17" i="17"/>
  <c r="T9" i="17" s="1"/>
  <c r="T21" i="17"/>
  <c r="T19" i="17"/>
  <c r="T11" i="17" s="1"/>
  <c r="S14" i="17"/>
  <c r="S12" i="17"/>
  <c r="S13" i="17"/>
  <c r="R19" i="27"/>
  <c r="Q19" i="27"/>
  <c r="P19" i="27"/>
  <c r="O19" i="27"/>
  <c r="N19" i="27"/>
  <c r="M19" i="27"/>
  <c r="L19" i="27"/>
  <c r="K19" i="27"/>
  <c r="J19" i="27"/>
  <c r="I19" i="27"/>
  <c r="H19" i="27"/>
  <c r="G19" i="27"/>
  <c r="F19" i="27"/>
  <c r="E19" i="27"/>
  <c r="D19" i="27"/>
  <c r="C19" i="27"/>
  <c r="T21" i="25"/>
  <c r="T20" i="25"/>
  <c r="T19" i="25"/>
  <c r="T18" i="25"/>
  <c r="T17" i="25"/>
  <c r="T8" i="25"/>
  <c r="S8" i="25"/>
  <c r="T21" i="24"/>
  <c r="T20" i="24"/>
  <c r="T19" i="24"/>
  <c r="T18" i="24"/>
  <c r="T17" i="24"/>
  <c r="T8" i="24"/>
  <c r="S8" i="24"/>
  <c r="T21" i="23"/>
  <c r="T20" i="23"/>
  <c r="T19" i="23"/>
  <c r="T18" i="23"/>
  <c r="T17" i="23"/>
  <c r="T8" i="23"/>
  <c r="S8" i="23"/>
  <c r="T21" i="22"/>
  <c r="T20" i="22"/>
  <c r="T19" i="22"/>
  <c r="T18" i="22"/>
  <c r="T17" i="22"/>
  <c r="T8" i="22"/>
  <c r="S8" i="22"/>
  <c r="T21" i="21"/>
  <c r="T20" i="21"/>
  <c r="T19" i="21"/>
  <c r="T18" i="21"/>
  <c r="T17" i="21"/>
  <c r="T8" i="21"/>
  <c r="S8" i="21"/>
  <c r="T42" i="20"/>
  <c r="T41" i="20"/>
  <c r="T40" i="20"/>
  <c r="T39" i="20"/>
  <c r="T38" i="20"/>
  <c r="T37" i="20"/>
  <c r="T36" i="20"/>
  <c r="T35" i="20"/>
  <c r="T34" i="20"/>
  <c r="T31" i="20"/>
  <c r="T30" i="20"/>
  <c r="T29" i="20"/>
  <c r="T28" i="20"/>
  <c r="T27" i="20"/>
  <c r="T26" i="20"/>
  <c r="T25" i="20"/>
  <c r="T24" i="20"/>
  <c r="T23" i="20"/>
  <c r="T8" i="20"/>
  <c r="S8" i="20"/>
  <c r="T10" i="17" l="1"/>
  <c r="T15" i="17"/>
  <c r="T14" i="17"/>
  <c r="T12" i="17"/>
  <c r="T13" i="17"/>
  <c r="T22" i="20"/>
  <c r="R43" i="9"/>
  <c r="Q43" i="9"/>
  <c r="P43" i="9"/>
  <c r="O43" i="9"/>
  <c r="N43" i="9"/>
  <c r="M43" i="9"/>
  <c r="L43" i="9"/>
  <c r="K43" i="9"/>
  <c r="J43" i="9"/>
  <c r="I43" i="9"/>
  <c r="H43" i="9"/>
  <c r="G43" i="9"/>
  <c r="F43" i="9"/>
  <c r="E43" i="9"/>
  <c r="D43" i="9"/>
  <c r="C43" i="9"/>
  <c r="R42" i="9"/>
  <c r="Q42" i="9"/>
  <c r="P42" i="9"/>
  <c r="O42" i="9"/>
  <c r="N42" i="9"/>
  <c r="M42" i="9"/>
  <c r="L42" i="9"/>
  <c r="K42" i="9"/>
  <c r="J42" i="9"/>
  <c r="I42" i="9"/>
  <c r="H42" i="9"/>
  <c r="G42" i="9"/>
  <c r="F42" i="9"/>
  <c r="E42" i="9"/>
  <c r="D42" i="9"/>
  <c r="C42" i="9"/>
  <c r="R41" i="9"/>
  <c r="Q41" i="9"/>
  <c r="P41" i="9"/>
  <c r="O41" i="9"/>
  <c r="N41" i="9"/>
  <c r="M41" i="9"/>
  <c r="L41" i="9"/>
  <c r="K41" i="9"/>
  <c r="J41" i="9"/>
  <c r="I41" i="9"/>
  <c r="H41" i="9"/>
  <c r="G41" i="9"/>
  <c r="F41" i="9"/>
  <c r="E41" i="9"/>
  <c r="D41" i="9"/>
  <c r="C41" i="9"/>
  <c r="R40" i="9"/>
  <c r="Q40" i="9"/>
  <c r="P40" i="9"/>
  <c r="O40" i="9"/>
  <c r="N40" i="9"/>
  <c r="M40" i="9"/>
  <c r="L40" i="9"/>
  <c r="K40" i="9"/>
  <c r="J40" i="9"/>
  <c r="I40" i="9"/>
  <c r="H40" i="9"/>
  <c r="G40" i="9"/>
  <c r="F40" i="9"/>
  <c r="E40" i="9"/>
  <c r="D40" i="9"/>
  <c r="C40" i="9"/>
  <c r="R39" i="9"/>
  <c r="Q39" i="9"/>
  <c r="P39" i="9"/>
  <c r="O39" i="9"/>
  <c r="N39" i="9"/>
  <c r="M39" i="9"/>
  <c r="L39" i="9"/>
  <c r="K39" i="9"/>
  <c r="J39" i="9"/>
  <c r="I39" i="9"/>
  <c r="H39" i="9"/>
  <c r="G39" i="9"/>
  <c r="F39" i="9"/>
  <c r="E39" i="9"/>
  <c r="D39" i="9"/>
  <c r="C39" i="9"/>
  <c r="R38" i="9"/>
  <c r="Q38" i="9"/>
  <c r="P38" i="9"/>
  <c r="O38" i="9"/>
  <c r="N38" i="9"/>
  <c r="M38" i="9"/>
  <c r="L38" i="9"/>
  <c r="K38" i="9"/>
  <c r="J38" i="9"/>
  <c r="I38" i="9"/>
  <c r="H38" i="9"/>
  <c r="G38" i="9"/>
  <c r="F38" i="9"/>
  <c r="E38" i="9"/>
  <c r="D38" i="9"/>
  <c r="C38" i="9"/>
  <c r="R37" i="9"/>
  <c r="Q37" i="9"/>
  <c r="P37" i="9"/>
  <c r="O37" i="9"/>
  <c r="N37" i="9"/>
  <c r="M37" i="9"/>
  <c r="L37" i="9"/>
  <c r="K37" i="9"/>
  <c r="J37" i="9"/>
  <c r="I37" i="9"/>
  <c r="H37" i="9"/>
  <c r="G37" i="9"/>
  <c r="F37" i="9"/>
  <c r="E37" i="9"/>
  <c r="D37" i="9"/>
  <c r="C37" i="9"/>
  <c r="R36" i="9"/>
  <c r="Q36" i="9"/>
  <c r="P36" i="9"/>
  <c r="O36" i="9"/>
  <c r="N36" i="9"/>
  <c r="M36" i="9"/>
  <c r="L36" i="9"/>
  <c r="K36" i="9"/>
  <c r="J36" i="9"/>
  <c r="I36" i="9"/>
  <c r="H36" i="9"/>
  <c r="G36" i="9"/>
  <c r="F36" i="9"/>
  <c r="E36" i="9"/>
  <c r="D36" i="9"/>
  <c r="C36" i="9"/>
  <c r="R35" i="9"/>
  <c r="Q35" i="9"/>
  <c r="P35" i="9"/>
  <c r="O35" i="9"/>
  <c r="N35" i="9"/>
  <c r="M35" i="9"/>
  <c r="L35" i="9"/>
  <c r="K35" i="9"/>
  <c r="J35" i="9"/>
  <c r="I35" i="9"/>
  <c r="H35" i="9"/>
  <c r="G35" i="9"/>
  <c r="F35" i="9"/>
  <c r="E35" i="9"/>
  <c r="D35" i="9"/>
  <c r="C35" i="9"/>
  <c r="R34" i="9"/>
  <c r="Q34" i="9"/>
  <c r="P34" i="9"/>
  <c r="O34" i="9"/>
  <c r="N34" i="9"/>
  <c r="M34" i="9"/>
  <c r="L34" i="9"/>
  <c r="K34" i="9"/>
  <c r="J34" i="9"/>
  <c r="I34" i="9"/>
  <c r="H34" i="9"/>
  <c r="G34" i="9"/>
  <c r="F34" i="9"/>
  <c r="E34" i="9"/>
  <c r="D34" i="9"/>
  <c r="C34" i="9"/>
  <c r="R33" i="9"/>
  <c r="R32" i="9" s="1"/>
  <c r="Q33" i="9"/>
  <c r="P33" i="9"/>
  <c r="O33" i="9"/>
  <c r="N33" i="9"/>
  <c r="M33" i="9"/>
  <c r="L33" i="9"/>
  <c r="K33" i="9"/>
  <c r="J33" i="9"/>
  <c r="I33" i="9"/>
  <c r="H33" i="9"/>
  <c r="G33" i="9"/>
  <c r="F33" i="9"/>
  <c r="E33" i="9"/>
  <c r="D33" i="9"/>
  <c r="C33" i="9"/>
  <c r="Q32" i="9"/>
  <c r="P32" i="9"/>
  <c r="O32" i="9"/>
  <c r="N32" i="9"/>
  <c r="M32" i="9"/>
  <c r="L32" i="9"/>
  <c r="K32" i="9"/>
  <c r="J32" i="9"/>
  <c r="I32" i="9"/>
  <c r="H32" i="9"/>
  <c r="G32" i="9"/>
  <c r="F32" i="9"/>
  <c r="E32" i="9"/>
  <c r="D32" i="9"/>
  <c r="C32" i="9"/>
  <c r="R20" i="9"/>
  <c r="Q20" i="9"/>
  <c r="P20" i="9"/>
  <c r="O20" i="9"/>
  <c r="N20" i="9"/>
  <c r="M20" i="9"/>
  <c r="L20" i="9"/>
  <c r="K20" i="9"/>
  <c r="J20" i="9"/>
  <c r="I20" i="9"/>
  <c r="H20" i="9"/>
  <c r="G20" i="9"/>
  <c r="F20" i="9"/>
  <c r="E20" i="9"/>
  <c r="D20" i="9"/>
  <c r="C20" i="9"/>
  <c r="R8" i="9"/>
  <c r="Q8" i="9"/>
  <c r="P8" i="9"/>
  <c r="O8" i="9"/>
  <c r="N8" i="9"/>
  <c r="M8" i="9"/>
  <c r="L8" i="9"/>
  <c r="K8" i="9"/>
  <c r="J8" i="9"/>
  <c r="I8" i="9"/>
  <c r="H8" i="9"/>
  <c r="G8" i="9"/>
  <c r="F8" i="9"/>
  <c r="E8" i="9"/>
  <c r="D8" i="9"/>
  <c r="C8" i="9"/>
  <c r="R9" i="19"/>
  <c r="Q9" i="19"/>
  <c r="P9" i="19"/>
  <c r="O9" i="19"/>
  <c r="N9" i="19"/>
  <c r="M9" i="19"/>
  <c r="L9" i="19"/>
  <c r="K9" i="19"/>
  <c r="J9" i="19"/>
  <c r="I9" i="19"/>
  <c r="H9" i="19"/>
  <c r="G9" i="19"/>
  <c r="F9" i="19"/>
  <c r="E9" i="19"/>
  <c r="D9" i="19"/>
  <c r="D26" i="19" s="1"/>
  <c r="C9" i="19"/>
  <c r="V8" i="9" l="1"/>
  <c r="V20" i="9"/>
  <c r="V32" i="9"/>
  <c r="V33" i="9"/>
  <c r="V34" i="9"/>
  <c r="V35" i="9"/>
  <c r="V36" i="9"/>
  <c r="V37" i="9"/>
  <c r="V38" i="9"/>
  <c r="T11" i="9"/>
  <c r="T15" i="9"/>
  <c r="T19" i="9"/>
  <c r="T9" i="9"/>
  <c r="T14" i="9"/>
  <c r="V46" i="9"/>
  <c r="T18" i="9"/>
  <c r="T13" i="9"/>
  <c r="T17" i="9"/>
  <c r="T12" i="9"/>
  <c r="T16" i="9"/>
  <c r="T10" i="9"/>
  <c r="V39" i="9"/>
  <c r="V40" i="9"/>
  <c r="V41" i="9"/>
  <c r="V42" i="9"/>
  <c r="V43" i="9"/>
  <c r="T33" i="20"/>
  <c r="D65" i="11"/>
  <c r="E65" i="11"/>
  <c r="F65" i="11"/>
  <c r="G65" i="11"/>
  <c r="H65" i="11"/>
  <c r="I65" i="11"/>
  <c r="J65" i="11"/>
  <c r="K65" i="11"/>
  <c r="L65" i="11"/>
  <c r="M65" i="11"/>
  <c r="N65" i="11"/>
  <c r="O65" i="11"/>
  <c r="P65" i="11"/>
  <c r="Q65" i="11"/>
  <c r="R65" i="11"/>
  <c r="D66" i="11"/>
  <c r="E66" i="11"/>
  <c r="F66" i="11"/>
  <c r="G66" i="11"/>
  <c r="H66" i="11"/>
  <c r="I66" i="11"/>
  <c r="J66" i="11"/>
  <c r="K66" i="11"/>
  <c r="L66" i="11"/>
  <c r="M66" i="11"/>
  <c r="N66" i="11"/>
  <c r="O66" i="11"/>
  <c r="P66" i="11"/>
  <c r="Q66" i="11"/>
  <c r="R66" i="11"/>
  <c r="D67" i="11"/>
  <c r="E67" i="11"/>
  <c r="F67" i="11"/>
  <c r="G67" i="11"/>
  <c r="H67" i="11"/>
  <c r="I67" i="11"/>
  <c r="J67" i="11"/>
  <c r="K67" i="11"/>
  <c r="L67" i="11"/>
  <c r="M67" i="11"/>
  <c r="N67" i="11"/>
  <c r="O67" i="11"/>
  <c r="P67" i="11"/>
  <c r="Q67" i="11"/>
  <c r="R67" i="11"/>
  <c r="D68" i="11"/>
  <c r="E68" i="11"/>
  <c r="F68" i="11"/>
  <c r="G68" i="11"/>
  <c r="H68" i="11"/>
  <c r="I68" i="11"/>
  <c r="J68" i="11"/>
  <c r="K68" i="11"/>
  <c r="L68" i="11"/>
  <c r="M68" i="11"/>
  <c r="N68" i="11"/>
  <c r="O68" i="11"/>
  <c r="P68" i="11"/>
  <c r="Q68" i="11"/>
  <c r="R68" i="11"/>
  <c r="D69" i="11"/>
  <c r="E69" i="11"/>
  <c r="F69" i="11"/>
  <c r="G69" i="11"/>
  <c r="H69" i="11"/>
  <c r="I69" i="11"/>
  <c r="J69" i="11"/>
  <c r="K69" i="11"/>
  <c r="L69" i="11"/>
  <c r="M69" i="11"/>
  <c r="N69" i="11"/>
  <c r="O69" i="11"/>
  <c r="P69" i="11"/>
  <c r="Q69" i="11"/>
  <c r="R69" i="11"/>
  <c r="D70" i="11"/>
  <c r="E70" i="11"/>
  <c r="F70" i="11"/>
  <c r="G70" i="11"/>
  <c r="H70" i="11"/>
  <c r="I70" i="11"/>
  <c r="J70" i="11"/>
  <c r="K70" i="11"/>
  <c r="L70" i="11"/>
  <c r="M70" i="11"/>
  <c r="N70" i="11"/>
  <c r="O70" i="11"/>
  <c r="P70" i="11"/>
  <c r="Q70" i="11"/>
  <c r="R70" i="11"/>
  <c r="D71" i="11"/>
  <c r="E71" i="11"/>
  <c r="F71" i="11"/>
  <c r="G71" i="11"/>
  <c r="H71" i="11"/>
  <c r="I71" i="11"/>
  <c r="J71" i="11"/>
  <c r="K71" i="11"/>
  <c r="L71" i="11"/>
  <c r="M71" i="11"/>
  <c r="N71" i="11"/>
  <c r="O71" i="11"/>
  <c r="P71" i="11"/>
  <c r="Q71" i="11"/>
  <c r="R71" i="11"/>
  <c r="D72" i="11"/>
  <c r="E72" i="11"/>
  <c r="F72" i="11"/>
  <c r="G72" i="11"/>
  <c r="H72" i="11"/>
  <c r="I72" i="11"/>
  <c r="J72" i="11"/>
  <c r="K72" i="11"/>
  <c r="L72" i="11"/>
  <c r="M72" i="11"/>
  <c r="N72" i="11"/>
  <c r="O72" i="11"/>
  <c r="P72" i="11"/>
  <c r="Q72" i="11"/>
  <c r="R72" i="11"/>
  <c r="C65" i="11"/>
  <c r="C66" i="11"/>
  <c r="C67" i="11"/>
  <c r="C68" i="11"/>
  <c r="C69" i="11"/>
  <c r="C70" i="11"/>
  <c r="C71" i="11"/>
  <c r="C72" i="11"/>
  <c r="D54" i="11"/>
  <c r="E54" i="11"/>
  <c r="F54" i="11"/>
  <c r="G54" i="11"/>
  <c r="H54" i="11"/>
  <c r="I54" i="11"/>
  <c r="J54" i="11"/>
  <c r="K54" i="11"/>
  <c r="L54" i="11"/>
  <c r="M54" i="11"/>
  <c r="N54" i="11"/>
  <c r="O54" i="11"/>
  <c r="P54" i="11"/>
  <c r="Q54" i="11"/>
  <c r="R54" i="11"/>
  <c r="D55" i="11"/>
  <c r="E55" i="11"/>
  <c r="F55" i="11"/>
  <c r="G55" i="11"/>
  <c r="H55" i="11"/>
  <c r="I55" i="11"/>
  <c r="J55" i="11"/>
  <c r="K55" i="11"/>
  <c r="L55" i="11"/>
  <c r="M55" i="11"/>
  <c r="N55" i="11"/>
  <c r="O55" i="11"/>
  <c r="P55" i="11"/>
  <c r="Q55" i="11"/>
  <c r="R55" i="11"/>
  <c r="D56" i="11"/>
  <c r="E56" i="11"/>
  <c r="F56" i="11"/>
  <c r="G56" i="11"/>
  <c r="H56" i="11"/>
  <c r="I56" i="11"/>
  <c r="J56" i="11"/>
  <c r="K56" i="11"/>
  <c r="L56" i="11"/>
  <c r="M56" i="11"/>
  <c r="N56" i="11"/>
  <c r="O56" i="11"/>
  <c r="P56" i="11"/>
  <c r="Q56" i="11"/>
  <c r="R56" i="11"/>
  <c r="D57" i="11"/>
  <c r="E57" i="11"/>
  <c r="F57" i="11"/>
  <c r="G57" i="11"/>
  <c r="H57" i="11"/>
  <c r="I57" i="11"/>
  <c r="J57" i="11"/>
  <c r="K57" i="11"/>
  <c r="L57" i="11"/>
  <c r="M57" i="11"/>
  <c r="N57" i="11"/>
  <c r="O57" i="11"/>
  <c r="P57" i="11"/>
  <c r="Q57" i="11"/>
  <c r="R57" i="11"/>
  <c r="D58" i="11"/>
  <c r="E58" i="11"/>
  <c r="F58" i="11"/>
  <c r="G58" i="11"/>
  <c r="H58" i="11"/>
  <c r="I58" i="11"/>
  <c r="J58" i="11"/>
  <c r="K58" i="11"/>
  <c r="L58" i="11"/>
  <c r="M58" i="11"/>
  <c r="N58" i="11"/>
  <c r="O58" i="11"/>
  <c r="P58" i="11"/>
  <c r="Q58" i="11"/>
  <c r="R58" i="11"/>
  <c r="D59" i="11"/>
  <c r="E59" i="11"/>
  <c r="F59" i="11"/>
  <c r="G59" i="11"/>
  <c r="H59" i="11"/>
  <c r="I59" i="11"/>
  <c r="J59" i="11"/>
  <c r="K59" i="11"/>
  <c r="L59" i="11"/>
  <c r="M59" i="11"/>
  <c r="N59" i="11"/>
  <c r="O59" i="11"/>
  <c r="P59" i="11"/>
  <c r="Q59" i="11"/>
  <c r="R59" i="11"/>
  <c r="D60" i="11"/>
  <c r="E60" i="11"/>
  <c r="F60" i="11"/>
  <c r="G60" i="11"/>
  <c r="H60" i="11"/>
  <c r="I60" i="11"/>
  <c r="J60" i="11"/>
  <c r="K60" i="11"/>
  <c r="L60" i="11"/>
  <c r="M60" i="11"/>
  <c r="N60" i="11"/>
  <c r="O60" i="11"/>
  <c r="P60" i="11"/>
  <c r="Q60" i="11"/>
  <c r="R60" i="11"/>
  <c r="D61" i="11"/>
  <c r="E61" i="11"/>
  <c r="F61" i="11"/>
  <c r="G61" i="11"/>
  <c r="H61" i="11"/>
  <c r="I61" i="11"/>
  <c r="J61" i="11"/>
  <c r="K61" i="11"/>
  <c r="L61" i="11"/>
  <c r="M61" i="11"/>
  <c r="N61" i="11"/>
  <c r="O61" i="11"/>
  <c r="P61" i="11"/>
  <c r="Q61" i="11"/>
  <c r="R61" i="11"/>
  <c r="C54" i="11"/>
  <c r="C55" i="11"/>
  <c r="C56" i="11"/>
  <c r="C57" i="11"/>
  <c r="C58" i="11"/>
  <c r="C59" i="11"/>
  <c r="C60" i="11"/>
  <c r="C61" i="11"/>
  <c r="D8" i="11"/>
  <c r="D5" i="11" s="1"/>
  <c r="E8" i="11"/>
  <c r="E5" i="11" s="1"/>
  <c r="F8" i="11"/>
  <c r="F5" i="11" s="1"/>
  <c r="G8" i="11"/>
  <c r="G5" i="11" s="1"/>
  <c r="H8" i="11"/>
  <c r="H5" i="11" s="1"/>
  <c r="I8" i="11"/>
  <c r="J8" i="11"/>
  <c r="K8" i="11"/>
  <c r="L8" i="11"/>
  <c r="M8" i="11"/>
  <c r="N8" i="11"/>
  <c r="O8" i="11"/>
  <c r="P8" i="11"/>
  <c r="Q8" i="11"/>
  <c r="R8" i="11"/>
  <c r="D10" i="11"/>
  <c r="E10" i="11"/>
  <c r="F10" i="11"/>
  <c r="G10" i="11"/>
  <c r="H10" i="11"/>
  <c r="I10" i="11"/>
  <c r="J10" i="11"/>
  <c r="K10" i="11"/>
  <c r="L10" i="11"/>
  <c r="M10" i="11"/>
  <c r="N10" i="11"/>
  <c r="O10" i="11"/>
  <c r="P10" i="11"/>
  <c r="Q10" i="11"/>
  <c r="R10" i="11"/>
  <c r="D11" i="11"/>
  <c r="E11" i="11"/>
  <c r="F11" i="11"/>
  <c r="G11" i="11"/>
  <c r="H11" i="11"/>
  <c r="I11" i="11"/>
  <c r="J11" i="11"/>
  <c r="J45" i="11" s="1"/>
  <c r="K11" i="11"/>
  <c r="L11" i="11"/>
  <c r="M11" i="11"/>
  <c r="N11" i="11"/>
  <c r="O11" i="11"/>
  <c r="P11" i="11"/>
  <c r="Q11" i="11"/>
  <c r="R11" i="11"/>
  <c r="R45" i="11" s="1"/>
  <c r="D12" i="11"/>
  <c r="E12" i="11"/>
  <c r="F12" i="11"/>
  <c r="G12" i="11"/>
  <c r="H12" i="11"/>
  <c r="I12" i="11"/>
  <c r="J12" i="11"/>
  <c r="K12" i="11"/>
  <c r="K46" i="11" s="1"/>
  <c r="L12" i="11"/>
  <c r="M12" i="11"/>
  <c r="N12" i="11"/>
  <c r="O12" i="11"/>
  <c r="P12" i="11"/>
  <c r="Q12" i="11"/>
  <c r="R12" i="11"/>
  <c r="D13" i="11"/>
  <c r="E13" i="11"/>
  <c r="F13" i="11"/>
  <c r="G13" i="11"/>
  <c r="H13" i="11"/>
  <c r="I13" i="11"/>
  <c r="I47" i="11" s="1"/>
  <c r="J13" i="11"/>
  <c r="J47" i="11" s="1"/>
  <c r="K13" i="11"/>
  <c r="K47" i="11" s="1"/>
  <c r="L13" i="11"/>
  <c r="L47" i="11" s="1"/>
  <c r="M13" i="11"/>
  <c r="N13" i="11"/>
  <c r="N47" i="11" s="1"/>
  <c r="O13" i="11"/>
  <c r="P13" i="11"/>
  <c r="Q13" i="11"/>
  <c r="Q47" i="11" s="1"/>
  <c r="R13" i="11"/>
  <c r="R47" i="11" s="1"/>
  <c r="D14" i="11"/>
  <c r="E14" i="11"/>
  <c r="F14" i="11"/>
  <c r="G14" i="11"/>
  <c r="H14" i="11"/>
  <c r="I14" i="11"/>
  <c r="J14" i="11"/>
  <c r="J48" i="11" s="1"/>
  <c r="K14" i="11"/>
  <c r="K48" i="11" s="1"/>
  <c r="L14" i="11"/>
  <c r="M14" i="11"/>
  <c r="N14" i="11"/>
  <c r="O14" i="11"/>
  <c r="P14" i="11"/>
  <c r="Q14" i="11"/>
  <c r="R14" i="11"/>
  <c r="R48" i="11" s="1"/>
  <c r="D15" i="11"/>
  <c r="E15" i="11"/>
  <c r="F15" i="11"/>
  <c r="F49" i="11" s="1"/>
  <c r="G15" i="11"/>
  <c r="H15" i="11"/>
  <c r="I15" i="11"/>
  <c r="J15" i="11"/>
  <c r="J49" i="11" s="1"/>
  <c r="K15" i="11"/>
  <c r="K49" i="11" s="1"/>
  <c r="L15" i="11"/>
  <c r="L49" i="11" s="1"/>
  <c r="M15" i="11"/>
  <c r="N15" i="11"/>
  <c r="N49" i="11" s="1"/>
  <c r="O15" i="11"/>
  <c r="P15" i="11"/>
  <c r="Q15" i="11"/>
  <c r="R15" i="11"/>
  <c r="R49" i="11" s="1"/>
  <c r="D16" i="11"/>
  <c r="E16" i="11"/>
  <c r="F16" i="11"/>
  <c r="G16" i="11"/>
  <c r="G50" i="11" s="1"/>
  <c r="H16" i="11"/>
  <c r="I16" i="11"/>
  <c r="J16" i="11"/>
  <c r="K16" i="11"/>
  <c r="K50" i="11" s="1"/>
  <c r="L16" i="11"/>
  <c r="L50" i="11" s="1"/>
  <c r="M16" i="11"/>
  <c r="N16" i="11"/>
  <c r="O16" i="11"/>
  <c r="O50" i="11" s="1"/>
  <c r="P16" i="11"/>
  <c r="Q16" i="11"/>
  <c r="R16" i="11"/>
  <c r="D17" i="11"/>
  <c r="E17" i="11"/>
  <c r="F17" i="11"/>
  <c r="G17" i="11"/>
  <c r="H17" i="11"/>
  <c r="I17" i="11"/>
  <c r="I51" i="11" s="1"/>
  <c r="J17" i="11"/>
  <c r="J51" i="11" s="1"/>
  <c r="K17" i="11"/>
  <c r="K51" i="11" s="1"/>
  <c r="L17" i="11"/>
  <c r="L51" i="11" s="1"/>
  <c r="M17" i="11"/>
  <c r="M51" i="11" s="1"/>
  <c r="N17" i="11"/>
  <c r="N51" i="11" s="1"/>
  <c r="O17" i="11"/>
  <c r="O51" i="11" s="1"/>
  <c r="P17" i="11"/>
  <c r="P51" i="11" s="1"/>
  <c r="Q17" i="11"/>
  <c r="Q51" i="11" s="1"/>
  <c r="R17" i="11"/>
  <c r="R51" i="11" s="1"/>
  <c r="C10" i="11"/>
  <c r="C44" i="11" s="1"/>
  <c r="C11" i="11"/>
  <c r="C45" i="11" s="1"/>
  <c r="C12" i="11"/>
  <c r="C13" i="11"/>
  <c r="C47" i="11" s="1"/>
  <c r="C14" i="11"/>
  <c r="C48" i="11" s="1"/>
  <c r="C15" i="11"/>
  <c r="C49" i="11" s="1"/>
  <c r="C16" i="11"/>
  <c r="C50" i="11" s="1"/>
  <c r="C17" i="11"/>
  <c r="G36" i="10"/>
  <c r="G30" i="10"/>
  <c r="W11" i="11" l="1"/>
  <c r="W15" i="11"/>
  <c r="O44" i="11"/>
  <c r="G44" i="11"/>
  <c r="W16" i="11"/>
  <c r="P46" i="11"/>
  <c r="O45" i="11"/>
  <c r="G45" i="11"/>
  <c r="N44" i="11"/>
  <c r="F44" i="11"/>
  <c r="P47" i="11"/>
  <c r="H47" i="11"/>
  <c r="O46" i="11"/>
  <c r="N45" i="11"/>
  <c r="F45" i="11"/>
  <c r="O47" i="11"/>
  <c r="G47" i="11"/>
  <c r="P49" i="11"/>
  <c r="H49" i="11"/>
  <c r="O48" i="11"/>
  <c r="G48" i="11"/>
  <c r="F47" i="11"/>
  <c r="K44" i="11"/>
  <c r="P50" i="11"/>
  <c r="H50" i="11"/>
  <c r="O49" i="11"/>
  <c r="G49" i="11"/>
  <c r="N48" i="11"/>
  <c r="F48" i="11"/>
  <c r="M47" i="11"/>
  <c r="E47" i="11"/>
  <c r="L46" i="11"/>
  <c r="K45" i="11"/>
  <c r="R44" i="11"/>
  <c r="J44" i="11"/>
  <c r="C46" i="11"/>
  <c r="C4" i="11"/>
  <c r="E51" i="11"/>
  <c r="E3" i="11"/>
  <c r="H46" i="11"/>
  <c r="H4" i="11"/>
  <c r="W12" i="11"/>
  <c r="D4" i="11"/>
  <c r="H51" i="11"/>
  <c r="H3" i="11"/>
  <c r="D51" i="11"/>
  <c r="D3" i="11"/>
  <c r="Q48" i="11"/>
  <c r="M48" i="11"/>
  <c r="I48" i="11"/>
  <c r="E48" i="11"/>
  <c r="G46" i="11"/>
  <c r="G4" i="11"/>
  <c r="Q44" i="11"/>
  <c r="M44" i="11"/>
  <c r="I44" i="11"/>
  <c r="E44" i="11"/>
  <c r="G51" i="11"/>
  <c r="G3" i="11"/>
  <c r="R50" i="11"/>
  <c r="N50" i="11"/>
  <c r="J50" i="11"/>
  <c r="F50" i="11"/>
  <c r="Q49" i="11"/>
  <c r="M49" i="11"/>
  <c r="I49" i="11"/>
  <c r="E49" i="11"/>
  <c r="P48" i="11"/>
  <c r="L48" i="11"/>
  <c r="H48" i="11"/>
  <c r="D48" i="11"/>
  <c r="R46" i="11"/>
  <c r="N46" i="11"/>
  <c r="J46" i="11"/>
  <c r="F46" i="11"/>
  <c r="F4" i="11"/>
  <c r="Q45" i="11"/>
  <c r="M45" i="11"/>
  <c r="I45" i="11"/>
  <c r="E45" i="11"/>
  <c r="P44" i="11"/>
  <c r="L44" i="11"/>
  <c r="H44" i="11"/>
  <c r="D44" i="11"/>
  <c r="C51" i="11"/>
  <c r="C3" i="11"/>
  <c r="F51" i="11"/>
  <c r="F3" i="11"/>
  <c r="Q50" i="11"/>
  <c r="M50" i="11"/>
  <c r="I50" i="11"/>
  <c r="E50" i="11"/>
  <c r="Q46" i="11"/>
  <c r="M46" i="11"/>
  <c r="I46" i="11"/>
  <c r="E46" i="11"/>
  <c r="E4" i="11"/>
  <c r="P45" i="11"/>
  <c r="L45" i="11"/>
  <c r="H45" i="11"/>
  <c r="D50" i="11"/>
  <c r="D46" i="11"/>
  <c r="W17" i="11"/>
  <c r="W44" i="11" s="1"/>
  <c r="W13" i="11"/>
  <c r="W8" i="11"/>
  <c r="D45" i="11"/>
  <c r="W14" i="11"/>
  <c r="W10" i="11"/>
  <c r="D47" i="11"/>
  <c r="D49" i="11"/>
  <c r="G19" i="7"/>
  <c r="G43" i="7" s="1"/>
  <c r="H19" i="7"/>
  <c r="H29" i="7" s="1"/>
  <c r="I19" i="7"/>
  <c r="I29" i="7" s="1"/>
  <c r="J19" i="7"/>
  <c r="K19" i="7"/>
  <c r="L19" i="7"/>
  <c r="L29" i="7" s="1"/>
  <c r="L53" i="7" s="1"/>
  <c r="M19" i="7"/>
  <c r="N19" i="7"/>
  <c r="N43" i="7" s="1"/>
  <c r="O19" i="7"/>
  <c r="O43" i="7" s="1"/>
  <c r="P19" i="7"/>
  <c r="P29" i="7" s="1"/>
  <c r="Q19" i="7"/>
  <c r="R19" i="7"/>
  <c r="R43" i="7" s="1"/>
  <c r="S19" i="7"/>
  <c r="S43" i="7" s="1"/>
  <c r="T19" i="7"/>
  <c r="T29" i="7" s="1"/>
  <c r="T53" i="7" s="1"/>
  <c r="U19" i="7"/>
  <c r="U66" i="7" s="1"/>
  <c r="V19" i="7"/>
  <c r="V29" i="7" s="1"/>
  <c r="V53" i="7" s="1"/>
  <c r="G29" i="7"/>
  <c r="G53" i="7" s="1"/>
  <c r="H66" i="7"/>
  <c r="I53" i="7"/>
  <c r="U29" i="7"/>
  <c r="C25" i="19"/>
  <c r="D25" i="19"/>
  <c r="E25" i="19"/>
  <c r="F25" i="19"/>
  <c r="G25" i="19"/>
  <c r="H25" i="19"/>
  <c r="I25" i="19"/>
  <c r="J25" i="19"/>
  <c r="K25" i="19"/>
  <c r="L25" i="19"/>
  <c r="M25" i="19"/>
  <c r="N25" i="19"/>
  <c r="O25" i="19"/>
  <c r="P25" i="19"/>
  <c r="Q25" i="19"/>
  <c r="R25" i="19"/>
  <c r="C26" i="19"/>
  <c r="E26" i="19"/>
  <c r="F26" i="19"/>
  <c r="G26" i="19"/>
  <c r="H26" i="19"/>
  <c r="I26" i="19"/>
  <c r="J26" i="19"/>
  <c r="K26" i="19"/>
  <c r="L26" i="19"/>
  <c r="M26" i="19"/>
  <c r="N26" i="19"/>
  <c r="O26" i="19"/>
  <c r="P26" i="19"/>
  <c r="Q26" i="19"/>
  <c r="R26" i="19"/>
  <c r="C27" i="19"/>
  <c r="D27" i="19"/>
  <c r="E27" i="19"/>
  <c r="F27" i="19"/>
  <c r="G27" i="19"/>
  <c r="H27" i="19"/>
  <c r="I27" i="19"/>
  <c r="J27" i="19"/>
  <c r="K27" i="19"/>
  <c r="L27" i="19"/>
  <c r="M27" i="19"/>
  <c r="N27" i="19"/>
  <c r="O27" i="19"/>
  <c r="P27" i="19"/>
  <c r="Q27" i="19"/>
  <c r="R27" i="19"/>
  <c r="C28" i="19"/>
  <c r="D28" i="19"/>
  <c r="E28" i="19"/>
  <c r="F28" i="19"/>
  <c r="G28" i="19"/>
  <c r="H28" i="19"/>
  <c r="I28" i="19"/>
  <c r="J28" i="19"/>
  <c r="K28" i="19"/>
  <c r="L28" i="19"/>
  <c r="M28" i="19"/>
  <c r="N28" i="19"/>
  <c r="O28" i="19"/>
  <c r="P28" i="19"/>
  <c r="Q28" i="19"/>
  <c r="R28" i="19"/>
  <c r="C29" i="19"/>
  <c r="D29" i="19"/>
  <c r="E29" i="19"/>
  <c r="F29" i="19"/>
  <c r="G29" i="19"/>
  <c r="H29" i="19"/>
  <c r="I29" i="19"/>
  <c r="J29" i="19"/>
  <c r="K29" i="19"/>
  <c r="L29" i="19"/>
  <c r="M29" i="19"/>
  <c r="N29" i="19"/>
  <c r="O29" i="19"/>
  <c r="P29" i="19"/>
  <c r="Q29" i="19"/>
  <c r="R29" i="19"/>
  <c r="C30" i="19"/>
  <c r="D30" i="19"/>
  <c r="E30" i="19"/>
  <c r="F30" i="19"/>
  <c r="G30" i="19"/>
  <c r="H30" i="19"/>
  <c r="I30" i="19"/>
  <c r="J30" i="19"/>
  <c r="K30" i="19"/>
  <c r="L30" i="19"/>
  <c r="M30" i="19"/>
  <c r="N30" i="19"/>
  <c r="O30" i="19"/>
  <c r="P30" i="19"/>
  <c r="Q30" i="19"/>
  <c r="R30" i="19"/>
  <c r="C31" i="19"/>
  <c r="D31" i="19"/>
  <c r="E31" i="19"/>
  <c r="F31" i="19"/>
  <c r="G31" i="19"/>
  <c r="H31" i="19"/>
  <c r="I31" i="19"/>
  <c r="J31" i="19"/>
  <c r="K31" i="19"/>
  <c r="L31" i="19"/>
  <c r="M31" i="19"/>
  <c r="N31" i="19"/>
  <c r="O31" i="19"/>
  <c r="P31" i="19"/>
  <c r="Q31" i="19"/>
  <c r="R31" i="19"/>
  <c r="C32" i="19"/>
  <c r="D32" i="19"/>
  <c r="E32" i="19"/>
  <c r="F32" i="19"/>
  <c r="G32" i="19"/>
  <c r="H32" i="19"/>
  <c r="I32" i="19"/>
  <c r="J32" i="19"/>
  <c r="K32" i="19"/>
  <c r="L32" i="19"/>
  <c r="M32" i="19"/>
  <c r="N32" i="19"/>
  <c r="O32" i="19"/>
  <c r="P32" i="19"/>
  <c r="Q32" i="19"/>
  <c r="R32" i="19"/>
  <c r="C33" i="19"/>
  <c r="D33" i="19"/>
  <c r="E33" i="19"/>
  <c r="F33" i="19"/>
  <c r="G33" i="19"/>
  <c r="H33" i="19"/>
  <c r="I33" i="19"/>
  <c r="J33" i="19"/>
  <c r="K33" i="19"/>
  <c r="L33" i="19"/>
  <c r="M33" i="19"/>
  <c r="N33" i="19"/>
  <c r="O33" i="19"/>
  <c r="P33" i="19"/>
  <c r="Q33" i="19"/>
  <c r="R33" i="19"/>
  <c r="C34" i="19"/>
  <c r="D34" i="19"/>
  <c r="E34" i="19"/>
  <c r="F34" i="19"/>
  <c r="G34" i="19"/>
  <c r="H34" i="19"/>
  <c r="I34" i="19"/>
  <c r="J34" i="19"/>
  <c r="K34" i="19"/>
  <c r="L34" i="19"/>
  <c r="M34" i="19"/>
  <c r="N34" i="19"/>
  <c r="O34" i="19"/>
  <c r="P34" i="19"/>
  <c r="Q34" i="19"/>
  <c r="R34" i="19"/>
  <c r="C35" i="19"/>
  <c r="D35" i="19"/>
  <c r="E35" i="19"/>
  <c r="F35" i="19"/>
  <c r="G35" i="19"/>
  <c r="H35" i="19"/>
  <c r="I35" i="19"/>
  <c r="J35" i="19"/>
  <c r="K35" i="19"/>
  <c r="L35" i="19"/>
  <c r="M35" i="19"/>
  <c r="N35" i="19"/>
  <c r="O35" i="19"/>
  <c r="P35" i="19"/>
  <c r="Q35" i="19"/>
  <c r="R35" i="19"/>
  <c r="C36" i="19"/>
  <c r="D36" i="19"/>
  <c r="E36" i="19"/>
  <c r="E37" i="19" s="1"/>
  <c r="F36" i="19"/>
  <c r="G36" i="19"/>
  <c r="H36" i="19"/>
  <c r="I36" i="19"/>
  <c r="J36" i="19"/>
  <c r="K36" i="19"/>
  <c r="L36" i="19"/>
  <c r="M36" i="19"/>
  <c r="N36" i="19"/>
  <c r="O36" i="19"/>
  <c r="P36" i="19"/>
  <c r="Q36" i="19"/>
  <c r="R36" i="19"/>
  <c r="D46" i="9"/>
  <c r="E46" i="9"/>
  <c r="F46" i="9"/>
  <c r="G46" i="9"/>
  <c r="H46" i="9"/>
  <c r="I46" i="9"/>
  <c r="J46" i="9"/>
  <c r="K46" i="9"/>
  <c r="L46" i="9"/>
  <c r="M46" i="9"/>
  <c r="N46" i="9"/>
  <c r="O46" i="9"/>
  <c r="P46" i="9"/>
  <c r="Q46" i="9"/>
  <c r="R46" i="9"/>
  <c r="D47" i="9"/>
  <c r="E47" i="9"/>
  <c r="F47" i="9"/>
  <c r="G47" i="9"/>
  <c r="H47" i="9"/>
  <c r="I47" i="9"/>
  <c r="J47" i="9"/>
  <c r="K47" i="9"/>
  <c r="L47" i="9"/>
  <c r="M47" i="9"/>
  <c r="N47" i="9"/>
  <c r="O47" i="9"/>
  <c r="P47" i="9"/>
  <c r="Q47" i="9"/>
  <c r="R47" i="9"/>
  <c r="D48" i="9"/>
  <c r="E48" i="9"/>
  <c r="F48" i="9"/>
  <c r="G48" i="9"/>
  <c r="H48" i="9"/>
  <c r="I48" i="9"/>
  <c r="J48" i="9"/>
  <c r="K48" i="9"/>
  <c r="L48" i="9"/>
  <c r="M48" i="9"/>
  <c r="N48" i="9"/>
  <c r="O48" i="9"/>
  <c r="P48" i="9"/>
  <c r="Q48" i="9"/>
  <c r="R48" i="9"/>
  <c r="D49" i="9"/>
  <c r="E49" i="9"/>
  <c r="F49" i="9"/>
  <c r="G49" i="9"/>
  <c r="H49" i="9"/>
  <c r="I49" i="9"/>
  <c r="J49" i="9"/>
  <c r="K49" i="9"/>
  <c r="L49" i="9"/>
  <c r="M49" i="9"/>
  <c r="N49" i="9"/>
  <c r="O49" i="9"/>
  <c r="P49" i="9"/>
  <c r="Q49" i="9"/>
  <c r="R49" i="9"/>
  <c r="D50" i="9"/>
  <c r="E50" i="9"/>
  <c r="F50" i="9"/>
  <c r="G50" i="9"/>
  <c r="H50" i="9"/>
  <c r="I50" i="9"/>
  <c r="J50" i="9"/>
  <c r="K50" i="9"/>
  <c r="L50" i="9"/>
  <c r="M50" i="9"/>
  <c r="N50" i="9"/>
  <c r="O50" i="9"/>
  <c r="P50" i="9"/>
  <c r="Q50" i="9"/>
  <c r="R50" i="9"/>
  <c r="D51" i="9"/>
  <c r="E51" i="9"/>
  <c r="F51" i="9"/>
  <c r="G51" i="9"/>
  <c r="H51" i="9"/>
  <c r="I51" i="9"/>
  <c r="J51" i="9"/>
  <c r="K51" i="9"/>
  <c r="L51" i="9"/>
  <c r="M51" i="9"/>
  <c r="N51" i="9"/>
  <c r="O51" i="9"/>
  <c r="P51" i="9"/>
  <c r="Q51" i="9"/>
  <c r="R51" i="9"/>
  <c r="D52" i="9"/>
  <c r="E52" i="9"/>
  <c r="F52" i="9"/>
  <c r="G52" i="9"/>
  <c r="H52" i="9"/>
  <c r="I52" i="9"/>
  <c r="J52" i="9"/>
  <c r="K52" i="9"/>
  <c r="L52" i="9"/>
  <c r="M52" i="9"/>
  <c r="N52" i="9"/>
  <c r="O52" i="9"/>
  <c r="P52" i="9"/>
  <c r="Q52" i="9"/>
  <c r="R52" i="9"/>
  <c r="D53" i="9"/>
  <c r="E53" i="9"/>
  <c r="F53" i="9"/>
  <c r="G53" i="9"/>
  <c r="H53" i="9"/>
  <c r="I53" i="9"/>
  <c r="J53" i="9"/>
  <c r="K53" i="9"/>
  <c r="L53" i="9"/>
  <c r="M53" i="9"/>
  <c r="N53" i="9"/>
  <c r="O53" i="9"/>
  <c r="P53" i="9"/>
  <c r="Q53" i="9"/>
  <c r="R53" i="9"/>
  <c r="D54" i="9"/>
  <c r="E54" i="9"/>
  <c r="F54" i="9"/>
  <c r="G54" i="9"/>
  <c r="H54" i="9"/>
  <c r="I54" i="9"/>
  <c r="J54" i="9"/>
  <c r="K54" i="9"/>
  <c r="L54" i="9"/>
  <c r="M54" i="9"/>
  <c r="N54" i="9"/>
  <c r="O54" i="9"/>
  <c r="P54" i="9"/>
  <c r="Q54" i="9"/>
  <c r="R54" i="9"/>
  <c r="D55" i="9"/>
  <c r="E55" i="9"/>
  <c r="F55" i="9"/>
  <c r="G55" i="9"/>
  <c r="H55" i="9"/>
  <c r="I55" i="9"/>
  <c r="J55" i="9"/>
  <c r="K55" i="9"/>
  <c r="L55" i="9"/>
  <c r="M55" i="9"/>
  <c r="N55" i="9"/>
  <c r="O55" i="9"/>
  <c r="P55" i="9"/>
  <c r="Q55" i="9"/>
  <c r="R55" i="9"/>
  <c r="D56" i="9"/>
  <c r="E56" i="9"/>
  <c r="F56" i="9"/>
  <c r="G56" i="9"/>
  <c r="H56" i="9"/>
  <c r="I56" i="9"/>
  <c r="J56" i="9"/>
  <c r="K56" i="9"/>
  <c r="L56" i="9"/>
  <c r="M56" i="9"/>
  <c r="N56" i="9"/>
  <c r="O56" i="9"/>
  <c r="P56" i="9"/>
  <c r="Q56" i="9"/>
  <c r="R56" i="9"/>
  <c r="D57" i="9"/>
  <c r="E57" i="9"/>
  <c r="F57" i="9"/>
  <c r="G57" i="9"/>
  <c r="H57" i="9"/>
  <c r="I57" i="9"/>
  <c r="J57" i="9"/>
  <c r="K57" i="9"/>
  <c r="L57" i="9"/>
  <c r="M57" i="9"/>
  <c r="N57" i="9"/>
  <c r="O57" i="9"/>
  <c r="P57" i="9"/>
  <c r="Q57" i="9"/>
  <c r="R57" i="9"/>
  <c r="D58" i="9"/>
  <c r="E58" i="9"/>
  <c r="F58" i="9"/>
  <c r="G58" i="9"/>
  <c r="H58" i="9"/>
  <c r="I58" i="9"/>
  <c r="J58" i="9"/>
  <c r="K58" i="9"/>
  <c r="L58" i="9"/>
  <c r="M58" i="9"/>
  <c r="N58" i="9"/>
  <c r="O58" i="9"/>
  <c r="P58" i="9"/>
  <c r="Q58" i="9"/>
  <c r="R58" i="9"/>
  <c r="D59" i="9"/>
  <c r="E59" i="9"/>
  <c r="F59" i="9"/>
  <c r="G59" i="9"/>
  <c r="H59" i="9"/>
  <c r="I59" i="9"/>
  <c r="J59" i="9"/>
  <c r="K59" i="9"/>
  <c r="L59" i="9"/>
  <c r="M59" i="9"/>
  <c r="N59" i="9"/>
  <c r="O59" i="9"/>
  <c r="P59" i="9"/>
  <c r="Q59" i="9"/>
  <c r="R59" i="9"/>
  <c r="D60" i="9"/>
  <c r="E60" i="9"/>
  <c r="F60" i="9"/>
  <c r="G60" i="9"/>
  <c r="H60" i="9"/>
  <c r="I60" i="9"/>
  <c r="J60" i="9"/>
  <c r="K60" i="9"/>
  <c r="L60" i="9"/>
  <c r="M60" i="9"/>
  <c r="N60" i="9"/>
  <c r="O60" i="9"/>
  <c r="P60" i="9"/>
  <c r="Q60" i="9"/>
  <c r="R60" i="9"/>
  <c r="D61" i="9"/>
  <c r="E61" i="9"/>
  <c r="F61" i="9"/>
  <c r="G61" i="9"/>
  <c r="H61" i="9"/>
  <c r="I61" i="9"/>
  <c r="J61" i="9"/>
  <c r="K61" i="9"/>
  <c r="L61" i="9"/>
  <c r="M61" i="9"/>
  <c r="N61" i="9"/>
  <c r="O61" i="9"/>
  <c r="P61" i="9"/>
  <c r="Q61" i="9"/>
  <c r="R61" i="9"/>
  <c r="D62" i="9"/>
  <c r="E62" i="9"/>
  <c r="F62" i="9"/>
  <c r="G62" i="9"/>
  <c r="H62" i="9"/>
  <c r="I62" i="9"/>
  <c r="J62" i="9"/>
  <c r="K62" i="9"/>
  <c r="L62" i="9"/>
  <c r="M62" i="9"/>
  <c r="N62" i="9"/>
  <c r="O62" i="9"/>
  <c r="P62" i="9"/>
  <c r="Q62" i="9"/>
  <c r="R62" i="9"/>
  <c r="D63" i="9"/>
  <c r="E63" i="9"/>
  <c r="F63" i="9"/>
  <c r="G63" i="9"/>
  <c r="H63" i="9"/>
  <c r="I63" i="9"/>
  <c r="J63" i="9"/>
  <c r="K63" i="9"/>
  <c r="L63" i="9"/>
  <c r="M63" i="9"/>
  <c r="N63" i="9"/>
  <c r="O63" i="9"/>
  <c r="P63" i="9"/>
  <c r="Q63" i="9"/>
  <c r="R63" i="9"/>
  <c r="D64" i="9"/>
  <c r="E64" i="9"/>
  <c r="F64" i="9"/>
  <c r="G64" i="9"/>
  <c r="H64" i="9"/>
  <c r="I64" i="9"/>
  <c r="J64" i="9"/>
  <c r="K64" i="9"/>
  <c r="L64" i="9"/>
  <c r="M64" i="9"/>
  <c r="N64" i="9"/>
  <c r="O64" i="9"/>
  <c r="P64" i="9"/>
  <c r="Q64" i="9"/>
  <c r="R64" i="9"/>
  <c r="D65" i="9"/>
  <c r="E65" i="9"/>
  <c r="F65" i="9"/>
  <c r="G65" i="9"/>
  <c r="H65" i="9"/>
  <c r="I65" i="9"/>
  <c r="J65" i="9"/>
  <c r="K65" i="9"/>
  <c r="L65" i="9"/>
  <c r="M65" i="9"/>
  <c r="N65" i="9"/>
  <c r="O65" i="9"/>
  <c r="P65" i="9"/>
  <c r="Q65" i="9"/>
  <c r="R65" i="9"/>
  <c r="D66" i="9"/>
  <c r="E66" i="9"/>
  <c r="F66" i="9"/>
  <c r="G66" i="9"/>
  <c r="H66" i="9"/>
  <c r="I66" i="9"/>
  <c r="J66" i="9"/>
  <c r="K66" i="9"/>
  <c r="L66" i="9"/>
  <c r="M66" i="9"/>
  <c r="N66" i="9"/>
  <c r="O66" i="9"/>
  <c r="P66" i="9"/>
  <c r="Q66" i="9"/>
  <c r="R66" i="9"/>
  <c r="D67" i="9"/>
  <c r="E67" i="9"/>
  <c r="F67" i="9"/>
  <c r="G67" i="9"/>
  <c r="H67" i="9"/>
  <c r="I67" i="9"/>
  <c r="J67" i="9"/>
  <c r="K67" i="9"/>
  <c r="L67" i="9"/>
  <c r="M67" i="9"/>
  <c r="N67" i="9"/>
  <c r="O67" i="9"/>
  <c r="P67" i="9"/>
  <c r="Q67" i="9"/>
  <c r="R67" i="9"/>
  <c r="D68" i="9"/>
  <c r="E68" i="9"/>
  <c r="F68" i="9"/>
  <c r="G68" i="9"/>
  <c r="H68" i="9"/>
  <c r="I68" i="9"/>
  <c r="J68" i="9"/>
  <c r="K68" i="9"/>
  <c r="L68" i="9"/>
  <c r="M68" i="9"/>
  <c r="N68" i="9"/>
  <c r="O68" i="9"/>
  <c r="P68" i="9"/>
  <c r="Q68" i="9"/>
  <c r="R68" i="9"/>
  <c r="D69" i="9"/>
  <c r="E69" i="9"/>
  <c r="F69" i="9"/>
  <c r="G69" i="9"/>
  <c r="H69" i="9"/>
  <c r="I69" i="9"/>
  <c r="J69" i="9"/>
  <c r="K69" i="9"/>
  <c r="L69" i="9"/>
  <c r="M69" i="9"/>
  <c r="N69" i="9"/>
  <c r="O69" i="9"/>
  <c r="P69" i="9"/>
  <c r="Q69" i="9"/>
  <c r="R69" i="9"/>
  <c r="C59" i="9"/>
  <c r="C60" i="9"/>
  <c r="C61" i="9"/>
  <c r="C62" i="9"/>
  <c r="C63" i="9"/>
  <c r="C64" i="9"/>
  <c r="C65" i="9"/>
  <c r="C66" i="9"/>
  <c r="C67" i="9"/>
  <c r="C68" i="9"/>
  <c r="C69" i="9"/>
  <c r="C58" i="9"/>
  <c r="C47" i="9"/>
  <c r="C48" i="9"/>
  <c r="C49" i="9"/>
  <c r="C50" i="9"/>
  <c r="C51" i="9"/>
  <c r="C52" i="9"/>
  <c r="C53" i="9"/>
  <c r="C54" i="9"/>
  <c r="C55" i="9"/>
  <c r="C56" i="9"/>
  <c r="C57" i="9"/>
  <c r="C46" i="9"/>
  <c r="U53" i="7"/>
  <c r="I54" i="7"/>
  <c r="K54" i="7"/>
  <c r="M54" i="7"/>
  <c r="O54" i="7"/>
  <c r="Q54" i="7"/>
  <c r="S54" i="7"/>
  <c r="U54" i="7"/>
  <c r="H55" i="7"/>
  <c r="J55" i="7"/>
  <c r="L55" i="7"/>
  <c r="N55" i="7"/>
  <c r="P55" i="7"/>
  <c r="R55" i="7"/>
  <c r="T55" i="7"/>
  <c r="V55" i="7"/>
  <c r="I56" i="7"/>
  <c r="K56" i="7"/>
  <c r="M56" i="7"/>
  <c r="O56" i="7"/>
  <c r="Q56" i="7"/>
  <c r="S56" i="7"/>
  <c r="U56" i="7"/>
  <c r="H57" i="7"/>
  <c r="J57" i="7"/>
  <c r="L57" i="7"/>
  <c r="N57" i="7"/>
  <c r="P57" i="7"/>
  <c r="R57" i="7"/>
  <c r="T57" i="7"/>
  <c r="V57" i="7"/>
  <c r="I58" i="7"/>
  <c r="K58" i="7"/>
  <c r="M58" i="7"/>
  <c r="O58" i="7"/>
  <c r="Q58" i="7"/>
  <c r="S58" i="7"/>
  <c r="U58" i="7"/>
  <c r="H59" i="7"/>
  <c r="J59" i="7"/>
  <c r="L59" i="7"/>
  <c r="N59" i="7"/>
  <c r="P59" i="7"/>
  <c r="R59" i="7"/>
  <c r="T59" i="7"/>
  <c r="V59" i="7"/>
  <c r="I60" i="7"/>
  <c r="K60" i="7"/>
  <c r="M60" i="7"/>
  <c r="O60" i="7"/>
  <c r="Q60" i="7"/>
  <c r="S60" i="7"/>
  <c r="U60" i="7"/>
  <c r="H61" i="7"/>
  <c r="J61" i="7"/>
  <c r="L61" i="7"/>
  <c r="N61" i="7"/>
  <c r="P61" i="7"/>
  <c r="R61" i="7"/>
  <c r="T61" i="7"/>
  <c r="V61" i="7"/>
  <c r="I62" i="7"/>
  <c r="K62" i="7"/>
  <c r="M62" i="7"/>
  <c r="O62" i="7"/>
  <c r="Q62" i="7"/>
  <c r="S62" i="7"/>
  <c r="U62" i="7"/>
  <c r="G54" i="7"/>
  <c r="G55" i="7"/>
  <c r="G56" i="7"/>
  <c r="G58" i="7"/>
  <c r="G59" i="7"/>
  <c r="G60" i="7"/>
  <c r="G62" i="7"/>
  <c r="I44" i="7"/>
  <c r="K44" i="7"/>
  <c r="M44" i="7"/>
  <c r="O44" i="7"/>
  <c r="Q44" i="7"/>
  <c r="S44" i="7"/>
  <c r="U44" i="7"/>
  <c r="H45" i="7"/>
  <c r="J45" i="7"/>
  <c r="L45" i="7"/>
  <c r="N45" i="7"/>
  <c r="P45" i="7"/>
  <c r="R45" i="7"/>
  <c r="T45" i="7"/>
  <c r="V45" i="7"/>
  <c r="I46" i="7"/>
  <c r="K46" i="7"/>
  <c r="M46" i="7"/>
  <c r="O46" i="7"/>
  <c r="Q46" i="7"/>
  <c r="S46" i="7"/>
  <c r="U46" i="7"/>
  <c r="H47" i="7"/>
  <c r="J47" i="7"/>
  <c r="L47" i="7"/>
  <c r="N47" i="7"/>
  <c r="P47" i="7"/>
  <c r="R47" i="7"/>
  <c r="T47" i="7"/>
  <c r="V47" i="7"/>
  <c r="I48" i="7"/>
  <c r="K48" i="7"/>
  <c r="M48" i="7"/>
  <c r="O48" i="7"/>
  <c r="Q48" i="7"/>
  <c r="S48" i="7"/>
  <c r="U48" i="7"/>
  <c r="H49" i="7"/>
  <c r="J49" i="7"/>
  <c r="L49" i="7"/>
  <c r="N49" i="7"/>
  <c r="P49" i="7"/>
  <c r="R49" i="7"/>
  <c r="T49" i="7"/>
  <c r="V49" i="7"/>
  <c r="I50" i="7"/>
  <c r="K50" i="7"/>
  <c r="M50" i="7"/>
  <c r="O50" i="7"/>
  <c r="Q50" i="7"/>
  <c r="S50" i="7"/>
  <c r="U50" i="7"/>
  <c r="H51" i="7"/>
  <c r="J51" i="7"/>
  <c r="L51" i="7"/>
  <c r="N51" i="7"/>
  <c r="P51" i="7"/>
  <c r="R51" i="7"/>
  <c r="T51" i="7"/>
  <c r="V51" i="7"/>
  <c r="I52" i="7"/>
  <c r="K52" i="7"/>
  <c r="M52" i="7"/>
  <c r="O52" i="7"/>
  <c r="Q52" i="7"/>
  <c r="S52" i="7"/>
  <c r="U52" i="7"/>
  <c r="G45" i="7"/>
  <c r="G46" i="7"/>
  <c r="G48" i="7"/>
  <c r="G49" i="7"/>
  <c r="G50" i="7"/>
  <c r="G52" i="7"/>
  <c r="G44" i="7"/>
  <c r="L43" i="7"/>
  <c r="M43" i="7"/>
  <c r="B9" i="19"/>
  <c r="P22" i="18"/>
  <c r="M35" i="18" s="1"/>
  <c r="P23" i="18"/>
  <c r="M38" i="18" s="1"/>
  <c r="P24" i="18"/>
  <c r="M39" i="18" s="1"/>
  <c r="P25" i="18"/>
  <c r="M36" i="18" s="1"/>
  <c r="P26" i="18"/>
  <c r="M40" i="18" s="1"/>
  <c r="P27" i="18"/>
  <c r="M37" i="18" s="1"/>
  <c r="P28" i="18"/>
  <c r="P29" i="18"/>
  <c r="P30" i="18"/>
  <c r="O22" i="18"/>
  <c r="L35" i="18" s="1"/>
  <c r="O23" i="18"/>
  <c r="L38" i="18" s="1"/>
  <c r="O24" i="18"/>
  <c r="L39" i="18" s="1"/>
  <c r="O25" i="18"/>
  <c r="L36" i="18" s="1"/>
  <c r="O26" i="18"/>
  <c r="L40" i="18" s="1"/>
  <c r="O27" i="18"/>
  <c r="L37" i="18" s="1"/>
  <c r="O28" i="18"/>
  <c r="O29" i="18"/>
  <c r="O30" i="18"/>
  <c r="N22" i="18"/>
  <c r="K35" i="18" s="1"/>
  <c r="N23" i="18"/>
  <c r="K38" i="18" s="1"/>
  <c r="N24" i="18"/>
  <c r="K39" i="18" s="1"/>
  <c r="N25" i="18"/>
  <c r="K36" i="18" s="1"/>
  <c r="N26" i="18"/>
  <c r="K40" i="18" s="1"/>
  <c r="N27" i="18"/>
  <c r="K37" i="18" s="1"/>
  <c r="N28" i="18"/>
  <c r="N29" i="18"/>
  <c r="N30" i="18"/>
  <c r="M22" i="18"/>
  <c r="J35" i="18" s="1"/>
  <c r="M23" i="18"/>
  <c r="J38" i="18" s="1"/>
  <c r="M24" i="18"/>
  <c r="J39" i="18" s="1"/>
  <c r="M25" i="18"/>
  <c r="J36" i="18" s="1"/>
  <c r="M26" i="18"/>
  <c r="J40" i="18" s="1"/>
  <c r="M27" i="18"/>
  <c r="J37" i="18" s="1"/>
  <c r="M28" i="18"/>
  <c r="M29" i="18"/>
  <c r="M30" i="18"/>
  <c r="L22" i="18"/>
  <c r="L23" i="18"/>
  <c r="L24" i="18"/>
  <c r="L25" i="18"/>
  <c r="L26" i="18"/>
  <c r="L27" i="18"/>
  <c r="L28" i="18"/>
  <c r="L29" i="18"/>
  <c r="L30" i="18"/>
  <c r="K22" i="18"/>
  <c r="I35" i="18" s="1"/>
  <c r="K23" i="18"/>
  <c r="I38" i="18" s="1"/>
  <c r="K24" i="18"/>
  <c r="I39" i="18" s="1"/>
  <c r="K25" i="18"/>
  <c r="I36" i="18" s="1"/>
  <c r="K26" i="18"/>
  <c r="I40" i="18" s="1"/>
  <c r="K27" i="18"/>
  <c r="I37" i="18" s="1"/>
  <c r="K28" i="18"/>
  <c r="K29" i="18"/>
  <c r="K30" i="18"/>
  <c r="J22" i="18"/>
  <c r="H35" i="18" s="1"/>
  <c r="J23" i="18"/>
  <c r="H38" i="18" s="1"/>
  <c r="J24" i="18"/>
  <c r="H39" i="18" s="1"/>
  <c r="J25" i="18"/>
  <c r="H36" i="18" s="1"/>
  <c r="J26" i="18"/>
  <c r="H40" i="18" s="1"/>
  <c r="J27" i="18"/>
  <c r="H37" i="18" s="1"/>
  <c r="J28" i="18"/>
  <c r="J29" i="18"/>
  <c r="J30" i="18"/>
  <c r="I22" i="18"/>
  <c r="G35" i="18" s="1"/>
  <c r="I23" i="18"/>
  <c r="G38" i="18" s="1"/>
  <c r="I24" i="18"/>
  <c r="G39" i="18" s="1"/>
  <c r="I25" i="18"/>
  <c r="G36" i="18" s="1"/>
  <c r="I26" i="18"/>
  <c r="G40" i="18" s="1"/>
  <c r="I27" i="18"/>
  <c r="G37" i="18" s="1"/>
  <c r="I28" i="18"/>
  <c r="I29" i="18"/>
  <c r="I30" i="18"/>
  <c r="H22" i="18"/>
  <c r="F35" i="18" s="1"/>
  <c r="H23" i="18"/>
  <c r="F38" i="18" s="1"/>
  <c r="H24" i="18"/>
  <c r="F39" i="18" s="1"/>
  <c r="H25" i="18"/>
  <c r="F36" i="18" s="1"/>
  <c r="H26" i="18"/>
  <c r="F40" i="18" s="1"/>
  <c r="H27" i="18"/>
  <c r="F37" i="18" s="1"/>
  <c r="H28" i="18"/>
  <c r="H29" i="18"/>
  <c r="H30" i="18"/>
  <c r="F22" i="18"/>
  <c r="E35" i="18" s="1"/>
  <c r="F23" i="18"/>
  <c r="E38" i="18" s="1"/>
  <c r="F24" i="18"/>
  <c r="E39" i="18" s="1"/>
  <c r="F25" i="18"/>
  <c r="E36" i="18" s="1"/>
  <c r="F26" i="18"/>
  <c r="E40" i="18" s="1"/>
  <c r="F27" i="18"/>
  <c r="E37" i="18" s="1"/>
  <c r="F28" i="18"/>
  <c r="F29" i="18"/>
  <c r="F30" i="18"/>
  <c r="E22" i="18"/>
  <c r="D35" i="18" s="1"/>
  <c r="E23" i="18"/>
  <c r="D38" i="18" s="1"/>
  <c r="E24" i="18"/>
  <c r="D39" i="18" s="1"/>
  <c r="E25" i="18"/>
  <c r="D36" i="18" s="1"/>
  <c r="E26" i="18"/>
  <c r="D40" i="18" s="1"/>
  <c r="E27" i="18"/>
  <c r="D37" i="18" s="1"/>
  <c r="E28" i="18"/>
  <c r="E29" i="18"/>
  <c r="E30" i="18"/>
  <c r="D22" i="18"/>
  <c r="C35" i="18" s="1"/>
  <c r="D23" i="18"/>
  <c r="C38" i="18" s="1"/>
  <c r="D24" i="18"/>
  <c r="C39" i="18" s="1"/>
  <c r="D25" i="18"/>
  <c r="C36" i="18" s="1"/>
  <c r="D26" i="18"/>
  <c r="C40" i="18" s="1"/>
  <c r="D27" i="18"/>
  <c r="C37" i="18" s="1"/>
  <c r="D28" i="18"/>
  <c r="D29" i="18"/>
  <c r="D30" i="18"/>
  <c r="C22" i="18"/>
  <c r="B35" i="18" s="1"/>
  <c r="C23" i="18"/>
  <c r="B38" i="18" s="1"/>
  <c r="C24" i="18"/>
  <c r="B39" i="18" s="1"/>
  <c r="C25" i="18"/>
  <c r="B36" i="18" s="1"/>
  <c r="C26" i="18"/>
  <c r="B40" i="18" s="1"/>
  <c r="C27" i="18"/>
  <c r="B37" i="18" s="1"/>
  <c r="C28" i="18"/>
  <c r="C29" i="18"/>
  <c r="C30" i="18"/>
  <c r="P21" i="18"/>
  <c r="O21" i="18"/>
  <c r="N21" i="18"/>
  <c r="M21" i="18"/>
  <c r="L21" i="18"/>
  <c r="K21" i="18"/>
  <c r="J21" i="18"/>
  <c r="I21" i="18"/>
  <c r="H21" i="18"/>
  <c r="F21" i="18"/>
  <c r="E21" i="18"/>
  <c r="D21" i="18"/>
  <c r="C21" i="18"/>
  <c r="Q14" i="17"/>
  <c r="P14" i="17"/>
  <c r="O14" i="17"/>
  <c r="N14" i="17"/>
  <c r="M14" i="17"/>
  <c r="L14" i="17"/>
  <c r="K14" i="17"/>
  <c r="J14" i="17"/>
  <c r="I14" i="17"/>
  <c r="H14" i="17"/>
  <c r="G14" i="17"/>
  <c r="F14" i="17"/>
  <c r="E14" i="17"/>
  <c r="D14" i="17"/>
  <c r="C14" i="17"/>
  <c r="B14" i="17"/>
  <c r="Q13" i="17"/>
  <c r="P13" i="17"/>
  <c r="O13" i="17"/>
  <c r="N13" i="17"/>
  <c r="M13" i="17"/>
  <c r="L13" i="17"/>
  <c r="K13" i="17"/>
  <c r="J13" i="17"/>
  <c r="I13" i="17"/>
  <c r="H13" i="17"/>
  <c r="G13" i="17"/>
  <c r="F13" i="17"/>
  <c r="E13" i="17"/>
  <c r="D13" i="17"/>
  <c r="C13" i="17"/>
  <c r="B13" i="17"/>
  <c r="Q12" i="17"/>
  <c r="P12" i="17"/>
  <c r="O12" i="17"/>
  <c r="N12" i="17"/>
  <c r="M12" i="17"/>
  <c r="L12" i="17"/>
  <c r="K12" i="17"/>
  <c r="J12" i="17"/>
  <c r="I12" i="17"/>
  <c r="H12" i="17"/>
  <c r="G12" i="17"/>
  <c r="F12" i="17"/>
  <c r="E12" i="17"/>
  <c r="D12" i="17"/>
  <c r="C12" i="17"/>
  <c r="F5" i="4"/>
  <c r="H9" i="4"/>
  <c r="C9" i="15"/>
  <c r="C10" i="15"/>
  <c r="C11" i="15"/>
  <c r="C12" i="15"/>
  <c r="C13" i="15"/>
  <c r="C14" i="15"/>
  <c r="C15" i="15"/>
  <c r="C16" i="15"/>
  <c r="C17" i="15"/>
  <c r="C18" i="15"/>
  <c r="C19" i="15"/>
  <c r="I9" i="15"/>
  <c r="J9" i="15"/>
  <c r="K9" i="15"/>
  <c r="L9" i="15"/>
  <c r="U9" i="15" s="1"/>
  <c r="M9" i="15"/>
  <c r="N9" i="15"/>
  <c r="O9" i="15"/>
  <c r="P9" i="15"/>
  <c r="Q9" i="15"/>
  <c r="R9" i="15"/>
  <c r="I10" i="15"/>
  <c r="J10" i="15"/>
  <c r="K10" i="15"/>
  <c r="L10" i="15"/>
  <c r="M10" i="15"/>
  <c r="N10" i="15"/>
  <c r="O10" i="15"/>
  <c r="P10" i="15"/>
  <c r="Q10" i="15"/>
  <c r="R10" i="15"/>
  <c r="I11" i="15"/>
  <c r="J11" i="15"/>
  <c r="K11" i="15"/>
  <c r="L11" i="15"/>
  <c r="M11" i="15"/>
  <c r="N11" i="15"/>
  <c r="O11" i="15"/>
  <c r="P11" i="15"/>
  <c r="Q11" i="15"/>
  <c r="Q50" i="15" s="1"/>
  <c r="R11" i="15"/>
  <c r="I12" i="15"/>
  <c r="J12" i="15"/>
  <c r="K12" i="15"/>
  <c r="L12" i="15"/>
  <c r="M12" i="15"/>
  <c r="N12" i="15"/>
  <c r="O12" i="15"/>
  <c r="P12" i="15"/>
  <c r="Q12" i="15"/>
  <c r="R12" i="15"/>
  <c r="I13" i="15"/>
  <c r="J13" i="15"/>
  <c r="K13" i="15"/>
  <c r="L13" i="15"/>
  <c r="U13" i="15" s="1"/>
  <c r="M13" i="15"/>
  <c r="N13" i="15"/>
  <c r="O13" i="15"/>
  <c r="P13" i="15"/>
  <c r="Q13" i="15"/>
  <c r="R13" i="15"/>
  <c r="I14" i="15"/>
  <c r="J14" i="15"/>
  <c r="K14" i="15"/>
  <c r="L14" i="15"/>
  <c r="M14" i="15"/>
  <c r="N14" i="15"/>
  <c r="O14" i="15"/>
  <c r="P14" i="15"/>
  <c r="Q14" i="15"/>
  <c r="R14" i="15"/>
  <c r="I15" i="15"/>
  <c r="J15" i="15"/>
  <c r="K15" i="15"/>
  <c r="L15" i="15"/>
  <c r="M15" i="15"/>
  <c r="N15" i="15"/>
  <c r="O15" i="15"/>
  <c r="P15" i="15"/>
  <c r="Q15" i="15"/>
  <c r="R15" i="15"/>
  <c r="I16" i="15"/>
  <c r="J16" i="15"/>
  <c r="K16" i="15"/>
  <c r="L16" i="15"/>
  <c r="M16" i="15"/>
  <c r="N16" i="15"/>
  <c r="O16" i="15"/>
  <c r="P16" i="15"/>
  <c r="Q16" i="15"/>
  <c r="R16" i="15"/>
  <c r="I17" i="15"/>
  <c r="J17" i="15"/>
  <c r="K17" i="15"/>
  <c r="L17" i="15"/>
  <c r="U17" i="15" s="1"/>
  <c r="M17" i="15"/>
  <c r="N17" i="15"/>
  <c r="O17" i="15"/>
  <c r="P17" i="15"/>
  <c r="Q17" i="15"/>
  <c r="R17" i="15"/>
  <c r="I18" i="15"/>
  <c r="J18" i="15"/>
  <c r="K18" i="15"/>
  <c r="L18" i="15"/>
  <c r="M18" i="15"/>
  <c r="N18" i="15"/>
  <c r="O18" i="15"/>
  <c r="P18" i="15"/>
  <c r="Q18" i="15"/>
  <c r="R18" i="15"/>
  <c r="I19" i="15"/>
  <c r="J19" i="15"/>
  <c r="K19" i="15"/>
  <c r="L19" i="15"/>
  <c r="M19" i="15"/>
  <c r="N19" i="15"/>
  <c r="O19" i="15"/>
  <c r="P19" i="15"/>
  <c r="Q19" i="15"/>
  <c r="R19" i="15"/>
  <c r="I20" i="15"/>
  <c r="J20" i="15"/>
  <c r="K20" i="15"/>
  <c r="L20" i="15"/>
  <c r="M20" i="15"/>
  <c r="N20" i="15"/>
  <c r="O20" i="15"/>
  <c r="P20" i="15"/>
  <c r="Q20" i="15"/>
  <c r="R20" i="15"/>
  <c r="R8" i="15" s="1"/>
  <c r="R47" i="15" s="1"/>
  <c r="U21" i="15"/>
  <c r="U22" i="15"/>
  <c r="U23" i="15"/>
  <c r="U24" i="15"/>
  <c r="U25" i="15"/>
  <c r="U26" i="15"/>
  <c r="U27" i="15"/>
  <c r="U28" i="15"/>
  <c r="U29" i="15"/>
  <c r="U30" i="15"/>
  <c r="U31" i="15"/>
  <c r="I32" i="15"/>
  <c r="J32" i="15"/>
  <c r="K32" i="15"/>
  <c r="L32" i="15"/>
  <c r="M32" i="15"/>
  <c r="N32" i="15"/>
  <c r="N8" i="15" s="1"/>
  <c r="N47" i="15" s="1"/>
  <c r="O32" i="15"/>
  <c r="P32" i="15"/>
  <c r="Q32" i="15"/>
  <c r="R32" i="15"/>
  <c r="U33" i="15"/>
  <c r="U34" i="15"/>
  <c r="U35" i="15"/>
  <c r="U36" i="15"/>
  <c r="U37" i="15"/>
  <c r="U38" i="15"/>
  <c r="U39" i="15"/>
  <c r="U40" i="15"/>
  <c r="U41" i="15"/>
  <c r="U42" i="15"/>
  <c r="U43" i="15"/>
  <c r="I8" i="15"/>
  <c r="I47" i="15" s="1"/>
  <c r="J8" i="15"/>
  <c r="J47" i="15" s="1"/>
  <c r="M8" i="15"/>
  <c r="M47" i="15" s="1"/>
  <c r="Q8" i="15"/>
  <c r="Q47" i="15" s="1"/>
  <c r="D9" i="15"/>
  <c r="E9" i="15"/>
  <c r="F9" i="15"/>
  <c r="G9" i="15"/>
  <c r="H9" i="15"/>
  <c r="D10" i="15"/>
  <c r="E10" i="15"/>
  <c r="F10" i="15"/>
  <c r="G10" i="15"/>
  <c r="H10" i="15"/>
  <c r="D11" i="15"/>
  <c r="E11" i="15"/>
  <c r="F11" i="15"/>
  <c r="G11" i="15"/>
  <c r="H11" i="15"/>
  <c r="D12" i="15"/>
  <c r="E12" i="15"/>
  <c r="F12" i="15"/>
  <c r="G12" i="15"/>
  <c r="H12" i="15"/>
  <c r="D13" i="15"/>
  <c r="E13" i="15"/>
  <c r="F13" i="15"/>
  <c r="G13" i="15"/>
  <c r="H13" i="15"/>
  <c r="D14" i="15"/>
  <c r="E14" i="15"/>
  <c r="F14" i="15"/>
  <c r="G14" i="15"/>
  <c r="H14" i="15"/>
  <c r="D15" i="15"/>
  <c r="E15" i="15"/>
  <c r="F15" i="15"/>
  <c r="G15" i="15"/>
  <c r="H15" i="15"/>
  <c r="D16" i="15"/>
  <c r="E16" i="15"/>
  <c r="F16" i="15"/>
  <c r="G16" i="15"/>
  <c r="H16" i="15"/>
  <c r="D17" i="15"/>
  <c r="E17" i="15"/>
  <c r="F17" i="15"/>
  <c r="G17" i="15"/>
  <c r="H17" i="15"/>
  <c r="D18" i="15"/>
  <c r="E18" i="15"/>
  <c r="F18" i="15"/>
  <c r="G18" i="15"/>
  <c r="H18" i="15"/>
  <c r="D19" i="15"/>
  <c r="T19" i="15" s="1"/>
  <c r="E19" i="15"/>
  <c r="F19" i="15"/>
  <c r="G19" i="15"/>
  <c r="H19" i="15"/>
  <c r="D20" i="15"/>
  <c r="E20" i="15"/>
  <c r="E8" i="15" s="1"/>
  <c r="E47" i="15" s="1"/>
  <c r="F20" i="15"/>
  <c r="G20" i="15"/>
  <c r="H20" i="15"/>
  <c r="T21" i="15"/>
  <c r="T22" i="15"/>
  <c r="T23" i="15"/>
  <c r="T24" i="15"/>
  <c r="T25" i="15"/>
  <c r="T26" i="15"/>
  <c r="T27" i="15"/>
  <c r="T28" i="15"/>
  <c r="T29" i="15"/>
  <c r="T30" i="15"/>
  <c r="T31" i="15"/>
  <c r="D32" i="15"/>
  <c r="E32" i="15"/>
  <c r="F32" i="15"/>
  <c r="G32" i="15"/>
  <c r="H32" i="15"/>
  <c r="T33" i="15"/>
  <c r="T34" i="15"/>
  <c r="T35" i="15"/>
  <c r="T36" i="15"/>
  <c r="T37" i="15"/>
  <c r="T38" i="15"/>
  <c r="T39" i="15"/>
  <c r="T40" i="15"/>
  <c r="T41" i="15"/>
  <c r="T42" i="15"/>
  <c r="T43" i="15"/>
  <c r="C20" i="15"/>
  <c r="C32" i="15"/>
  <c r="I19" i="11"/>
  <c r="I53" i="11" s="1"/>
  <c r="J19" i="11"/>
  <c r="J53" i="11" s="1"/>
  <c r="K19" i="11"/>
  <c r="K53" i="11" s="1"/>
  <c r="L19" i="11"/>
  <c r="L53" i="11" s="1"/>
  <c r="M19" i="11"/>
  <c r="M53" i="11" s="1"/>
  <c r="N19" i="11"/>
  <c r="O19" i="11"/>
  <c r="O53" i="11" s="1"/>
  <c r="P19" i="11"/>
  <c r="P53" i="11" s="1"/>
  <c r="Q19" i="11"/>
  <c r="Q53" i="11" s="1"/>
  <c r="R19" i="11"/>
  <c r="U10" i="11"/>
  <c r="U11" i="11"/>
  <c r="U12" i="11"/>
  <c r="U13" i="11"/>
  <c r="U14" i="11"/>
  <c r="U15" i="11"/>
  <c r="U16" i="11"/>
  <c r="U17" i="11"/>
  <c r="I30" i="11"/>
  <c r="I64" i="11" s="1"/>
  <c r="J30" i="11"/>
  <c r="J64" i="11" s="1"/>
  <c r="K30" i="11"/>
  <c r="K64" i="11" s="1"/>
  <c r="L30" i="11"/>
  <c r="L64" i="11" s="1"/>
  <c r="M30" i="11"/>
  <c r="M64" i="11" s="1"/>
  <c r="N30" i="11"/>
  <c r="N64" i="11" s="1"/>
  <c r="O30" i="11"/>
  <c r="O64" i="11" s="1"/>
  <c r="P30" i="11"/>
  <c r="P64" i="11" s="1"/>
  <c r="Q30" i="11"/>
  <c r="Q64" i="11" s="1"/>
  <c r="R30" i="11"/>
  <c r="R64" i="11" s="1"/>
  <c r="U18" i="11"/>
  <c r="U19" i="11"/>
  <c r="U20" i="11"/>
  <c r="U21" i="11"/>
  <c r="U22" i="11"/>
  <c r="U23" i="11"/>
  <c r="U24" i="11"/>
  <c r="U8" i="11"/>
  <c r="D30" i="11"/>
  <c r="E30" i="11"/>
  <c r="E64" i="11" s="1"/>
  <c r="F30" i="11"/>
  <c r="F64" i="11" s="1"/>
  <c r="G30" i="11"/>
  <c r="G64" i="11" s="1"/>
  <c r="H30" i="11"/>
  <c r="H64" i="11" s="1"/>
  <c r="T18" i="11"/>
  <c r="T19" i="11"/>
  <c r="T20" i="11"/>
  <c r="T21" i="11"/>
  <c r="T22" i="11"/>
  <c r="T23" i="11"/>
  <c r="T24" i="11"/>
  <c r="D19" i="11"/>
  <c r="E19" i="11"/>
  <c r="E53" i="11" s="1"/>
  <c r="F19" i="11"/>
  <c r="G19" i="11"/>
  <c r="H19" i="11"/>
  <c r="T10" i="11"/>
  <c r="T11" i="11"/>
  <c r="T12" i="11"/>
  <c r="T13" i="11"/>
  <c r="T14" i="11"/>
  <c r="T15" i="11"/>
  <c r="T16" i="11"/>
  <c r="T17" i="11"/>
  <c r="T8" i="11"/>
  <c r="C19" i="11"/>
  <c r="C53" i="11" s="1"/>
  <c r="C30" i="11"/>
  <c r="C64" i="11" s="1"/>
  <c r="I9" i="10"/>
  <c r="J9" i="10"/>
  <c r="K9" i="10"/>
  <c r="L9" i="10"/>
  <c r="M9" i="10"/>
  <c r="N9" i="10"/>
  <c r="O9" i="10"/>
  <c r="O8" i="10" s="1"/>
  <c r="P9" i="10"/>
  <c r="P8" i="10" s="1"/>
  <c r="Q9" i="10"/>
  <c r="R9" i="10"/>
  <c r="I10" i="10"/>
  <c r="U10" i="10" s="1"/>
  <c r="J10" i="10"/>
  <c r="K10" i="10"/>
  <c r="L10" i="10"/>
  <c r="M10" i="10"/>
  <c r="N10" i="10"/>
  <c r="O10" i="10"/>
  <c r="P10" i="10"/>
  <c r="Q10" i="10"/>
  <c r="R10" i="10"/>
  <c r="I11" i="10"/>
  <c r="J11" i="10"/>
  <c r="K11" i="10"/>
  <c r="K8" i="10" s="1"/>
  <c r="L11" i="10"/>
  <c r="M11" i="10"/>
  <c r="N11" i="10"/>
  <c r="O11" i="10"/>
  <c r="P11" i="10"/>
  <c r="Q11" i="10"/>
  <c r="R11" i="10"/>
  <c r="I12" i="10"/>
  <c r="J12" i="10"/>
  <c r="K12" i="10"/>
  <c r="L12" i="10"/>
  <c r="M12" i="10"/>
  <c r="N12" i="10"/>
  <c r="O12" i="10"/>
  <c r="P12" i="10"/>
  <c r="Q12" i="10"/>
  <c r="R12" i="10"/>
  <c r="I13" i="10"/>
  <c r="U13" i="10" s="1"/>
  <c r="J13" i="10"/>
  <c r="K13" i="10"/>
  <c r="L13" i="10"/>
  <c r="M13" i="10"/>
  <c r="N13" i="10"/>
  <c r="O13" i="10"/>
  <c r="P13" i="10"/>
  <c r="Q13" i="10"/>
  <c r="R13" i="10"/>
  <c r="I14" i="10"/>
  <c r="J14" i="10"/>
  <c r="K14" i="10"/>
  <c r="L14" i="10"/>
  <c r="M14" i="10"/>
  <c r="N14" i="10"/>
  <c r="O14" i="10"/>
  <c r="P14" i="10"/>
  <c r="Q14" i="10"/>
  <c r="R14" i="10"/>
  <c r="U15" i="10"/>
  <c r="U16" i="10"/>
  <c r="U17" i="10"/>
  <c r="U18" i="10"/>
  <c r="U19" i="10"/>
  <c r="I20" i="10"/>
  <c r="J20" i="10"/>
  <c r="K20" i="10"/>
  <c r="L20" i="10"/>
  <c r="M20" i="10"/>
  <c r="N20" i="10"/>
  <c r="O20" i="10"/>
  <c r="P20" i="10"/>
  <c r="Q20" i="10"/>
  <c r="R20" i="10"/>
  <c r="U21" i="10"/>
  <c r="U22" i="10"/>
  <c r="U23" i="10"/>
  <c r="U24" i="10"/>
  <c r="U25" i="10"/>
  <c r="J8" i="10"/>
  <c r="D9" i="10"/>
  <c r="E9" i="10"/>
  <c r="F9" i="10"/>
  <c r="H9" i="10"/>
  <c r="H8" i="10" s="1"/>
  <c r="T9" i="10"/>
  <c r="D10" i="10"/>
  <c r="E10" i="10"/>
  <c r="F10" i="10"/>
  <c r="G10" i="10"/>
  <c r="H10" i="10"/>
  <c r="D11" i="10"/>
  <c r="T11" i="10" s="1"/>
  <c r="E11" i="10"/>
  <c r="F11" i="10"/>
  <c r="G11" i="10"/>
  <c r="H11" i="10"/>
  <c r="D12" i="10"/>
  <c r="E12" i="10"/>
  <c r="F12" i="10"/>
  <c r="G12" i="10"/>
  <c r="G8" i="10" s="1"/>
  <c r="H12" i="10"/>
  <c r="D13" i="10"/>
  <c r="E13" i="10"/>
  <c r="F13" i="10"/>
  <c r="G13" i="10"/>
  <c r="H13" i="10"/>
  <c r="D14" i="10"/>
  <c r="E14" i="10"/>
  <c r="F14" i="10"/>
  <c r="G14" i="10"/>
  <c r="H14" i="10"/>
  <c r="T15" i="10"/>
  <c r="T16" i="10"/>
  <c r="T17" i="10"/>
  <c r="T18" i="10"/>
  <c r="T19" i="10"/>
  <c r="D20" i="10"/>
  <c r="E20" i="10"/>
  <c r="F20" i="10"/>
  <c r="G20" i="10"/>
  <c r="H20" i="10"/>
  <c r="T21" i="10"/>
  <c r="T22" i="10"/>
  <c r="T23" i="10"/>
  <c r="T24" i="10"/>
  <c r="T25" i="10"/>
  <c r="C14" i="10"/>
  <c r="C20" i="10"/>
  <c r="C9" i="10"/>
  <c r="C10" i="10"/>
  <c r="C11" i="10"/>
  <c r="C12" i="10"/>
  <c r="C13" i="10"/>
  <c r="V67" i="7"/>
  <c r="U67" i="7"/>
  <c r="T67" i="7"/>
  <c r="S67" i="7"/>
  <c r="R67" i="7"/>
  <c r="Q67" i="7"/>
  <c r="P67" i="7"/>
  <c r="O67" i="7"/>
  <c r="N67" i="7"/>
  <c r="M67" i="7"/>
  <c r="L67" i="7"/>
  <c r="K67" i="7"/>
  <c r="J67" i="7"/>
  <c r="I67" i="7"/>
  <c r="H67" i="7"/>
  <c r="G67" i="7"/>
  <c r="L66" i="7"/>
  <c r="Y38" i="7"/>
  <c r="X38" i="7"/>
  <c r="Y37" i="7"/>
  <c r="X37" i="7"/>
  <c r="Y36" i="7"/>
  <c r="X36" i="7"/>
  <c r="Y35" i="7"/>
  <c r="X35" i="7"/>
  <c r="Y34" i="7"/>
  <c r="X34" i="7"/>
  <c r="Y33" i="7"/>
  <c r="X33" i="7"/>
  <c r="Y32" i="7"/>
  <c r="X32" i="7"/>
  <c r="Y31" i="7"/>
  <c r="X31" i="7"/>
  <c r="Y30" i="7"/>
  <c r="X30" i="7"/>
  <c r="Y28" i="7"/>
  <c r="X28" i="7"/>
  <c r="Y27" i="7"/>
  <c r="X27" i="7"/>
  <c r="Y26" i="7"/>
  <c r="X26" i="7"/>
  <c r="Y25" i="7"/>
  <c r="X25" i="7"/>
  <c r="Y24" i="7"/>
  <c r="X24" i="7"/>
  <c r="Y23" i="7"/>
  <c r="X23" i="7"/>
  <c r="Y22" i="7"/>
  <c r="X22" i="7"/>
  <c r="Y21" i="7"/>
  <c r="X21" i="7"/>
  <c r="Y20" i="7"/>
  <c r="X20" i="7"/>
  <c r="Y8" i="7"/>
  <c r="X8" i="7"/>
  <c r="B9" i="5"/>
  <c r="R55" i="15" l="1"/>
  <c r="J55" i="15"/>
  <c r="M50" i="15"/>
  <c r="U43" i="7"/>
  <c r="M29" i="7"/>
  <c r="M53" i="7" s="1"/>
  <c r="J29" i="10"/>
  <c r="T43" i="7"/>
  <c r="K43" i="7"/>
  <c r="K29" i="7"/>
  <c r="K66" i="7" s="1"/>
  <c r="N51" i="15"/>
  <c r="M58" i="15"/>
  <c r="H43" i="7"/>
  <c r="M54" i="15"/>
  <c r="V43" i="7"/>
  <c r="N55" i="15"/>
  <c r="E58" i="15"/>
  <c r="T13" i="10"/>
  <c r="J35" i="10"/>
  <c r="Q58" i="15"/>
  <c r="J43" i="7"/>
  <c r="J29" i="7"/>
  <c r="J53" i="7" s="1"/>
  <c r="Q54" i="15"/>
  <c r="P43" i="7"/>
  <c r="I66" i="7"/>
  <c r="P66" i="7"/>
  <c r="P53" i="7"/>
  <c r="T66" i="7"/>
  <c r="R29" i="7"/>
  <c r="R53" i="7" s="1"/>
  <c r="Q29" i="7"/>
  <c r="Q53" i="7" s="1"/>
  <c r="Q43" i="7"/>
  <c r="O29" i="7"/>
  <c r="O53" i="7" s="1"/>
  <c r="N29" i="7"/>
  <c r="S29" i="7"/>
  <c r="S53" i="7" s="1"/>
  <c r="I43" i="7"/>
  <c r="Y19" i="7"/>
  <c r="V66" i="7"/>
  <c r="X29" i="7"/>
  <c r="H53" i="7"/>
  <c r="Q37" i="19"/>
  <c r="C37" i="19"/>
  <c r="G37" i="19"/>
  <c r="F37" i="19"/>
  <c r="H37" i="19"/>
  <c r="D37" i="19"/>
  <c r="M37" i="19"/>
  <c r="G73" i="15"/>
  <c r="Y73" i="15" s="1"/>
  <c r="G77" i="15"/>
  <c r="Y77" i="15" s="1"/>
  <c r="G81" i="15"/>
  <c r="Y81" i="15" s="1"/>
  <c r="G72" i="15"/>
  <c r="G76" i="15"/>
  <c r="Y76" i="15" s="1"/>
  <c r="G80" i="15"/>
  <c r="Y80" i="15" s="1"/>
  <c r="G78" i="15"/>
  <c r="Y78" i="15" s="1"/>
  <c r="G75" i="15"/>
  <c r="Y75" i="15" s="1"/>
  <c r="G79" i="15"/>
  <c r="Y79" i="15" s="1"/>
  <c r="G74" i="15"/>
  <c r="Y74" i="15" s="1"/>
  <c r="G82" i="15"/>
  <c r="Y82" i="15" s="1"/>
  <c r="G60" i="15"/>
  <c r="Y60" i="15" s="1"/>
  <c r="G64" i="15"/>
  <c r="Y64" i="15" s="1"/>
  <c r="G68" i="15"/>
  <c r="Y68" i="15" s="1"/>
  <c r="G59" i="15"/>
  <c r="Y59" i="15" s="1"/>
  <c r="G63" i="15"/>
  <c r="Y63" i="15" s="1"/>
  <c r="G67" i="15"/>
  <c r="Y67" i="15" s="1"/>
  <c r="G65" i="15"/>
  <c r="Y65" i="15" s="1"/>
  <c r="G62" i="15"/>
  <c r="Y62" i="15" s="1"/>
  <c r="G70" i="15"/>
  <c r="Y70" i="15" s="1"/>
  <c r="G66" i="15"/>
  <c r="Y66" i="15" s="1"/>
  <c r="G61" i="15"/>
  <c r="Y61" i="15" s="1"/>
  <c r="G69" i="15"/>
  <c r="Y69" i="15" s="1"/>
  <c r="G8" i="15"/>
  <c r="G47" i="15" s="1"/>
  <c r="Y47" i="15" s="1"/>
  <c r="T15" i="15"/>
  <c r="H62" i="7"/>
  <c r="H52" i="7"/>
  <c r="N60" i="7"/>
  <c r="N50" i="7"/>
  <c r="L58" i="7"/>
  <c r="L48" i="7"/>
  <c r="R56" i="7"/>
  <c r="R46" i="7"/>
  <c r="P37" i="19"/>
  <c r="AB9" i="10"/>
  <c r="X30" i="10" s="1"/>
  <c r="G4" i="10"/>
  <c r="H3" i="10" s="1"/>
  <c r="G31" i="10"/>
  <c r="G37" i="10"/>
  <c r="R30" i="10"/>
  <c r="R36" i="10"/>
  <c r="I61" i="7"/>
  <c r="I51" i="7"/>
  <c r="N58" i="7"/>
  <c r="N48" i="7"/>
  <c r="K55" i="7"/>
  <c r="K45" i="7"/>
  <c r="J4" i="10"/>
  <c r="F33" i="10"/>
  <c r="F39" i="10"/>
  <c r="H30" i="10"/>
  <c r="H36" i="10"/>
  <c r="P35" i="10"/>
  <c r="Q39" i="10"/>
  <c r="Q33" i="10"/>
  <c r="L38" i="10"/>
  <c r="L32" i="10"/>
  <c r="Q36" i="10"/>
  <c r="Q30" i="10"/>
  <c r="Q8" i="10"/>
  <c r="X18" i="15"/>
  <c r="T18" i="15"/>
  <c r="T62" i="7"/>
  <c r="T52" i="7"/>
  <c r="L62" i="7"/>
  <c r="L52" i="7"/>
  <c r="S61" i="7"/>
  <c r="S51" i="7"/>
  <c r="K61" i="7"/>
  <c r="K51" i="7"/>
  <c r="R60" i="7"/>
  <c r="R50" i="7"/>
  <c r="J60" i="7"/>
  <c r="J50" i="7"/>
  <c r="Q59" i="7"/>
  <c r="Q49" i="7"/>
  <c r="I59" i="7"/>
  <c r="I49" i="7"/>
  <c r="P58" i="7"/>
  <c r="P48" i="7"/>
  <c r="H58" i="7"/>
  <c r="H48" i="7"/>
  <c r="O57" i="7"/>
  <c r="O47" i="7"/>
  <c r="V56" i="7"/>
  <c r="V46" i="7"/>
  <c r="N56" i="7"/>
  <c r="N46" i="7"/>
  <c r="U55" i="7"/>
  <c r="U45" i="7"/>
  <c r="M55" i="7"/>
  <c r="M45" i="7"/>
  <c r="T54" i="7"/>
  <c r="T44" i="7"/>
  <c r="L54" i="7"/>
  <c r="L44" i="7"/>
  <c r="C36" i="10"/>
  <c r="C30" i="10"/>
  <c r="C63" i="15"/>
  <c r="C67" i="15"/>
  <c r="C60" i="15"/>
  <c r="C59" i="15"/>
  <c r="C64" i="15"/>
  <c r="C68" i="15"/>
  <c r="C62" i="15"/>
  <c r="C70" i="15"/>
  <c r="C65" i="15"/>
  <c r="C66" i="15"/>
  <c r="C61" i="15"/>
  <c r="C69" i="15"/>
  <c r="C8" i="15"/>
  <c r="C47" i="15" s="1"/>
  <c r="T11" i="15"/>
  <c r="P74" i="15"/>
  <c r="P78" i="15"/>
  <c r="P82" i="15"/>
  <c r="P73" i="15"/>
  <c r="P77" i="15"/>
  <c r="P81" i="15"/>
  <c r="P79" i="15"/>
  <c r="P76" i="15"/>
  <c r="P72" i="15"/>
  <c r="P80" i="15"/>
  <c r="P75" i="15"/>
  <c r="P8" i="15"/>
  <c r="P47" i="15" s="1"/>
  <c r="L74" i="15"/>
  <c r="L78" i="15"/>
  <c r="L82" i="15"/>
  <c r="L73" i="15"/>
  <c r="L77" i="15"/>
  <c r="L81" i="15"/>
  <c r="L75" i="15"/>
  <c r="L72" i="15"/>
  <c r="L80" i="15"/>
  <c r="L79" i="15"/>
  <c r="L76" i="15"/>
  <c r="L8" i="15"/>
  <c r="L47" i="15" s="1"/>
  <c r="U32" i="15"/>
  <c r="I50" i="15"/>
  <c r="U11" i="15"/>
  <c r="P62" i="7"/>
  <c r="P52" i="7"/>
  <c r="O61" i="7"/>
  <c r="O51" i="7"/>
  <c r="V60" i="7"/>
  <c r="V50" i="7"/>
  <c r="U59" i="7"/>
  <c r="U49" i="7"/>
  <c r="M59" i="7"/>
  <c r="M49" i="7"/>
  <c r="T58" i="7"/>
  <c r="T48" i="7"/>
  <c r="S57" i="7"/>
  <c r="S47" i="7"/>
  <c r="K57" i="7"/>
  <c r="K47" i="7"/>
  <c r="J56" i="7"/>
  <c r="J46" i="7"/>
  <c r="Q55" i="7"/>
  <c r="Q45" i="7"/>
  <c r="I55" i="7"/>
  <c r="I45" i="7"/>
  <c r="P54" i="7"/>
  <c r="P44" i="7"/>
  <c r="H54" i="7"/>
  <c r="H44" i="7"/>
  <c r="L37" i="19"/>
  <c r="C33" i="10"/>
  <c r="C39" i="10"/>
  <c r="H35" i="10"/>
  <c r="W20" i="10"/>
  <c r="T20" i="10"/>
  <c r="G5" i="10"/>
  <c r="I4" i="10"/>
  <c r="G33" i="10"/>
  <c r="X32" i="10" s="1"/>
  <c r="G39" i="10"/>
  <c r="E32" i="10"/>
  <c r="E38" i="10"/>
  <c r="W9" i="10"/>
  <c r="W36" i="10" s="1"/>
  <c r="Y9" i="10"/>
  <c r="W30" i="10" s="1"/>
  <c r="D30" i="10"/>
  <c r="D36" i="10"/>
  <c r="R33" i="10"/>
  <c r="R39" i="10"/>
  <c r="N33" i="10"/>
  <c r="N39" i="10"/>
  <c r="J33" i="10"/>
  <c r="J39" i="10"/>
  <c r="N30" i="10"/>
  <c r="N36" i="10"/>
  <c r="J30" i="10"/>
  <c r="J36" i="10"/>
  <c r="F72" i="15"/>
  <c r="F76" i="15"/>
  <c r="F80" i="15"/>
  <c r="F75" i="15"/>
  <c r="F79" i="15"/>
  <c r="F77" i="15"/>
  <c r="F74" i="15"/>
  <c r="F82" i="15"/>
  <c r="F78" i="15"/>
  <c r="F73" i="15"/>
  <c r="F81" i="15"/>
  <c r="X16" i="15"/>
  <c r="T16" i="15"/>
  <c r="X12" i="15"/>
  <c r="D51" i="15"/>
  <c r="T12" i="15"/>
  <c r="P57" i="15"/>
  <c r="U18" i="15"/>
  <c r="R51" i="15"/>
  <c r="J51" i="15"/>
  <c r="G57" i="7"/>
  <c r="G47" i="7"/>
  <c r="R62" i="7"/>
  <c r="R52" i="7"/>
  <c r="J62" i="7"/>
  <c r="J52" i="7"/>
  <c r="Q61" i="7"/>
  <c r="Q51" i="7"/>
  <c r="P60" i="7"/>
  <c r="P50" i="7"/>
  <c r="H60" i="7"/>
  <c r="H50" i="7"/>
  <c r="O59" i="7"/>
  <c r="O49" i="7"/>
  <c r="V58" i="7"/>
  <c r="V48" i="7"/>
  <c r="U57" i="7"/>
  <c r="U47" i="7"/>
  <c r="M57" i="7"/>
  <c r="M47" i="7"/>
  <c r="T56" i="7"/>
  <c r="T46" i="7"/>
  <c r="L56" i="7"/>
  <c r="L46" i="7"/>
  <c r="S55" i="7"/>
  <c r="S45" i="7"/>
  <c r="R54" i="7"/>
  <c r="R44" i="7"/>
  <c r="J54" i="7"/>
  <c r="J44" i="7"/>
  <c r="E8" i="10"/>
  <c r="E29" i="10" s="1"/>
  <c r="W13" i="10"/>
  <c r="H32" i="10"/>
  <c r="H38" i="10"/>
  <c r="W11" i="10"/>
  <c r="D32" i="10"/>
  <c r="D38" i="10"/>
  <c r="F37" i="10"/>
  <c r="F31" i="10"/>
  <c r="N8" i="10"/>
  <c r="N35" i="10" s="1"/>
  <c r="P29" i="10"/>
  <c r="M39" i="10"/>
  <c r="M33" i="10"/>
  <c r="I33" i="10"/>
  <c r="I39" i="10"/>
  <c r="U12" i="10"/>
  <c r="P38" i="10"/>
  <c r="P32" i="10"/>
  <c r="O31" i="10"/>
  <c r="O37" i="10"/>
  <c r="K31" i="10"/>
  <c r="K37" i="10"/>
  <c r="M36" i="10"/>
  <c r="M30" i="10"/>
  <c r="M8" i="10"/>
  <c r="M35" i="10" s="1"/>
  <c r="I36" i="10"/>
  <c r="I30" i="10"/>
  <c r="U9" i="10"/>
  <c r="I8" i="10"/>
  <c r="F8" i="15"/>
  <c r="F47" i="15" s="1"/>
  <c r="T13" i="15"/>
  <c r="T9" i="15"/>
  <c r="I58" i="15"/>
  <c r="U19" i="15"/>
  <c r="P53" i="15"/>
  <c r="L53" i="15"/>
  <c r="U14" i="15"/>
  <c r="X19" i="7"/>
  <c r="G66" i="7"/>
  <c r="C8" i="10"/>
  <c r="C35" i="10" s="1"/>
  <c r="C37" i="10"/>
  <c r="C31" i="10"/>
  <c r="D8" i="10"/>
  <c r="D35" i="10" s="1"/>
  <c r="T14" i="10"/>
  <c r="E5" i="10"/>
  <c r="T12" i="10"/>
  <c r="E39" i="10"/>
  <c r="E33" i="10"/>
  <c r="G32" i="10"/>
  <c r="X31" i="10" s="1"/>
  <c r="H4" i="10"/>
  <c r="G38" i="10"/>
  <c r="T10" i="10"/>
  <c r="E31" i="10"/>
  <c r="E37" i="10"/>
  <c r="AA9" i="10"/>
  <c r="F30" i="10"/>
  <c r="F36" i="10"/>
  <c r="F8" i="10"/>
  <c r="F29" i="10" s="1"/>
  <c r="R8" i="10"/>
  <c r="R35" i="10" s="1"/>
  <c r="L8" i="10"/>
  <c r="L29" i="10" s="1"/>
  <c r="U20" i="10"/>
  <c r="O35" i="10"/>
  <c r="K35" i="10"/>
  <c r="U14" i="10"/>
  <c r="O29" i="10"/>
  <c r="K29" i="10"/>
  <c r="P39" i="10"/>
  <c r="P33" i="10"/>
  <c r="L39" i="10"/>
  <c r="L33" i="10"/>
  <c r="U11" i="10"/>
  <c r="O38" i="10"/>
  <c r="O32" i="10"/>
  <c r="K38" i="10"/>
  <c r="K32" i="10"/>
  <c r="R37" i="10"/>
  <c r="R31" i="10"/>
  <c r="N37" i="10"/>
  <c r="N31" i="10"/>
  <c r="J37" i="10"/>
  <c r="J31" i="10"/>
  <c r="T32" i="15"/>
  <c r="H61" i="15"/>
  <c r="H65" i="15"/>
  <c r="H69" i="15"/>
  <c r="H60" i="15"/>
  <c r="H64" i="15"/>
  <c r="H68" i="15"/>
  <c r="H66" i="15"/>
  <c r="H63" i="15"/>
  <c r="H67" i="15"/>
  <c r="H62" i="15"/>
  <c r="H70" i="15"/>
  <c r="H59" i="15"/>
  <c r="H8" i="15"/>
  <c r="H47" i="15" s="1"/>
  <c r="X20" i="15"/>
  <c r="D61" i="15"/>
  <c r="D65" i="15"/>
  <c r="D69" i="15"/>
  <c r="D60" i="15"/>
  <c r="D64" i="15"/>
  <c r="D68" i="15"/>
  <c r="D62" i="15"/>
  <c r="D59" i="15"/>
  <c r="D67" i="15"/>
  <c r="D63" i="15"/>
  <c r="D66" i="15"/>
  <c r="D70" i="15"/>
  <c r="T20" i="15"/>
  <c r="D8" i="15"/>
  <c r="D55" i="15" s="1"/>
  <c r="T17" i="15"/>
  <c r="E56" i="15"/>
  <c r="H53" i="15"/>
  <c r="X14" i="15"/>
  <c r="D53" i="15"/>
  <c r="T14" i="15"/>
  <c r="X10" i="15"/>
  <c r="D49" i="15"/>
  <c r="T10" i="15"/>
  <c r="R59" i="15"/>
  <c r="R63" i="15"/>
  <c r="R67" i="15"/>
  <c r="R62" i="15"/>
  <c r="R66" i="15"/>
  <c r="R60" i="15"/>
  <c r="R68" i="15"/>
  <c r="R70" i="15"/>
  <c r="R65" i="15"/>
  <c r="R69" i="15"/>
  <c r="R61" i="15"/>
  <c r="R64" i="15"/>
  <c r="N59" i="15"/>
  <c r="N63" i="15"/>
  <c r="N67" i="15"/>
  <c r="N62" i="15"/>
  <c r="N66" i="15"/>
  <c r="N64" i="15"/>
  <c r="N70" i="15"/>
  <c r="N61" i="15"/>
  <c r="N69" i="15"/>
  <c r="N68" i="15"/>
  <c r="N65" i="15"/>
  <c r="N60" i="15"/>
  <c r="J59" i="15"/>
  <c r="J63" i="15"/>
  <c r="J67" i="15"/>
  <c r="J62" i="15"/>
  <c r="J66" i="15"/>
  <c r="J60" i="15"/>
  <c r="J68" i="15"/>
  <c r="J70" i="15"/>
  <c r="J65" i="15"/>
  <c r="J69" i="15"/>
  <c r="J64" i="15"/>
  <c r="J61" i="15"/>
  <c r="I54" i="15"/>
  <c r="U15" i="15"/>
  <c r="P49" i="15"/>
  <c r="U10" i="15"/>
  <c r="O48" i="15"/>
  <c r="G61" i="7"/>
  <c r="G51" i="7"/>
  <c r="V62" i="7"/>
  <c r="V52" i="7"/>
  <c r="N62" i="7"/>
  <c r="N52" i="7"/>
  <c r="U61" i="7"/>
  <c r="U51" i="7"/>
  <c r="M61" i="7"/>
  <c r="M51" i="7"/>
  <c r="T60" i="7"/>
  <c r="T50" i="7"/>
  <c r="L60" i="7"/>
  <c r="L50" i="7"/>
  <c r="S59" i="7"/>
  <c r="S49" i="7"/>
  <c r="K59" i="7"/>
  <c r="K49" i="7"/>
  <c r="R58" i="7"/>
  <c r="R48" i="7"/>
  <c r="J58" i="7"/>
  <c r="J48" i="7"/>
  <c r="Q57" i="7"/>
  <c r="Q47" i="7"/>
  <c r="I57" i="7"/>
  <c r="I47" i="7"/>
  <c r="P56" i="7"/>
  <c r="P46" i="7"/>
  <c r="H56" i="7"/>
  <c r="H46" i="7"/>
  <c r="O55" i="7"/>
  <c r="O45" i="7"/>
  <c r="V54" i="7"/>
  <c r="V44" i="7"/>
  <c r="N54" i="7"/>
  <c r="N44" i="7"/>
  <c r="E54" i="15"/>
  <c r="G53" i="15"/>
  <c r="Y53" i="15" s="1"/>
  <c r="E52" i="15"/>
  <c r="E50" i="15"/>
  <c r="E48" i="15"/>
  <c r="O73" i="15"/>
  <c r="O77" i="15"/>
  <c r="O81" i="15"/>
  <c r="O72" i="15"/>
  <c r="O76" i="15"/>
  <c r="O80" i="15"/>
  <c r="O78" i="15"/>
  <c r="O75" i="15"/>
  <c r="O82" i="15"/>
  <c r="O79" i="15"/>
  <c r="O74" i="15"/>
  <c r="K73" i="15"/>
  <c r="K77" i="15"/>
  <c r="K81" i="15"/>
  <c r="K72" i="15"/>
  <c r="K76" i="15"/>
  <c r="K80" i="15"/>
  <c r="K74" i="15"/>
  <c r="K82" i="15"/>
  <c r="K79" i="15"/>
  <c r="K78" i="15"/>
  <c r="K75" i="15"/>
  <c r="Q62" i="15"/>
  <c r="Q66" i="15"/>
  <c r="Q61" i="15"/>
  <c r="Q65" i="15"/>
  <c r="Q59" i="15"/>
  <c r="Q67" i="15"/>
  <c r="Q69" i="15"/>
  <c r="Q64" i="15"/>
  <c r="Q60" i="15"/>
  <c r="Q68" i="15"/>
  <c r="Q70" i="15"/>
  <c r="Q63" i="15"/>
  <c r="M62" i="15"/>
  <c r="M66" i="15"/>
  <c r="M61" i="15"/>
  <c r="M65" i="15"/>
  <c r="M69" i="15"/>
  <c r="M63" i="15"/>
  <c r="M60" i="15"/>
  <c r="M68" i="15"/>
  <c r="M70" i="15"/>
  <c r="M67" i="15"/>
  <c r="M64" i="15"/>
  <c r="M59" i="15"/>
  <c r="I62" i="15"/>
  <c r="I66" i="15"/>
  <c r="I61" i="15"/>
  <c r="I65" i="15"/>
  <c r="I69" i="15"/>
  <c r="I59" i="15"/>
  <c r="I67" i="15"/>
  <c r="I64" i="15"/>
  <c r="I68" i="15"/>
  <c r="I63" i="15"/>
  <c r="I60" i="15"/>
  <c r="I70" i="15"/>
  <c r="P58" i="15"/>
  <c r="L58" i="15"/>
  <c r="R56" i="15"/>
  <c r="N56" i="15"/>
  <c r="J56" i="15"/>
  <c r="Q55" i="15"/>
  <c r="M55" i="15"/>
  <c r="I55" i="15"/>
  <c r="P54" i="15"/>
  <c r="L54" i="15"/>
  <c r="R52" i="15"/>
  <c r="N52" i="15"/>
  <c r="J52" i="15"/>
  <c r="Q51" i="15"/>
  <c r="M51" i="15"/>
  <c r="I51" i="15"/>
  <c r="P50" i="15"/>
  <c r="R48" i="15"/>
  <c r="N48" i="15"/>
  <c r="J48" i="15"/>
  <c r="J66" i="7"/>
  <c r="R66" i="7"/>
  <c r="C38" i="10"/>
  <c r="C32" i="10"/>
  <c r="C5" i="10"/>
  <c r="H5" i="10"/>
  <c r="H29" i="10"/>
  <c r="W14" i="10"/>
  <c r="H39" i="10"/>
  <c r="H33" i="10"/>
  <c r="K4" i="10"/>
  <c r="M4" i="10" s="1"/>
  <c r="W12" i="10"/>
  <c r="D39" i="10"/>
  <c r="D33" i="10"/>
  <c r="F32" i="10"/>
  <c r="F38" i="10"/>
  <c r="H31" i="10"/>
  <c r="H37" i="10"/>
  <c r="W10" i="10"/>
  <c r="W37" i="10" s="1"/>
  <c r="D31" i="10"/>
  <c r="D37" i="10"/>
  <c r="Z9" i="10"/>
  <c r="E36" i="10"/>
  <c r="E30" i="10"/>
  <c r="Q35" i="10"/>
  <c r="Q29" i="10"/>
  <c r="I29" i="10"/>
  <c r="O33" i="10"/>
  <c r="O39" i="10"/>
  <c r="K33" i="10"/>
  <c r="K39" i="10"/>
  <c r="R38" i="10"/>
  <c r="R32" i="10"/>
  <c r="N32" i="10"/>
  <c r="N38" i="10"/>
  <c r="J32" i="10"/>
  <c r="J38" i="10"/>
  <c r="Q37" i="10"/>
  <c r="Q31" i="10"/>
  <c r="M31" i="10"/>
  <c r="M37" i="10"/>
  <c r="I31" i="10"/>
  <c r="I37" i="10"/>
  <c r="P36" i="10"/>
  <c r="P30" i="10"/>
  <c r="L30" i="10"/>
  <c r="L36" i="10"/>
  <c r="E75" i="15"/>
  <c r="E79" i="15"/>
  <c r="E74" i="15"/>
  <c r="E78" i="15"/>
  <c r="E82" i="15"/>
  <c r="E76" i="15"/>
  <c r="E73" i="15"/>
  <c r="E81" i="15"/>
  <c r="E77" i="15"/>
  <c r="E72" i="15"/>
  <c r="E80" i="15"/>
  <c r="F59" i="15"/>
  <c r="F63" i="15"/>
  <c r="F67" i="15"/>
  <c r="F62" i="15"/>
  <c r="F66" i="15"/>
  <c r="F64" i="15"/>
  <c r="F70" i="15"/>
  <c r="F61" i="15"/>
  <c r="F69" i="15"/>
  <c r="F65" i="15"/>
  <c r="F60" i="15"/>
  <c r="F68" i="15"/>
  <c r="H58" i="15"/>
  <c r="X19" i="15"/>
  <c r="D58" i="15"/>
  <c r="H56" i="15"/>
  <c r="X17" i="15"/>
  <c r="D56" i="15"/>
  <c r="H54" i="15"/>
  <c r="X15" i="15"/>
  <c r="D54" i="15"/>
  <c r="H52" i="15"/>
  <c r="X13" i="15"/>
  <c r="D52" i="15"/>
  <c r="H50" i="15"/>
  <c r="X11" i="15"/>
  <c r="D50" i="15"/>
  <c r="H48" i="15"/>
  <c r="X9" i="15"/>
  <c r="D48" i="15"/>
  <c r="R72" i="15"/>
  <c r="R76" i="15"/>
  <c r="R80" i="15"/>
  <c r="R75" i="15"/>
  <c r="R79" i="15"/>
  <c r="R73" i="15"/>
  <c r="R81" i="15"/>
  <c r="R78" i="15"/>
  <c r="R74" i="15"/>
  <c r="R82" i="15"/>
  <c r="R77" i="15"/>
  <c r="N72" i="15"/>
  <c r="N76" i="15"/>
  <c r="N80" i="15"/>
  <c r="N75" i="15"/>
  <c r="N79" i="15"/>
  <c r="N77" i="15"/>
  <c r="N74" i="15"/>
  <c r="N82" i="15"/>
  <c r="N81" i="15"/>
  <c r="N78" i="15"/>
  <c r="N73" i="15"/>
  <c r="J72" i="15"/>
  <c r="J76" i="15"/>
  <c r="J80" i="15"/>
  <c r="J75" i="15"/>
  <c r="J79" i="15"/>
  <c r="J73" i="15"/>
  <c r="J81" i="15"/>
  <c r="J78" i="15"/>
  <c r="J82" i="15"/>
  <c r="J77" i="15"/>
  <c r="J74" i="15"/>
  <c r="P61" i="15"/>
  <c r="P65" i="15"/>
  <c r="P60" i="15"/>
  <c r="P64" i="15"/>
  <c r="P68" i="15"/>
  <c r="P66" i="15"/>
  <c r="P63" i="15"/>
  <c r="P59" i="15"/>
  <c r="P70" i="15"/>
  <c r="P67" i="15"/>
  <c r="P69" i="15"/>
  <c r="P62" i="15"/>
  <c r="L61" i="15"/>
  <c r="L65" i="15"/>
  <c r="L69" i="15"/>
  <c r="L60" i="15"/>
  <c r="L64" i="15"/>
  <c r="L68" i="15"/>
  <c r="L62" i="15"/>
  <c r="L59" i="15"/>
  <c r="L67" i="15"/>
  <c r="L66" i="15"/>
  <c r="L63" i="15"/>
  <c r="L70" i="15"/>
  <c r="R57" i="15"/>
  <c r="N57" i="15"/>
  <c r="J57" i="15"/>
  <c r="Q56" i="15"/>
  <c r="M56" i="15"/>
  <c r="I56" i="15"/>
  <c r="P55" i="15"/>
  <c r="R53" i="15"/>
  <c r="N53" i="15"/>
  <c r="J53" i="15"/>
  <c r="Q52" i="15"/>
  <c r="M52" i="15"/>
  <c r="I52" i="15"/>
  <c r="P51" i="15"/>
  <c r="R49" i="15"/>
  <c r="N49" i="15"/>
  <c r="J49" i="15"/>
  <c r="Q48" i="15"/>
  <c r="M48" i="15"/>
  <c r="I48" i="15"/>
  <c r="C41" i="18"/>
  <c r="F41" i="18"/>
  <c r="Q32" i="10"/>
  <c r="Q38" i="10"/>
  <c r="M32" i="10"/>
  <c r="M38" i="10"/>
  <c r="I32" i="10"/>
  <c r="I38" i="10"/>
  <c r="P31" i="10"/>
  <c r="P37" i="10"/>
  <c r="L31" i="10"/>
  <c r="L37" i="10"/>
  <c r="O30" i="10"/>
  <c r="O36" i="10"/>
  <c r="K30" i="10"/>
  <c r="K36" i="10"/>
  <c r="C74" i="15"/>
  <c r="C78" i="15"/>
  <c r="C82" i="15"/>
  <c r="C71" i="15"/>
  <c r="C75" i="15"/>
  <c r="C79" i="15"/>
  <c r="C72" i="15"/>
  <c r="C73" i="15"/>
  <c r="C81" i="15"/>
  <c r="C76" i="15"/>
  <c r="C80" i="15"/>
  <c r="C77" i="15"/>
  <c r="H74" i="15"/>
  <c r="H78" i="15"/>
  <c r="H82" i="15"/>
  <c r="H73" i="15"/>
  <c r="H77" i="15"/>
  <c r="H81" i="15"/>
  <c r="H79" i="15"/>
  <c r="H76" i="15"/>
  <c r="H80" i="15"/>
  <c r="H75" i="15"/>
  <c r="H72" i="15"/>
  <c r="X32" i="15"/>
  <c r="D74" i="15"/>
  <c r="D78" i="15"/>
  <c r="D82" i="15"/>
  <c r="D73" i="15"/>
  <c r="D77" i="15"/>
  <c r="D81" i="15"/>
  <c r="D75" i="15"/>
  <c r="D72" i="15"/>
  <c r="D80" i="15"/>
  <c r="D76" i="15"/>
  <c r="D79" i="15"/>
  <c r="E62" i="15"/>
  <c r="E66" i="15"/>
  <c r="E61" i="15"/>
  <c r="E65" i="15"/>
  <c r="E69" i="15"/>
  <c r="E63" i="15"/>
  <c r="E60" i="15"/>
  <c r="E68" i="15"/>
  <c r="E64" i="15"/>
  <c r="E70" i="15"/>
  <c r="E59" i="15"/>
  <c r="E67" i="15"/>
  <c r="E57" i="15"/>
  <c r="E55" i="15"/>
  <c r="G54" i="15"/>
  <c r="Y54" i="15" s="1"/>
  <c r="E53" i="15"/>
  <c r="E51" i="15"/>
  <c r="E49" i="15"/>
  <c r="O8" i="15"/>
  <c r="O47" i="15" s="1"/>
  <c r="K8" i="15"/>
  <c r="K47" i="15" s="1"/>
  <c r="Q75" i="15"/>
  <c r="Q79" i="15"/>
  <c r="Q74" i="15"/>
  <c r="Q78" i="15"/>
  <c r="Q82" i="15"/>
  <c r="Q72" i="15"/>
  <c r="Q80" i="15"/>
  <c r="Q77" i="15"/>
  <c r="Q73" i="15"/>
  <c r="Q81" i="15"/>
  <c r="Q76" i="15"/>
  <c r="M75" i="15"/>
  <c r="M79" i="15"/>
  <c r="M74" i="15"/>
  <c r="M78" i="15"/>
  <c r="M82" i="15"/>
  <c r="M76" i="15"/>
  <c r="M73" i="15"/>
  <c r="M81" i="15"/>
  <c r="M80" i="15"/>
  <c r="M77" i="15"/>
  <c r="M72" i="15"/>
  <c r="I75" i="15"/>
  <c r="I79" i="15"/>
  <c r="I74" i="15"/>
  <c r="I78" i="15"/>
  <c r="I82" i="15"/>
  <c r="I72" i="15"/>
  <c r="I80" i="15"/>
  <c r="I77" i="15"/>
  <c r="I81" i="15"/>
  <c r="I76" i="15"/>
  <c r="I73" i="15"/>
  <c r="U20" i="15"/>
  <c r="O60" i="15"/>
  <c r="O64" i="15"/>
  <c r="O68" i="15"/>
  <c r="O59" i="15"/>
  <c r="O63" i="15"/>
  <c r="O67" i="15"/>
  <c r="O65" i="15"/>
  <c r="O62" i="15"/>
  <c r="O70" i="15"/>
  <c r="O69" i="15"/>
  <c r="O66" i="15"/>
  <c r="O61" i="15"/>
  <c r="K60" i="15"/>
  <c r="K64" i="15"/>
  <c r="K68" i="15"/>
  <c r="K59" i="15"/>
  <c r="K63" i="15"/>
  <c r="K67" i="15"/>
  <c r="K61" i="15"/>
  <c r="K69" i="15"/>
  <c r="K66" i="15"/>
  <c r="K70" i="15"/>
  <c r="K65" i="15"/>
  <c r="K62" i="15"/>
  <c r="R58" i="15"/>
  <c r="N58" i="15"/>
  <c r="J58" i="15"/>
  <c r="Q57" i="15"/>
  <c r="M57" i="15"/>
  <c r="I57" i="15"/>
  <c r="P56" i="15"/>
  <c r="U16" i="15"/>
  <c r="R54" i="15"/>
  <c r="N54" i="15"/>
  <c r="J54" i="15"/>
  <c r="Q53" i="15"/>
  <c r="M53" i="15"/>
  <c r="I53" i="15"/>
  <c r="P52" i="15"/>
  <c r="U12" i="15"/>
  <c r="O51" i="15"/>
  <c r="K51" i="15"/>
  <c r="R50" i="15"/>
  <c r="N50" i="15"/>
  <c r="J50" i="15"/>
  <c r="Q49" i="15"/>
  <c r="M49" i="15"/>
  <c r="I49" i="15"/>
  <c r="P48" i="15"/>
  <c r="L48" i="15"/>
  <c r="V8" i="15"/>
  <c r="H9" i="11"/>
  <c r="H43" i="11" s="1"/>
  <c r="H53" i="11"/>
  <c r="G9" i="11"/>
  <c r="G43" i="11" s="1"/>
  <c r="G53" i="11"/>
  <c r="D9" i="11"/>
  <c r="W19" i="11"/>
  <c r="D53" i="11"/>
  <c r="W30" i="11"/>
  <c r="D64" i="11"/>
  <c r="F9" i="11"/>
  <c r="F43" i="11" s="1"/>
  <c r="F53" i="11"/>
  <c r="R9" i="11"/>
  <c r="R43" i="11" s="1"/>
  <c r="R53" i="11"/>
  <c r="N9" i="11"/>
  <c r="N43" i="11" s="1"/>
  <c r="N53" i="11"/>
  <c r="W43" i="11"/>
  <c r="G35" i="10"/>
  <c r="G29" i="10"/>
  <c r="X29" i="10" s="1"/>
  <c r="R37" i="19"/>
  <c r="N37" i="19"/>
  <c r="K37" i="19"/>
  <c r="O37" i="19"/>
  <c r="J37" i="19"/>
  <c r="I37" i="19"/>
  <c r="E41" i="18"/>
  <c r="L31" i="18"/>
  <c r="D31" i="18"/>
  <c r="F31" i="18"/>
  <c r="H31" i="18"/>
  <c r="J31" i="18"/>
  <c r="N31" i="18"/>
  <c r="P31" i="18"/>
  <c r="B41" i="18"/>
  <c r="D41" i="18"/>
  <c r="G41" i="18"/>
  <c r="I41" i="18"/>
  <c r="J41" i="18"/>
  <c r="L41" i="18"/>
  <c r="C31" i="18"/>
  <c r="E31" i="18"/>
  <c r="I31" i="18"/>
  <c r="K31" i="18"/>
  <c r="M31" i="18"/>
  <c r="O31" i="18"/>
  <c r="H41" i="18"/>
  <c r="K41" i="18"/>
  <c r="M41" i="18"/>
  <c r="Q9" i="11"/>
  <c r="Q43" i="11" s="1"/>
  <c r="M9" i="11"/>
  <c r="M43" i="11" s="1"/>
  <c r="I9" i="11"/>
  <c r="I43" i="11" s="1"/>
  <c r="U9" i="11"/>
  <c r="J9" i="11"/>
  <c r="J43" i="11" s="1"/>
  <c r="P9" i="11"/>
  <c r="P43" i="11" s="1"/>
  <c r="L9" i="11"/>
  <c r="L43" i="11" s="1"/>
  <c r="T9" i="11"/>
  <c r="E9" i="11"/>
  <c r="E43" i="11" s="1"/>
  <c r="C9" i="11"/>
  <c r="C43" i="11" s="1"/>
  <c r="O9" i="11"/>
  <c r="O43" i="11" s="1"/>
  <c r="K9" i="11"/>
  <c r="K43" i="11" s="1"/>
  <c r="D5" i="10" l="1"/>
  <c r="L49" i="15"/>
  <c r="G48" i="15"/>
  <c r="Y48" i="15" s="1"/>
  <c r="G55" i="15"/>
  <c r="Y55" i="15" s="1"/>
  <c r="K53" i="7"/>
  <c r="O50" i="15"/>
  <c r="G57" i="15"/>
  <c r="Y57" i="15" s="1"/>
  <c r="D57" i="15"/>
  <c r="G56" i="15"/>
  <c r="Y56" i="15" s="1"/>
  <c r="C53" i="15"/>
  <c r="F5" i="10"/>
  <c r="L52" i="15"/>
  <c r="K55" i="15"/>
  <c r="O55" i="15"/>
  <c r="G50" i="15"/>
  <c r="Y50" i="15" s="1"/>
  <c r="G58" i="15"/>
  <c r="Y58" i="15" s="1"/>
  <c r="C56" i="15"/>
  <c r="L51" i="15"/>
  <c r="L55" i="15"/>
  <c r="O58" i="15"/>
  <c r="M29" i="10"/>
  <c r="C29" i="10"/>
  <c r="G49" i="15"/>
  <c r="Y49" i="15" s="1"/>
  <c r="H49" i="15"/>
  <c r="O52" i="15"/>
  <c r="L56" i="15"/>
  <c r="G52" i="15"/>
  <c r="Y52" i="15" s="1"/>
  <c r="L50" i="15"/>
  <c r="O53" i="15"/>
  <c r="G51" i="15"/>
  <c r="Y51" i="15" s="1"/>
  <c r="L57" i="15"/>
  <c r="M66" i="7"/>
  <c r="Y29" i="7"/>
  <c r="O66" i="7"/>
  <c r="N66" i="7"/>
  <c r="N53" i="7"/>
  <c r="S66" i="7"/>
  <c r="Q66" i="7"/>
  <c r="I71" i="15"/>
  <c r="J71" i="15"/>
  <c r="K71" i="15"/>
  <c r="X59" i="15"/>
  <c r="X64" i="15"/>
  <c r="X68" i="15"/>
  <c r="X65" i="15"/>
  <c r="X69" i="15"/>
  <c r="X60" i="15"/>
  <c r="X61" i="15"/>
  <c r="X66" i="15"/>
  <c r="X70" i="15"/>
  <c r="X67" i="15"/>
  <c r="X62" i="15"/>
  <c r="X63" i="15"/>
  <c r="L35" i="10"/>
  <c r="K54" i="15"/>
  <c r="F49" i="15"/>
  <c r="F51" i="15"/>
  <c r="F53" i="15"/>
  <c r="F55" i="15"/>
  <c r="F57" i="15"/>
  <c r="E71" i="15"/>
  <c r="C57" i="15"/>
  <c r="K49" i="15"/>
  <c r="K57" i="15"/>
  <c r="F58" i="15"/>
  <c r="C54" i="15"/>
  <c r="F52" i="15"/>
  <c r="U8" i="10"/>
  <c r="F71" i="15"/>
  <c r="N29" i="10"/>
  <c r="F54" i="15"/>
  <c r="C51" i="15"/>
  <c r="Q71" i="15"/>
  <c r="D71" i="15"/>
  <c r="X72" i="15"/>
  <c r="X76" i="15"/>
  <c r="X80" i="15"/>
  <c r="X73" i="15"/>
  <c r="X81" i="15"/>
  <c r="X74" i="15"/>
  <c r="X82" i="15"/>
  <c r="X77" i="15"/>
  <c r="X78" i="15"/>
  <c r="X79" i="15"/>
  <c r="X75" i="15"/>
  <c r="H71" i="15"/>
  <c r="C48" i="15"/>
  <c r="O54" i="15"/>
  <c r="R71" i="15"/>
  <c r="W32" i="10"/>
  <c r="W39" i="10"/>
  <c r="D29" i="10"/>
  <c r="O49" i="15"/>
  <c r="O57" i="15"/>
  <c r="X8" i="15"/>
  <c r="X47" i="15" s="1"/>
  <c r="D47" i="15"/>
  <c r="T8" i="15"/>
  <c r="F35" i="10"/>
  <c r="C58" i="15"/>
  <c r="F56" i="15"/>
  <c r="W38" i="10"/>
  <c r="W31" i="10"/>
  <c r="K56" i="15"/>
  <c r="H51" i="15"/>
  <c r="L71" i="15"/>
  <c r="P71" i="15"/>
  <c r="Y72" i="15"/>
  <c r="G71" i="15"/>
  <c r="Y71" i="15" s="1"/>
  <c r="R29" i="10"/>
  <c r="C55" i="15"/>
  <c r="M71" i="15"/>
  <c r="U8" i="15"/>
  <c r="C52" i="15"/>
  <c r="K50" i="15"/>
  <c r="K58" i="15"/>
  <c r="N71" i="15"/>
  <c r="X48" i="15"/>
  <c r="X56" i="15"/>
  <c r="I35" i="10"/>
  <c r="E35" i="10"/>
  <c r="C49" i="15"/>
  <c r="K53" i="15"/>
  <c r="O71" i="15"/>
  <c r="K48" i="15"/>
  <c r="W8" i="10"/>
  <c r="W29" i="10" s="1"/>
  <c r="T8" i="10"/>
  <c r="K52" i="15"/>
  <c r="F48" i="15"/>
  <c r="H57" i="15"/>
  <c r="O56" i="15"/>
  <c r="F50" i="15"/>
  <c r="C50" i="15"/>
  <c r="H55" i="15"/>
  <c r="W9" i="11"/>
  <c r="D43" i="11"/>
  <c r="X57" i="15" l="1"/>
  <c r="X49" i="15"/>
  <c r="X53" i="15"/>
  <c r="W35" i="10"/>
  <c r="X54" i="15"/>
  <c r="X71" i="15"/>
  <c r="X52" i="15"/>
  <c r="X51" i="15"/>
  <c r="X58" i="15"/>
  <c r="X50" i="15"/>
  <c r="X55" i="15"/>
  <c r="G9" i="18" l="1"/>
  <c r="B9" i="18" s="1"/>
  <c r="Q9" i="18"/>
  <c r="Q24" i="18" s="1"/>
  <c r="B23" i="18" l="1"/>
  <c r="B24" i="18"/>
  <c r="B22" i="18"/>
  <c r="B27" i="18"/>
  <c r="B28" i="18"/>
  <c r="B21" i="18"/>
  <c r="B25" i="18"/>
  <c r="B26" i="18"/>
  <c r="B29" i="18"/>
  <c r="B30" i="18"/>
  <c r="Q30" i="18"/>
  <c r="G24" i="18"/>
  <c r="G21" i="18"/>
  <c r="G26" i="18"/>
  <c r="G25" i="18"/>
  <c r="G27" i="18"/>
  <c r="G30" i="18"/>
  <c r="G28" i="18"/>
  <c r="G29" i="18"/>
  <c r="G23" i="18"/>
  <c r="Q22" i="18"/>
  <c r="Q29" i="18"/>
  <c r="Q23" i="18"/>
  <c r="Q26" i="18"/>
  <c r="G22" i="18"/>
  <c r="Q28" i="18"/>
  <c r="Q27" i="18"/>
  <c r="Q25" i="18"/>
  <c r="Q21" i="18"/>
  <c r="B31" i="18" l="1"/>
  <c r="G31" i="18"/>
  <c r="Q31" i="18"/>
</calcChain>
</file>

<file path=xl/sharedStrings.xml><?xml version="1.0" encoding="utf-8"?>
<sst xmlns="http://schemas.openxmlformats.org/spreadsheetml/2006/main" count="2761" uniqueCount="394">
  <si>
    <t>Cuadro 4</t>
  </si>
  <si>
    <t>Total cabecera</t>
  </si>
  <si>
    <t>Fuente: Gran Encuesta Integrada de Hogares, cálculos propios</t>
  </si>
  <si>
    <t>Concepto</t>
  </si>
  <si>
    <t xml:space="preserve">% población en edad de trabajar </t>
  </si>
  <si>
    <t>TGP</t>
  </si>
  <si>
    <t>TO</t>
  </si>
  <si>
    <t>TD</t>
  </si>
  <si>
    <t>T.D. Abierto</t>
  </si>
  <si>
    <t>T.D. Oculto</t>
  </si>
  <si>
    <t xml:space="preserve">Población económicamente activa </t>
  </si>
  <si>
    <t xml:space="preserve">Ocupados </t>
  </si>
  <si>
    <t xml:space="preserve">Desocupados </t>
  </si>
  <si>
    <t xml:space="preserve">Abiertos </t>
  </si>
  <si>
    <t xml:space="preserve">Ocultos </t>
  </si>
  <si>
    <t xml:space="preserve">Inactivos </t>
  </si>
  <si>
    <t>TOTAL</t>
  </si>
  <si>
    <t>Estratos</t>
  </si>
  <si>
    <t>Sin, 0, 1</t>
  </si>
  <si>
    <t>4,5,6</t>
  </si>
  <si>
    <t>Sin inf</t>
  </si>
  <si>
    <t>Mujeres</t>
  </si>
  <si>
    <t>Hombres</t>
  </si>
  <si>
    <t>Estratos y sexo</t>
  </si>
  <si>
    <t>Construcción</t>
  </si>
  <si>
    <t>Conteo</t>
  </si>
  <si>
    <t>Ocupados + desocupados</t>
  </si>
  <si>
    <t>Personas de 12 años y mas</t>
  </si>
  <si>
    <t>Desocupados con P6280=1</t>
  </si>
  <si>
    <t>Otros desocupados</t>
  </si>
  <si>
    <t>calcular</t>
  </si>
  <si>
    <t>Desocupados /PEA</t>
  </si>
  <si>
    <t>Abiertos/ PEA</t>
  </si>
  <si>
    <t>Ocultos /PEA</t>
  </si>
  <si>
    <t>Ocu /PET</t>
  </si>
  <si>
    <t>PEA/PET</t>
  </si>
  <si>
    <t>Estrato</t>
  </si>
  <si>
    <t>Porcentaje de Hogares</t>
  </si>
  <si>
    <t>Estrato 2</t>
  </si>
  <si>
    <t>Estrato 3</t>
  </si>
  <si>
    <t>Estratos 4,5 y 6</t>
  </si>
  <si>
    <t>Sin informacion</t>
  </si>
  <si>
    <t>Total HOGARES</t>
  </si>
  <si>
    <t>Cuadro 1</t>
  </si>
  <si>
    <t xml:space="preserve">Distribución de hogares según estrato </t>
  </si>
  <si>
    <t>* Corresponde al estrato para tarida de energía eléctrica</t>
  </si>
  <si>
    <t>No. de Personas</t>
  </si>
  <si>
    <t>Porcentaje de Personas</t>
  </si>
  <si>
    <t>Total PERSONAS</t>
  </si>
  <si>
    <t>Estrato 1, sin conexión o con conexión pirata</t>
  </si>
  <si>
    <t xml:space="preserve">Distribución de personas según estrato </t>
  </si>
  <si>
    <t>Cuadro 2</t>
  </si>
  <si>
    <t>Cuadro 3</t>
  </si>
  <si>
    <t xml:space="preserve">Número </t>
  </si>
  <si>
    <t xml:space="preserve">Porcentaje </t>
  </si>
  <si>
    <t>Total</t>
  </si>
  <si>
    <t xml:space="preserve">Obrero, empleado particular  </t>
  </si>
  <si>
    <t xml:space="preserve">Obrero, empleado del gobierno </t>
  </si>
  <si>
    <t xml:space="preserve">Empleado doméstico </t>
  </si>
  <si>
    <t xml:space="preserve">Trabajador por cuenta propia </t>
  </si>
  <si>
    <t>Patrón o empleador</t>
  </si>
  <si>
    <t xml:space="preserve">Trabajador familiar sin remuneración </t>
  </si>
  <si>
    <t>Trabajador sin remuneración en empresas  o negocios de otros hogares</t>
  </si>
  <si>
    <t>Jornalero o Peón</t>
  </si>
  <si>
    <t>Otro</t>
  </si>
  <si>
    <t>Ocupados</t>
  </si>
  <si>
    <t>P6430=1</t>
  </si>
  <si>
    <t>P6430=2</t>
  </si>
  <si>
    <t>P6430=3</t>
  </si>
  <si>
    <t>P6430=4</t>
  </si>
  <si>
    <t>P6430=5</t>
  </si>
  <si>
    <t>P6430=6</t>
  </si>
  <si>
    <t>P6430=7</t>
  </si>
  <si>
    <t>P6430=8</t>
  </si>
  <si>
    <t>P6430=9</t>
  </si>
  <si>
    <t>Cuadro 6</t>
  </si>
  <si>
    <t>Cuadro 5</t>
  </si>
  <si>
    <t>No informa</t>
  </si>
  <si>
    <t>Agricultura, ganadería, caza, silvicultura y pesca</t>
  </si>
  <si>
    <t>Explotación de Minas y Canteras</t>
  </si>
  <si>
    <t>Industria manufacturera</t>
  </si>
  <si>
    <t>Suministro de Electricidad Gas y Agua</t>
  </si>
  <si>
    <t>Comercio, hoteles y restaurantes</t>
  </si>
  <si>
    <t>Transporte, almacenamiento y comunicaciones</t>
  </si>
  <si>
    <t>Intermediación financiera</t>
  </si>
  <si>
    <t>Actividades Inmobiliarias, empresariales y de alquiler</t>
  </si>
  <si>
    <t>Servicios comunales, sociales y personales</t>
  </si>
  <si>
    <t>RAMA2D = 00</t>
  </si>
  <si>
    <t>Ocupado informal (OI): Son las personas que durante el período de referencia se encontraban en una de las siguientes situaciones:</t>
  </si>
  <si>
    <t>1. Los empleados particulares y los obreros que laboran en establecimientos, negocios o empresas que ocupen hasta cinco personas en todas sus agencias y sucursales, incluyendo al patrono y/o socio;</t>
  </si>
  <si>
    <t xml:space="preserve">2. Los trabajadores familiares sin remuneración en empresas de cinco trabajadores o menos; </t>
  </si>
  <si>
    <t>3. Los trabajadores sin remuneración en empresas o negocios de otros hogares;</t>
  </si>
  <si>
    <t>4. Los empleados domésticos en empresas de cinco trabajadores o menos;</t>
  </si>
  <si>
    <t>5. Los jornaleros o peones en empresas de cinco trabajadores o menos;</t>
  </si>
  <si>
    <t xml:space="preserve">6. Los trabajadores por cuenta propia que laboran en establecimientos hasta cinco personas, excepto los independientes profesionales; </t>
  </si>
  <si>
    <t>7. Los patrones o empleadores en empresas de cinco trabajadores o menos;</t>
  </si>
  <si>
    <t xml:space="preserve">8. Se excluyen los obreros o empleados del gobierno. </t>
  </si>
  <si>
    <t xml:space="preserve">Principales indicadores que se pueden obtener: </t>
  </si>
  <si>
    <r>
      <t>·</t>
    </r>
    <r>
      <rPr>
        <sz val="7"/>
        <rFont val="Times New Roman"/>
        <family val="1"/>
      </rPr>
      <t xml:space="preserve">         </t>
    </r>
    <r>
      <rPr>
        <sz val="10"/>
        <rFont val="Arial"/>
        <family val="2"/>
      </rPr>
      <t>Proporción de informalidad (PI):  Es la relación porcentual de la población ocupada informal (I) y el número de personas que integran la población ocupada (PO)</t>
    </r>
  </si>
  <si>
    <r>
      <t>·</t>
    </r>
    <r>
      <rPr>
        <sz val="7"/>
        <rFont val="Times New Roman"/>
        <family val="1"/>
      </rPr>
      <t xml:space="preserve">         </t>
    </r>
    <r>
      <rPr>
        <sz val="10"/>
        <rFont val="Arial"/>
        <family val="2"/>
      </rPr>
      <t>Proporción de ocupados con seguridad social (PCSS): Es la relación porcentual de la población ocupada afiliada a salud y pensiones (CSS) y el número de personas que integran la población ocupada (PO).</t>
    </r>
  </si>
  <si>
    <r>
      <t>·</t>
    </r>
    <r>
      <rPr>
        <sz val="7"/>
        <rFont val="Times New Roman"/>
        <family val="1"/>
      </rPr>
      <t xml:space="preserve">         </t>
    </r>
    <r>
      <rPr>
        <sz val="10"/>
        <rFont val="Arial"/>
        <family val="2"/>
      </rPr>
      <t>Proporción de ocupados sin seguridad social (PSSS): Es la relación porcentual de la población ocupada que no esta afiliada a salud o a pensiones (SSS) y el número de personas que integran la población ocupada (PO).</t>
    </r>
  </si>
  <si>
    <t>P6870 = 1, 2 o 3</t>
  </si>
  <si>
    <t>P6430 = 1</t>
  </si>
  <si>
    <t>P6430 =6</t>
  </si>
  <si>
    <t>P6430 =7</t>
  </si>
  <si>
    <t>P6430 =8</t>
  </si>
  <si>
    <t>P6430 =3</t>
  </si>
  <si>
    <t>P6430 =4</t>
  </si>
  <si>
    <t>P6430 =5</t>
  </si>
  <si>
    <t>Excluir personas con P6220 = 4 o 5</t>
  </si>
  <si>
    <t>y</t>
  </si>
  <si>
    <t>Total ocupados</t>
  </si>
  <si>
    <t>Total ocupados informales</t>
  </si>
  <si>
    <t>Total ocupados formales</t>
  </si>
  <si>
    <t>(restar ocupados - ocupados informales)</t>
  </si>
  <si>
    <t>Sumatoria</t>
  </si>
  <si>
    <t>Cuadro 7</t>
  </si>
  <si>
    <t>Ninguno, todos son formales</t>
  </si>
  <si>
    <t>Todos son informales</t>
  </si>
  <si>
    <t>P6220 diferente a 4 o 5</t>
  </si>
  <si>
    <t>Todos son formales</t>
  </si>
  <si>
    <t xml:space="preserve">Total </t>
  </si>
  <si>
    <t>Cuadro 8</t>
  </si>
  <si>
    <t>Los ocupados informales ya los calculaste para el C7 y las ramas de actividad ya las construiste en el C6</t>
  </si>
  <si>
    <t>Cuadro 9</t>
  </si>
  <si>
    <t>Ninguno</t>
  </si>
  <si>
    <t>Primaria</t>
  </si>
  <si>
    <t>Secundaria</t>
  </si>
  <si>
    <t>Superior</t>
  </si>
  <si>
    <t xml:space="preserve">No informa </t>
  </si>
  <si>
    <t>Informales</t>
  </si>
  <si>
    <t>Formales</t>
  </si>
  <si>
    <t>P6210 =  1 o 2</t>
  </si>
  <si>
    <t>P6210 = 3</t>
  </si>
  <si>
    <t>P6210 = 4 o 5</t>
  </si>
  <si>
    <t>P6210 = 6</t>
  </si>
  <si>
    <t>P6210 = 9</t>
  </si>
  <si>
    <t>Los ocupados informales/formales ya los calculaste para el C7</t>
  </si>
  <si>
    <t>Cuadro 10</t>
  </si>
  <si>
    <t xml:space="preserve">  SALUD</t>
  </si>
  <si>
    <t xml:space="preserve">    R. CONTRIBUTIVO</t>
  </si>
  <si>
    <t xml:space="preserve">    R. ESPECIAL</t>
  </si>
  <si>
    <t xml:space="preserve">        Aportantes</t>
  </si>
  <si>
    <t xml:space="preserve">        Beneficiarios</t>
  </si>
  <si>
    <t xml:space="preserve">        Otro</t>
  </si>
  <si>
    <t xml:space="preserve">    R. SUBSIDIADO</t>
  </si>
  <si>
    <t xml:space="preserve">    NO SABE</t>
  </si>
  <si>
    <t xml:space="preserve">  PENSIONES</t>
  </si>
  <si>
    <t>Ocupados informales</t>
  </si>
  <si>
    <t>Ocupados formales</t>
  </si>
  <si>
    <t>P6100=1</t>
  </si>
  <si>
    <t>P6100=2</t>
  </si>
  <si>
    <t>P6100=3</t>
  </si>
  <si>
    <t>P6100=9</t>
  </si>
  <si>
    <t>P6110=1 o 2 o 3 o 4</t>
  </si>
  <si>
    <t>P6110=5</t>
  </si>
  <si>
    <t>P6110=9</t>
  </si>
  <si>
    <t xml:space="preserve">        Otro/No sabe</t>
  </si>
  <si>
    <t>Consistencia:  contributivo + especial = aportantes+beneficiarios+otro/no sabe</t>
  </si>
  <si>
    <t>Contributivo+especial+subsidiado</t>
  </si>
  <si>
    <t>En su vivienda</t>
  </si>
  <si>
    <t>En otras viviendas</t>
  </si>
  <si>
    <t>En kiosco-Caseta</t>
  </si>
  <si>
    <t>En un vehículo</t>
  </si>
  <si>
    <t>De puerta en puerta</t>
  </si>
  <si>
    <t>Sitio al descubierto en la calle</t>
  </si>
  <si>
    <t>Local fijo</t>
  </si>
  <si>
    <t>En el campo o área rural</t>
  </si>
  <si>
    <t>En una obra en construcción</t>
  </si>
  <si>
    <t>En una mina o cantera</t>
  </si>
  <si>
    <t>Informal</t>
  </si>
  <si>
    <t>Formal</t>
  </si>
  <si>
    <t xml:space="preserve">   De puerta en puerta</t>
  </si>
  <si>
    <t>Ocupados jòvenes en cabeceras</t>
  </si>
  <si>
    <t>P6880= 1</t>
  </si>
  <si>
    <t>P6880= 2</t>
  </si>
  <si>
    <t>P6880= 3</t>
  </si>
  <si>
    <t>P6880= 4</t>
  </si>
  <si>
    <t>P6880= 5</t>
  </si>
  <si>
    <t>P6880= 6</t>
  </si>
  <si>
    <t>P6880= 7</t>
  </si>
  <si>
    <t>P6880= 8</t>
  </si>
  <si>
    <t>P6880= 9</t>
  </si>
  <si>
    <t>P6880= 10</t>
  </si>
  <si>
    <t>P6880= 11</t>
  </si>
  <si>
    <t>Cuadro 11</t>
  </si>
  <si>
    <t>Cuadro 12</t>
  </si>
  <si>
    <t>Tasa de subempleo subjetivo</t>
  </si>
  <si>
    <t xml:space="preserve">  Insuficiencia de horas</t>
  </si>
  <si>
    <t xml:space="preserve">  Empleo inadecuado por competencias</t>
  </si>
  <si>
    <t xml:space="preserve">  Empleo inadecuado por ingresos</t>
  </si>
  <si>
    <t>Tasa de subempleo objetivo</t>
  </si>
  <si>
    <t>Ocupados jóvenes en cabeceras</t>
  </si>
  <si>
    <t>Subempleados Subjetivos</t>
  </si>
  <si>
    <t>Subempleados Objetivos</t>
  </si>
  <si>
    <t>Tasas</t>
  </si>
  <si>
    <t>Personas</t>
  </si>
  <si>
    <t>P6210=1 o 3</t>
  </si>
  <si>
    <t>* Corresponde al estrato para tarifa de energía eléctrica</t>
  </si>
  <si>
    <t xml:space="preserve">El 26% de los hogares urbanos (cabeceras) en Colombia son estrato 1, tiene conexión pirata o no cuentan con conexión. El 39.1% son estrato 2. Es decir que en estas condiciones se encuentra el 65.1% de los hogares. </t>
  </si>
  <si>
    <t xml:space="preserve">En términos de personas, estos estratos corresponden al 68.4%. </t>
  </si>
  <si>
    <t xml:space="preserve">Este paper se centra en los 6.85 millones de jóvenes urbanos (personas entre 14 y 28 años ubicadas en las cabeceras) de estratos bajos, 3,06 millones de ellos se encuentran en el estrato bajo - bajo y 3.8 millones en el estrato bajo, representan el 71,8% de los jóvenes urbanos de Colombia. </t>
  </si>
  <si>
    <t>RAMA2D = 01, 02, 05</t>
  </si>
  <si>
    <t xml:space="preserve">RAMA2D = 10, 11, 12, 13, 14 </t>
  </si>
  <si>
    <t>RAMA2D = 15 a 37</t>
  </si>
  <si>
    <t>RAMA2D = 40, 41</t>
  </si>
  <si>
    <t>RAMA2D = 45</t>
  </si>
  <si>
    <t>RAMA2D = 50, 51, 52, 55</t>
  </si>
  <si>
    <t>RAMA2D = 60, 61, 62, 63, 64</t>
  </si>
  <si>
    <t>RAMA2D = 65, 66, 67</t>
  </si>
  <si>
    <t>RAMA2D = 70, 71, 72, 73, 74</t>
  </si>
  <si>
    <t>RAMA2D = 75 a 99</t>
  </si>
  <si>
    <t xml:space="preserve">Dato de referencia del DANE, jóvenes, 13 areas </t>
  </si>
  <si>
    <t>segundo trimestre 2017</t>
  </si>
  <si>
    <t>Tasa de formalidad/informalidad</t>
  </si>
  <si>
    <t>Cuadro 13</t>
  </si>
  <si>
    <t>Ocupados que desean cambiar su trabajo</t>
  </si>
  <si>
    <t xml:space="preserve">Para mejorar la utilización de sus capacidades o formación (P7140S1 = 1)
</t>
  </si>
  <si>
    <t>Para mejorar sus ingresos (P7140S2 = 1)</t>
  </si>
  <si>
    <t>Desea trabajar menos horas (P7140S3 = 1)</t>
  </si>
  <si>
    <t>Porque el trabajo actual es temporal (P7140S4 = 1)</t>
  </si>
  <si>
    <t>Problemas en el trabajo (P7140S5 = 1)</t>
  </si>
  <si>
    <t>No le gusta su trabajo actual (P7140S6 = 1)</t>
  </si>
  <si>
    <t>Su trabajo actual exige mucho esfuerzo físico o mental (P7140S7 = 1)</t>
  </si>
  <si>
    <t xml:space="preserve">Problemas ambientales (aire, olores, frío, ruidos, temperatura, etc.) (P7140S8 = 1)
</t>
  </si>
  <si>
    <t xml:space="preserve">Por otra razon (P7140S9 = 1)
</t>
  </si>
  <si>
    <t>Informales que desean cambiar su trabajo</t>
  </si>
  <si>
    <t>Formales que desean cambiar su trabajo</t>
  </si>
  <si>
    <t>Cuadro 14</t>
  </si>
  <si>
    <t>Satisfechos con su trabajo actual (P7170S1 = 1)</t>
  </si>
  <si>
    <t>Satisfecho con los beneficios y prestaciones que recibe (P7170S5 = 1)</t>
  </si>
  <si>
    <t>Satisfecho con su jornada laboral actual (P7170S6 = 1)</t>
  </si>
  <si>
    <t>Con una</t>
  </si>
  <si>
    <t>Con dos</t>
  </si>
  <si>
    <t>Con las 3</t>
  </si>
  <si>
    <t>Cuadro 15</t>
  </si>
  <si>
    <t>(P7180 =1)</t>
  </si>
  <si>
    <t>Igual a C7, pero incluyendo condiciòn de siguiente fila:</t>
  </si>
  <si>
    <t>Cuadro 16</t>
  </si>
  <si>
    <t>(P514 =1)</t>
  </si>
  <si>
    <t>(P515 =1)</t>
  </si>
  <si>
    <t>P6422=1</t>
  </si>
  <si>
    <t>Cuadro 17</t>
  </si>
  <si>
    <t>Cuadro 18</t>
  </si>
  <si>
    <t>Cuadro 19</t>
  </si>
  <si>
    <t>Profesionales y técnicos</t>
  </si>
  <si>
    <t>Personal directivo</t>
  </si>
  <si>
    <t>Personal administrativo</t>
  </si>
  <si>
    <t>Comerciantes y vendedores</t>
  </si>
  <si>
    <t>Trabajadores de los servicios</t>
  </si>
  <si>
    <t>Trabajador agrícola - forestal</t>
  </si>
  <si>
    <t>Trabajador, operario no agrícola</t>
  </si>
  <si>
    <t>No especifíca / No informa</t>
  </si>
  <si>
    <t>CODIGOS OFICIO</t>
  </si>
  <si>
    <t>01 a 19</t>
  </si>
  <si>
    <t>20 a 21</t>
  </si>
  <si>
    <t>30 a 39</t>
  </si>
  <si>
    <t>40 a 49</t>
  </si>
  <si>
    <t>50 a 59</t>
  </si>
  <si>
    <t>60 a 69</t>
  </si>
  <si>
    <t>70 a 99</t>
  </si>
  <si>
    <t>00</t>
  </si>
  <si>
    <t>La GEIH no incluye una variable de estrato socioeconómico. Para efectos de este paper se ha utilizado la variable de estrato para tarifa del servicio de energía eléctrica como proxy, los cuales corresponden a los estratos bajo-bajo y bajo. Se incluyen también los jóvenes de hogares que no cuentan con servicio de energía y los que cuentan con el servicio, pero cuya conexión es pirata.</t>
  </si>
  <si>
    <t>Total mujeres</t>
  </si>
  <si>
    <t>Total hombres</t>
  </si>
  <si>
    <t>Tasa Global de Participación (TGP)</t>
  </si>
  <si>
    <t>Estrato 1</t>
  </si>
  <si>
    <t>Estratos 3, 4 y 5</t>
  </si>
  <si>
    <t>Otros</t>
  </si>
  <si>
    <t>Estratos 4,5y6</t>
  </si>
  <si>
    <t>Otras o no informa</t>
  </si>
  <si>
    <t>Tasa de informalidad</t>
  </si>
  <si>
    <t>Estrato bajos</t>
  </si>
  <si>
    <t xml:space="preserve">Hombres </t>
  </si>
  <si>
    <t>Estratos 1 y 2</t>
  </si>
  <si>
    <t>Tsa de informalidad</t>
  </si>
  <si>
    <t xml:space="preserve">Ninguno o primaria </t>
  </si>
  <si>
    <t>Ninguno o primaria</t>
  </si>
  <si>
    <t>Estrato 1 y 2</t>
  </si>
  <si>
    <t>Afiliados a pensiones</t>
  </si>
  <si>
    <t>Afliliados a salud como aportantes</t>
  </si>
  <si>
    <t>Estrato 4,5 y 6</t>
  </si>
  <si>
    <t>Total jovenes</t>
  </si>
  <si>
    <t>Jovenes ocupados</t>
  </si>
  <si>
    <t>Ninguna</t>
  </si>
  <si>
    <t xml:space="preserve">Tasa de sindicalización/agremiación </t>
  </si>
  <si>
    <t>Tasa de sindicalización/agremiación formales</t>
  </si>
  <si>
    <t>Tasa de sindicalización/agremiación informales</t>
  </si>
  <si>
    <t>Porcentaje que considera que su trabajo es estable</t>
  </si>
  <si>
    <t>Estrato 4,5y6</t>
  </si>
  <si>
    <t>% que desea cambiar su trabajo</t>
  </si>
  <si>
    <t xml:space="preserve">Desea trabajar menos horas </t>
  </si>
  <si>
    <t xml:space="preserve">Problemas en el trabajo </t>
  </si>
  <si>
    <t xml:space="preserve">No le gusta su trabajo actual </t>
  </si>
  <si>
    <t xml:space="preserve">Por otra razon </t>
  </si>
  <si>
    <t xml:space="preserve">Para mejorar ingresos </t>
  </si>
  <si>
    <t xml:space="preserve">Para mejorar utilización de capacidades </t>
  </si>
  <si>
    <t xml:space="preserve">Porque el trabajo es temporal </t>
  </si>
  <si>
    <t xml:space="preserve">Trabajo actual exige mucho esfuerzo físico/mental </t>
  </si>
  <si>
    <t xml:space="preserve">Problemas ambientales </t>
  </si>
  <si>
    <t>III trimestre de 2019</t>
  </si>
  <si>
    <t xml:space="preserve">%  población en edad de trabajar, tasa global de participación, de ocupación y de desempleo (abierto y oculto) por sexo y estrato </t>
  </si>
  <si>
    <t>Población en edad de trabajar, económicamente activa, ocupados, desocupados (abiertos y ocultos) e  inactivos (en miles) por sexo y estrato</t>
  </si>
  <si>
    <t>PET/PT</t>
  </si>
  <si>
    <t>% Inactivos / PET</t>
  </si>
  <si>
    <t>Población en edad de trabajar PET</t>
  </si>
  <si>
    <t>Población económicamente activa PEA</t>
  </si>
  <si>
    <t>Población total PT</t>
  </si>
  <si>
    <t>JULIAN: los label de filas tienen unos cambios (ver C4 fórmulas)</t>
  </si>
  <si>
    <t xml:space="preserve">Asalariados (I12= 1, 2 o 3, P6430 ) según ramas de actividad </t>
  </si>
  <si>
    <t>Ocupados asalariados informal y formal, según sexo, estrato y posición ocupacional</t>
  </si>
  <si>
    <t>Población asalariada informal y formal según sexo, estrato y rama de actividad</t>
  </si>
  <si>
    <t>Población asalariada informal y formal según sexo, estrato y nivel educativo</t>
  </si>
  <si>
    <t xml:space="preserve"> Población asalariada  según sexo, estrato y situación de subempleo</t>
  </si>
  <si>
    <t xml:space="preserve"> Población asalariada  informal y formal, según sexo, estrato y grupo principal de ocupación </t>
  </si>
  <si>
    <t xml:space="preserve"> Población asalariada  que considera que està conforme con el tipo de contrato que tiene por posición ocupacional y sector formal e informal, según sexo y estrato</t>
  </si>
  <si>
    <t xml:space="preserve"> Población asalariada  que considera que el horario de trabajo y sus responsabilidades familiares son compatibles por posición ocupacional y sector formal e informal, según sexo y estrato</t>
  </si>
  <si>
    <t xml:space="preserve"> Población asalariada  que considera que su trabajo es estable por posición ocupacional, según sexo y estrato</t>
  </si>
  <si>
    <t xml:space="preserve"> Población asalariada  afiliada a una asociación gremial o sindical por posición ocupacional, según sexo y estrato</t>
  </si>
  <si>
    <t xml:space="preserve"> Población asalariada  informal y formal, según sexo, estrato y satisfacción con su trabajo actual </t>
  </si>
  <si>
    <t xml:space="preserve"> Población asalariada  informal y formal, según sexo, estrato y deseo y razones para querer cambiar el trabajo que tiene actualmente</t>
  </si>
  <si>
    <t xml:space="preserve"> Población asalariada  informal y formal según sexo, estrato y lugar de trabajo</t>
  </si>
  <si>
    <t xml:space="preserve"> Población asalariada  informal y formal según sexo, estrato y afiliación a seguridad social</t>
  </si>
  <si>
    <t xml:space="preserve"> Población asalariada  según posición ocupacional</t>
  </si>
  <si>
    <t>Desde aquí clasificación con precariedad</t>
  </si>
  <si>
    <t>Población en edad de trabajar (PET)  según estrato y sexo</t>
  </si>
  <si>
    <t>Total PET</t>
  </si>
  <si>
    <t>Sin conexion, pirata y estrato 1</t>
  </si>
  <si>
    <t>Estrato 4, 5 y 6</t>
  </si>
  <si>
    <t>No. de hogares</t>
  </si>
  <si>
    <t>Dato Dane</t>
  </si>
  <si>
    <t>Validación</t>
  </si>
  <si>
    <t>Err</t>
  </si>
  <si>
    <t>M Sin,0,1</t>
  </si>
  <si>
    <t>M 2</t>
  </si>
  <si>
    <t>M 3</t>
  </si>
  <si>
    <t>M 4,5,6</t>
  </si>
  <si>
    <t>M Sin inf</t>
  </si>
  <si>
    <t>H Sin,0,1</t>
  </si>
  <si>
    <t>H 2</t>
  </si>
  <si>
    <t>H 3</t>
  </si>
  <si>
    <t>H 4,5,6</t>
  </si>
  <si>
    <t>H Sin inf</t>
  </si>
  <si>
    <t>PET</t>
  </si>
  <si>
    <t>PEA</t>
  </si>
  <si>
    <t>Desocupados</t>
  </si>
  <si>
    <t>Abiertos</t>
  </si>
  <si>
    <t>Ocultos</t>
  </si>
  <si>
    <t>Inactivos</t>
  </si>
  <si>
    <t>Población total</t>
  </si>
  <si>
    <t>Población en edad de trabajar</t>
  </si>
  <si>
    <t>PT</t>
  </si>
  <si>
    <t>Jornalero o peón</t>
  </si>
  <si>
    <t>Obrero, empleado particular</t>
  </si>
  <si>
    <t>Obrero, empleado del gobierno</t>
  </si>
  <si>
    <t>Empleado doméstico</t>
  </si>
  <si>
    <t>Menor30Horas</t>
  </si>
  <si>
    <t>Menor30Horas y Menor al minimo</t>
  </si>
  <si>
    <t>Menor30Horas y AfiliadoSalud</t>
  </si>
  <si>
    <t>Menor30Horas y AfiliadoPension</t>
  </si>
  <si>
    <t>Cumple las 4</t>
  </si>
  <si>
    <t>TotalSin conexion, pirata y estrato 1</t>
  </si>
  <si>
    <t>Total para Estrato 2</t>
  </si>
  <si>
    <t>Total para Estrato 3</t>
  </si>
  <si>
    <t>Total para Estrato 4,5,6</t>
  </si>
  <si>
    <t xml:space="preserve">Total para  estrato Sin informacion </t>
  </si>
  <si>
    <t>Total Mujeres</t>
  </si>
  <si>
    <t>Total Hombres</t>
  </si>
  <si>
    <t>Menor a 30 horas, menor al minimo y afiliado a Salud</t>
  </si>
  <si>
    <t>Menor a 30 horas, menor al minimo y afiliado a Pension</t>
  </si>
  <si>
    <t>Menor30Horas y no afiliado a salud</t>
  </si>
  <si>
    <t>Menor a 30 horas, menor al minimo no afiliado a Salud</t>
  </si>
  <si>
    <t>Menor a 30 horas, menor al minimo y no afiliado pension o afiliado pero no paga el empleador</t>
  </si>
  <si>
    <t>Es lo único que ha conseguido pero quiere trabajar más horas</t>
  </si>
  <si>
    <t>Es la jornada que se ajusta a sus necesidades</t>
  </si>
  <si>
    <t>Otra</t>
  </si>
  <si>
    <t>otal Sin conexion, pirata y estrato 1</t>
  </si>
  <si>
    <t>Total para Estrato 4, 5 y 6</t>
  </si>
  <si>
    <t>Total estrato sin info</t>
  </si>
  <si>
    <t>Si quiere trabajar más horas</t>
  </si>
  <si>
    <t>No quiere trabajar más horas</t>
  </si>
  <si>
    <t>Satisfecho con el trabajo actual</t>
  </si>
  <si>
    <t>No satisfecho con el trabajo actual</t>
  </si>
  <si>
    <t>Satisfecho con los beneficios y prestaciones que recibe</t>
  </si>
  <si>
    <t>No satisfecho con los beneficios y prestaciones que recibe</t>
  </si>
  <si>
    <t>Satisfecho con la jornada laboral</t>
  </si>
  <si>
    <t>No satisfecho con la jornada laboral</t>
  </si>
  <si>
    <t>Es estable</t>
  </si>
  <si>
    <t>No es estable</t>
  </si>
  <si>
    <t>Horario compatible con responsabilidades familiares</t>
  </si>
  <si>
    <t>Horario no compatible con responsabilidades familiares</t>
  </si>
  <si>
    <t>Tota asalariados</t>
  </si>
  <si>
    <t>Total menos de 30 horas</t>
  </si>
  <si>
    <t>Total Sin conexion, pirata y estrato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</si>
</sst>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_-* #,##0_-;\-* #,##0_-;_-* &quot;-&quot;_-;_-@_-"/>
    <numFmt numFmtId="165" formatCode="_-* #,##0.00_-;\-* #,##0.00_-;_-* &quot;-&quot;??_-;_-@_-"/>
    <numFmt numFmtId="166" formatCode="0.0"/>
    <numFmt numFmtId="167" formatCode="_-* #,##0.0_-;\-* #,##0.0_-;_-* &quot;-&quot;_-;_-@_-"/>
    <numFmt numFmtId="168" formatCode="_ * #,##0.00_ ;_ * \-#,##0.00_ ;_ * &quot;-&quot;??_ ;_ @_ "/>
    <numFmt numFmtId="169" formatCode="_-* #,##0.00\ [$€]_-;\-* #,##0.00\ [$€]_-;_-* &quot;-&quot;??\ [$€]_-;_-@_-"/>
    <numFmt numFmtId="170" formatCode="#,##0.0"/>
    <numFmt numFmtId="171" formatCode="_-* #,##0.0_-;\-* #,##0.0_-;_-* &quot;-&quot;??_-;_-@_-"/>
    <numFmt numFmtId="172" formatCode="_(* #,##0.00000_);_(* \(#,##0.00000\);_(* &quot;-&quot;??_);_(@_)"/>
    <numFmt numFmtId="173" formatCode="_-* #,##0.00_-;\-* #,##0.00_-;_-* &quot;-&quot;_-;_-@_-"/>
    <numFmt numFmtId="174" formatCode="_(* #,##0_);_(* \(#,##0\);_(* &quot;-&quot;??_);_(@_)"/>
    <numFmt numFmtId="175" formatCode="_(* #,##0.000000000000000_);_(* \(#,##0.000000000000000\);_(* &quot;-&quot;??_);_(@_)"/>
    <numFmt numFmtId="181" formatCode="_-* #,##0_-;\-* #,##0_-;_-* &quot;-&quot;??_-;_-@_-"/>
  </numFmts>
  <fonts count="42">
    <font>
      <sz val="11"/>
      <color theme="1"/>
      <name val="Calibri"/>
      <family val="2"/>
      <scheme val="minor"/>
    </font>
    <font>
      <sz val="12"/>
      <color theme="1"/>
      <name val="Calibri"/>
      <family val="2"/>
      <scheme val="minor"/>
    </font>
    <font>
      <sz val="11"/>
      <color theme="1"/>
      <name val="Calibri"/>
      <family val="2"/>
      <scheme val="minor"/>
    </font>
    <font>
      <b/>
      <sz val="9"/>
      <name val="Arial"/>
      <family val="2"/>
    </font>
    <font>
      <sz val="9"/>
      <name val="Arial"/>
      <family val="2"/>
    </font>
    <font>
      <sz val="9"/>
      <color theme="3"/>
      <name val="Arial"/>
      <family val="2"/>
    </font>
    <font>
      <sz val="11"/>
      <color rgb="FFFF0000"/>
      <name val="Calibri"/>
      <family val="2"/>
      <scheme val="minor"/>
    </font>
    <font>
      <sz val="12"/>
      <color theme="1"/>
      <name val="Calibri"/>
      <family val="2"/>
      <scheme val="minor"/>
    </font>
    <font>
      <sz val="10"/>
      <name val="Arial"/>
      <family val="2"/>
    </font>
    <font>
      <sz val="10"/>
      <name val="Symbol"/>
      <family val="1"/>
      <charset val="2"/>
    </font>
    <font>
      <sz val="7"/>
      <name val="Times New Roman"/>
      <family val="1"/>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1"/>
      <color rgb="FF9C6500"/>
      <name val="Calibri"/>
      <family val="2"/>
      <scheme val="minor"/>
    </font>
    <font>
      <b/>
      <sz val="18"/>
      <color theme="3"/>
      <name val="Calibri Light"/>
      <family val="2"/>
      <scheme val="major"/>
    </font>
    <font>
      <b/>
      <i/>
      <sz val="9"/>
      <name val="Arial"/>
      <family val="2"/>
    </font>
    <font>
      <sz val="9"/>
      <color theme="1"/>
      <name val="Arial"/>
      <family val="2"/>
    </font>
    <font>
      <sz val="9"/>
      <color theme="1"/>
      <name val="Calibri"/>
      <family val="2"/>
      <scheme val="minor"/>
    </font>
    <font>
      <sz val="9"/>
      <color rgb="FF000000"/>
      <name val="Arial"/>
      <family val="2"/>
    </font>
    <font>
      <u/>
      <sz val="11"/>
      <color theme="10"/>
      <name val="Calibri"/>
      <family val="2"/>
      <scheme val="minor"/>
    </font>
    <font>
      <u/>
      <sz val="11"/>
      <color theme="11"/>
      <name val="Calibri"/>
      <family val="2"/>
      <scheme val="minor"/>
    </font>
    <font>
      <sz val="9"/>
      <color rgb="FFFF0000"/>
      <name val="Arial"/>
      <family val="2"/>
    </font>
    <font>
      <sz val="9"/>
      <color theme="1"/>
      <name val="Arial"/>
      <family val="2"/>
    </font>
    <font>
      <sz val="10"/>
      <name val="Times New Roman"/>
      <family val="1"/>
    </font>
    <font>
      <sz val="9"/>
      <color indexed="8"/>
      <name val="Arial"/>
      <family val="2"/>
    </font>
    <font>
      <b/>
      <sz val="9"/>
      <color indexed="8"/>
      <name val="Arial"/>
      <family val="2"/>
    </font>
    <font>
      <sz val="9"/>
      <color theme="1"/>
      <name val="Airal"/>
    </font>
    <font>
      <b/>
      <sz val="9"/>
      <color rgb="FFFF0000"/>
      <name val="Arial"/>
      <family val="2"/>
    </font>
    <font>
      <sz val="9"/>
      <name val="Segoe UI"/>
      <family val="2"/>
    </font>
    <font>
      <sz val="11"/>
      <color rgb="FF000000"/>
      <name val="Calibri"/>
      <family val="2"/>
      <scheme val="minor"/>
    </font>
  </fonts>
  <fills count="42">
    <fill>
      <patternFill patternType="none"/>
    </fill>
    <fill>
      <patternFill patternType="gray125"/>
    </fill>
    <fill>
      <patternFill patternType="solid">
        <fgColor theme="2" tint="-9.9978637043366805E-2"/>
        <bgColor indexed="64"/>
      </patternFill>
    </fill>
    <fill>
      <patternFill patternType="solid">
        <fgColor indexed="9"/>
        <bgColor indexed="64"/>
      </patternFill>
    </fill>
    <fill>
      <patternFill patternType="solid">
        <fgColor theme="0" tint="-0.14999847407452621"/>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F5F5F5"/>
        <bgColor indexed="64"/>
      </patternFill>
    </fill>
    <fill>
      <patternFill patternType="solid">
        <fgColor indexed="45"/>
        <bgColor indexed="64"/>
      </patternFill>
    </fill>
  </fills>
  <borders count="24">
    <border>
      <left/>
      <right/>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56">
    <xf numFmtId="0" fontId="0" fillId="0" borderId="0"/>
    <xf numFmtId="9" fontId="2" fillId="0" borderId="0" applyFont="0" applyFill="0" applyBorder="0" applyAlignment="0" applyProtection="0"/>
    <xf numFmtId="164" fontId="2" fillId="0" borderId="0" applyFont="0" applyFill="0" applyBorder="0" applyAlignment="0" applyProtection="0"/>
    <xf numFmtId="0" fontId="7" fillId="0" borderId="0"/>
    <xf numFmtId="0" fontId="16" fillId="7" borderId="12" applyNumberFormat="0" applyAlignment="0" applyProtection="0"/>
    <xf numFmtId="0" fontId="19" fillId="0" borderId="14" applyNumberFormat="0" applyFill="0" applyAlignment="0" applyProtection="0"/>
    <xf numFmtId="0" fontId="20" fillId="9" borderId="15" applyNumberFormat="0" applyAlignment="0" applyProtection="0"/>
    <xf numFmtId="0" fontId="6" fillId="0" borderId="0" applyNumberFormat="0" applyFill="0" applyBorder="0" applyAlignment="0" applyProtection="0"/>
    <xf numFmtId="0" fontId="21" fillId="0" borderId="0" applyNumberFormat="0" applyFill="0" applyBorder="0" applyAlignment="0" applyProtection="0"/>
    <xf numFmtId="0" fontId="23" fillId="15" borderId="0" applyNumberFormat="0" applyBorder="0" applyAlignment="0" applyProtection="0"/>
    <xf numFmtId="0" fontId="2" fillId="17" borderId="0" applyNumberFormat="0" applyBorder="0" applyAlignment="0" applyProtection="0"/>
    <xf numFmtId="0" fontId="23" fillId="19" borderId="0" applyNumberFormat="0" applyBorder="0" applyAlignment="0" applyProtection="0"/>
    <xf numFmtId="0" fontId="23"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3" fillId="31" borderId="0" applyNumberFormat="0" applyBorder="0" applyAlignment="0" applyProtection="0"/>
    <xf numFmtId="0" fontId="2" fillId="32" borderId="0" applyNumberFormat="0" applyBorder="0" applyAlignment="0" applyProtection="0"/>
    <xf numFmtId="0" fontId="8" fillId="0" borderId="0"/>
    <xf numFmtId="0" fontId="2" fillId="12"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13" borderId="0" applyNumberFormat="0" applyBorder="0" applyAlignment="0" applyProtection="0"/>
    <xf numFmtId="0" fontId="2" fillId="21" borderId="0" applyNumberFormat="0" applyBorder="0" applyAlignment="0" applyProtection="0"/>
    <xf numFmtId="0" fontId="2" fillId="25" borderId="0" applyNumberFormat="0" applyBorder="0" applyAlignment="0" applyProtection="0"/>
    <xf numFmtId="0" fontId="2" fillId="33" borderId="0" applyNumberFormat="0" applyBorder="0" applyAlignment="0" applyProtection="0"/>
    <xf numFmtId="0" fontId="23" fillId="14" borderId="0" applyNumberFormat="0" applyBorder="0" applyAlignment="0" applyProtection="0"/>
    <xf numFmtId="0" fontId="23" fillId="18"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30" borderId="0" applyNumberFormat="0" applyBorder="0" applyAlignment="0" applyProtection="0"/>
    <xf numFmtId="0" fontId="23" fillId="34" borderId="0" applyNumberFormat="0" applyBorder="0" applyAlignment="0" applyProtection="0"/>
    <xf numFmtId="0" fontId="18" fillId="8" borderId="12" applyNumberFormat="0" applyAlignment="0" applyProtection="0"/>
    <xf numFmtId="0" fontId="14" fillId="0" borderId="0" applyNumberFormat="0" applyFill="0" applyBorder="0" applyAlignment="0" applyProtection="0"/>
    <xf numFmtId="0" fontId="23" fillId="11" borderId="0" applyNumberFormat="0" applyBorder="0" applyAlignment="0" applyProtection="0"/>
    <xf numFmtId="0" fontId="23" fillId="23" borderId="0" applyNumberFormat="0" applyBorder="0" applyAlignment="0" applyProtection="0"/>
    <xf numFmtId="169" fontId="8" fillId="0" borderId="0" applyFont="0" applyFill="0" applyBorder="0" applyAlignment="0" applyProtection="0"/>
    <xf numFmtId="0" fontId="15" fillId="5" borderId="0" applyNumberFormat="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8" fontId="8" fillId="0" borderId="0" applyFont="0" applyFill="0" applyBorder="0" applyAlignment="0" applyProtection="0"/>
    <xf numFmtId="165" fontId="2" fillId="0" borderId="0" applyFont="0" applyFill="0" applyBorder="0" applyAlignment="0" applyProtection="0"/>
    <xf numFmtId="0" fontId="25" fillId="6" borderId="0" applyNumberFormat="0" applyBorder="0" applyAlignment="0" applyProtection="0"/>
    <xf numFmtId="0" fontId="8" fillId="0" borderId="0"/>
    <xf numFmtId="0" fontId="2" fillId="0" borderId="0"/>
    <xf numFmtId="0" fontId="2" fillId="10" borderId="16" applyNumberFormat="0" applyFont="0" applyAlignment="0" applyProtection="0"/>
    <xf numFmtId="0" fontId="17" fillId="8" borderId="13" applyNumberFormat="0" applyAlignment="0" applyProtection="0"/>
    <xf numFmtId="0" fontId="12" fillId="0" borderId="9" applyNumberFormat="0" applyFill="0" applyAlignment="0" applyProtection="0"/>
    <xf numFmtId="0" fontId="13" fillId="0" borderId="10" applyNumberFormat="0" applyFill="0" applyAlignment="0" applyProtection="0"/>
    <xf numFmtId="0" fontId="14" fillId="0" borderId="11" applyNumberFormat="0" applyFill="0" applyAlignment="0" applyProtection="0"/>
    <xf numFmtId="0" fontId="26" fillId="0" borderId="0" applyNumberFormat="0" applyFill="0" applyBorder="0" applyAlignment="0" applyProtection="0"/>
    <xf numFmtId="0" fontId="22" fillId="0" borderId="17" applyNumberFormat="0" applyFill="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5" fillId="0" borderId="0"/>
    <xf numFmtId="43" fontId="2" fillId="0" borderId="0" applyFont="0" applyFill="0" applyBorder="0" applyAlignment="0" applyProtection="0"/>
  </cellStyleXfs>
  <cellXfs count="216">
    <xf numFmtId="0" fontId="0" fillId="0" borderId="0" xfId="0"/>
    <xf numFmtId="0" fontId="3" fillId="0" borderId="0" xfId="0" applyFont="1" applyFill="1" applyBorder="1" applyAlignment="1">
      <alignment horizontal="left"/>
    </xf>
    <xf numFmtId="166" fontId="4" fillId="0" borderId="0" xfId="0" applyNumberFormat="1" applyFont="1" applyFill="1" applyBorder="1" applyAlignment="1" applyProtection="1">
      <alignment horizontal="left"/>
    </xf>
    <xf numFmtId="3" fontId="4" fillId="0" borderId="0" xfId="0" applyNumberFormat="1" applyFont="1" applyFill="1" applyBorder="1" applyAlignment="1" applyProtection="1">
      <alignment horizontal="left"/>
    </xf>
    <xf numFmtId="0" fontId="0" fillId="0" borderId="0" xfId="0" applyFill="1"/>
    <xf numFmtId="3" fontId="4" fillId="0" borderId="0" xfId="0" applyNumberFormat="1" applyFont="1" applyFill="1" applyBorder="1" applyAlignment="1"/>
    <xf numFmtId="3" fontId="4" fillId="0" borderId="2" xfId="0" applyNumberFormat="1" applyFont="1" applyFill="1" applyBorder="1" applyAlignment="1" applyProtection="1">
      <alignment horizontal="left"/>
    </xf>
    <xf numFmtId="0" fontId="3" fillId="0" borderId="1" xfId="0" applyFont="1" applyFill="1" applyBorder="1" applyAlignment="1" applyProtection="1">
      <alignment horizontal="left" vertical="center"/>
    </xf>
    <xf numFmtId="0" fontId="0" fillId="0" borderId="3" xfId="0" applyBorder="1" applyAlignment="1">
      <alignment horizontal="center"/>
    </xf>
    <xf numFmtId="0" fontId="3" fillId="0" borderId="3" xfId="0" applyFont="1" applyFill="1" applyBorder="1" applyAlignment="1">
      <alignment horizontal="right"/>
    </xf>
    <xf numFmtId="166" fontId="5" fillId="0" borderId="0" xfId="1" applyNumberFormat="1" applyFont="1" applyFill="1" applyAlignment="1"/>
    <xf numFmtId="3" fontId="5" fillId="0" borderId="0" xfId="0" applyNumberFormat="1" applyFont="1" applyFill="1" applyBorder="1" applyAlignment="1"/>
    <xf numFmtId="166" fontId="5" fillId="2" borderId="0" xfId="1" applyNumberFormat="1" applyFont="1" applyFill="1" applyAlignment="1"/>
    <xf numFmtId="3" fontId="5" fillId="2" borderId="0" xfId="0" applyNumberFormat="1" applyFont="1" applyFill="1" applyBorder="1" applyAlignment="1"/>
    <xf numFmtId="3" fontId="0" fillId="0" borderId="0" xfId="0" applyNumberFormat="1"/>
    <xf numFmtId="0" fontId="0" fillId="0" borderId="3" xfId="0" applyBorder="1" applyAlignment="1">
      <alignment horizontal="center"/>
    </xf>
    <xf numFmtId="0" fontId="7" fillId="0" borderId="0" xfId="3"/>
    <xf numFmtId="0" fontId="7" fillId="0" borderId="3" xfId="3" applyBorder="1" applyAlignment="1">
      <alignment horizontal="center"/>
    </xf>
    <xf numFmtId="0" fontId="7" fillId="0" borderId="3" xfId="3" applyBorder="1"/>
    <xf numFmtId="164" fontId="7" fillId="0" borderId="3" xfId="2" applyFont="1" applyBorder="1"/>
    <xf numFmtId="167" fontId="7" fillId="0" borderId="3" xfId="2" applyNumberFormat="1" applyFont="1" applyBorder="1"/>
    <xf numFmtId="164" fontId="7" fillId="0" borderId="3" xfId="2" applyFont="1" applyBorder="1" applyAlignment="1">
      <alignment horizontal="center"/>
    </xf>
    <xf numFmtId="167" fontId="7" fillId="0" borderId="3" xfId="2" applyNumberFormat="1" applyFont="1" applyBorder="1" applyAlignment="1">
      <alignment horizontal="center"/>
    </xf>
    <xf numFmtId="0" fontId="3" fillId="0" borderId="6" xfId="0" applyFont="1" applyFill="1" applyBorder="1" applyAlignment="1" applyProtection="1">
      <alignment horizontal="center" vertical="center"/>
    </xf>
    <xf numFmtId="0" fontId="3" fillId="0" borderId="2" xfId="0" applyFont="1" applyFill="1" applyBorder="1" applyAlignment="1" applyProtection="1">
      <alignment horizontal="center" vertical="center"/>
    </xf>
    <xf numFmtId="0" fontId="3" fillId="0" borderId="6" xfId="0" applyFont="1" applyFill="1" applyBorder="1" applyAlignment="1">
      <alignment horizontal="center"/>
    </xf>
    <xf numFmtId="164" fontId="5" fillId="2" borderId="0" xfId="2" applyFont="1" applyFill="1" applyAlignment="1"/>
    <xf numFmtId="0" fontId="3" fillId="0" borderId="0" xfId="0" applyFont="1" applyBorder="1" applyAlignment="1">
      <alignment horizontal="left"/>
    </xf>
    <xf numFmtId="3" fontId="4" fillId="0" borderId="2" xfId="0" applyNumberFormat="1" applyFont="1" applyFill="1" applyBorder="1" applyAlignment="1" applyProtection="1"/>
    <xf numFmtId="0" fontId="8" fillId="3" borderId="7" xfId="0" applyFont="1" applyFill="1" applyBorder="1" applyAlignment="1">
      <alignment horizontal="justify"/>
    </xf>
    <xf numFmtId="0" fontId="9" fillId="3" borderId="7" xfId="0" applyFont="1" applyFill="1" applyBorder="1" applyAlignment="1">
      <alignment horizontal="justify"/>
    </xf>
    <xf numFmtId="0" fontId="0" fillId="3" borderId="7" xfId="0" applyFill="1" applyBorder="1"/>
    <xf numFmtId="0" fontId="8" fillId="3" borderId="7" xfId="0" applyFont="1" applyFill="1" applyBorder="1"/>
    <xf numFmtId="0" fontId="8" fillId="3" borderId="8" xfId="0" applyFont="1" applyFill="1" applyBorder="1"/>
    <xf numFmtId="0" fontId="0" fillId="0" borderId="0" xfId="0" applyAlignment="1">
      <alignment horizontal="center"/>
    </xf>
    <xf numFmtId="0" fontId="6" fillId="0" borderId="0" xfId="0" applyFont="1"/>
    <xf numFmtId="0" fontId="0" fillId="4" borderId="0" xfId="0" applyFill="1"/>
    <xf numFmtId="0" fontId="0" fillId="4" borderId="0" xfId="0" applyFill="1" applyAlignment="1">
      <alignment horizontal="center"/>
    </xf>
    <xf numFmtId="0" fontId="0" fillId="4" borderId="0" xfId="0" applyFill="1" applyAlignment="1">
      <alignment horizontal="center"/>
    </xf>
    <xf numFmtId="0" fontId="11" fillId="4" borderId="0" xfId="0" applyFont="1" applyFill="1"/>
    <xf numFmtId="0" fontId="0" fillId="4" borderId="0" xfId="0" applyFill="1" applyAlignment="1">
      <alignment wrapText="1"/>
    </xf>
    <xf numFmtId="0" fontId="0" fillId="4" borderId="0" xfId="0" applyFill="1" applyAlignment="1"/>
    <xf numFmtId="166" fontId="4" fillId="0" borderId="0" xfId="0" applyNumberFormat="1" applyFont="1" applyFill="1" applyBorder="1" applyAlignment="1" applyProtection="1">
      <alignment horizontal="left" indent="1"/>
    </xf>
    <xf numFmtId="1" fontId="4" fillId="0" borderId="0" xfId="0" applyNumberFormat="1" applyFont="1" applyFill="1" applyBorder="1" applyAlignment="1" applyProtection="1">
      <alignment horizontal="left" indent="1"/>
    </xf>
    <xf numFmtId="3" fontId="4" fillId="0" borderId="0" xfId="0" applyNumberFormat="1" applyFont="1" applyFill="1" applyBorder="1" applyAlignment="1" applyProtection="1">
      <alignment horizontal="left" indent="1"/>
    </xf>
    <xf numFmtId="0" fontId="0" fillId="0" borderId="0" xfId="0" applyFill="1" applyBorder="1" applyAlignment="1"/>
    <xf numFmtId="0" fontId="0" fillId="0" borderId="0" xfId="0" applyFill="1" applyBorder="1"/>
    <xf numFmtId="0" fontId="4" fillId="0" borderId="18" xfId="0" applyFont="1" applyFill="1" applyBorder="1" applyAlignment="1">
      <alignment vertical="top"/>
    </xf>
    <xf numFmtId="0" fontId="3" fillId="0" borderId="18" xfId="0" applyFont="1" applyFill="1" applyBorder="1" applyAlignment="1">
      <alignment vertical="top"/>
    </xf>
    <xf numFmtId="0" fontId="4" fillId="0" borderId="18" xfId="0" applyFont="1" applyFill="1" applyBorder="1" applyAlignment="1">
      <alignment vertical="top" wrapText="1"/>
    </xf>
    <xf numFmtId="0" fontId="4" fillId="0" borderId="19" xfId="0" applyFont="1" applyFill="1" applyBorder="1" applyAlignment="1">
      <alignment vertical="top" wrapText="1"/>
    </xf>
    <xf numFmtId="0" fontId="0" fillId="4" borderId="20" xfId="0" applyFill="1" applyBorder="1" applyAlignment="1">
      <alignment wrapText="1"/>
    </xf>
    <xf numFmtId="0" fontId="0" fillId="4" borderId="0" xfId="0" applyFill="1" applyBorder="1" applyAlignment="1">
      <alignment wrapText="1"/>
    </xf>
    <xf numFmtId="0" fontId="4" fillId="0" borderId="0" xfId="0" applyFont="1" applyFill="1" applyBorder="1" applyAlignment="1">
      <alignment vertical="top" wrapText="1"/>
    </xf>
    <xf numFmtId="0" fontId="22" fillId="0" borderId="0" xfId="0" applyFont="1"/>
    <xf numFmtId="3" fontId="3" fillId="0" borderId="0" xfId="0" applyNumberFormat="1" applyFont="1" applyFill="1" applyBorder="1" applyAlignment="1" applyProtection="1">
      <alignment horizontal="left"/>
    </xf>
    <xf numFmtId="0" fontId="0" fillId="4" borderId="0" xfId="0" applyFill="1" applyBorder="1"/>
    <xf numFmtId="0" fontId="0" fillId="4" borderId="0" xfId="0" applyFill="1" applyBorder="1" applyAlignment="1"/>
    <xf numFmtId="166" fontId="27" fillId="0" borderId="0" xfId="43" applyNumberFormat="1" applyFont="1" applyFill="1" applyBorder="1" applyAlignment="1" applyProtection="1">
      <alignment horizontal="left" indent="1"/>
    </xf>
    <xf numFmtId="166" fontId="4" fillId="0" borderId="2" xfId="43" applyNumberFormat="1" applyFont="1" applyFill="1" applyBorder="1" applyAlignment="1" applyProtection="1">
      <alignment horizontal="left" indent="1"/>
    </xf>
    <xf numFmtId="0" fontId="8" fillId="0" borderId="0" xfId="43"/>
    <xf numFmtId="166" fontId="4" fillId="0" borderId="0" xfId="43" applyNumberFormat="1" applyFont="1" applyFill="1" applyBorder="1" applyAlignment="1" applyProtection="1">
      <alignment horizontal="left" indent="1"/>
    </xf>
    <xf numFmtId="0" fontId="3" fillId="0" borderId="0" xfId="43" applyFont="1" applyFill="1" applyBorder="1" applyAlignment="1">
      <alignment horizontal="left" vertical="center"/>
    </xf>
    <xf numFmtId="0" fontId="0" fillId="0" borderId="3" xfId="0" applyBorder="1" applyAlignment="1">
      <alignment horizontal="center"/>
    </xf>
    <xf numFmtId="0" fontId="0" fillId="4" borderId="0" xfId="0" applyFill="1" applyAlignment="1">
      <alignment horizontal="center"/>
    </xf>
    <xf numFmtId="164" fontId="28" fillId="0" borderId="0" xfId="2" applyFont="1"/>
    <xf numFmtId="164" fontId="28" fillId="0" borderId="0" xfId="0" applyNumberFormat="1" applyFont="1"/>
    <xf numFmtId="0" fontId="29" fillId="0" borderId="0" xfId="0" applyFont="1"/>
    <xf numFmtId="164" fontId="30" fillId="0" borderId="0" xfId="2" applyFont="1"/>
    <xf numFmtId="164" fontId="29" fillId="0" borderId="0" xfId="0" applyNumberFormat="1" applyFont="1"/>
    <xf numFmtId="164" fontId="0" fillId="0" borderId="0" xfId="0" applyNumberFormat="1"/>
    <xf numFmtId="0" fontId="0" fillId="0" borderId="3" xfId="0" applyBorder="1" applyAlignment="1">
      <alignment horizontal="center"/>
    </xf>
    <xf numFmtId="0" fontId="0" fillId="4" borderId="0" xfId="0" applyFill="1" applyAlignment="1">
      <alignment horizontal="center"/>
    </xf>
    <xf numFmtId="0" fontId="1" fillId="0" borderId="0" xfId="3" applyFont="1"/>
    <xf numFmtId="0" fontId="1" fillId="0" borderId="3" xfId="3" applyFont="1" applyBorder="1"/>
    <xf numFmtId="165" fontId="7" fillId="0" borderId="0" xfId="3" applyNumberFormat="1"/>
    <xf numFmtId="164" fontId="7" fillId="0" borderId="0" xfId="3" applyNumberFormat="1"/>
    <xf numFmtId="166" fontId="33" fillId="0" borderId="0" xfId="1" applyNumberFormat="1" applyFont="1" applyFill="1" applyAlignment="1"/>
    <xf numFmtId="164" fontId="33" fillId="0" borderId="0" xfId="2" applyFont="1"/>
    <xf numFmtId="166" fontId="33" fillId="35" borderId="0" xfId="1" applyNumberFormat="1" applyFont="1" applyFill="1" applyAlignment="1"/>
    <xf numFmtId="164" fontId="33" fillId="35" borderId="0" xfId="2" applyFont="1" applyFill="1"/>
    <xf numFmtId="170" fontId="5" fillId="0" borderId="0" xfId="0" applyNumberFormat="1" applyFont="1" applyFill="1" applyBorder="1" applyAlignment="1"/>
    <xf numFmtId="170" fontId="5" fillId="35" borderId="0" xfId="0" applyNumberFormat="1" applyFont="1" applyFill="1" applyBorder="1" applyAlignment="1"/>
    <xf numFmtId="170" fontId="0" fillId="0" borderId="0" xfId="0" applyNumberFormat="1"/>
    <xf numFmtId="165" fontId="0" fillId="0" borderId="0" xfId="0" applyNumberFormat="1"/>
    <xf numFmtId="171" fontId="28" fillId="0" borderId="0" xfId="2" applyNumberFormat="1" applyFont="1"/>
    <xf numFmtId="171" fontId="28" fillId="35" borderId="0" xfId="2" applyNumberFormat="1" applyFont="1" applyFill="1"/>
    <xf numFmtId="171" fontId="0" fillId="0" borderId="0" xfId="0" applyNumberFormat="1"/>
    <xf numFmtId="171" fontId="0" fillId="35" borderId="0" xfId="0" applyNumberFormat="1" applyFill="1"/>
    <xf numFmtId="166" fontId="0" fillId="0" borderId="0" xfId="0" applyNumberFormat="1"/>
    <xf numFmtId="0" fontId="0" fillId="0" borderId="3" xfId="0" applyBorder="1" applyAlignment="1">
      <alignment horizontal="center"/>
    </xf>
    <xf numFmtId="0" fontId="0" fillId="4" borderId="0" xfId="0" applyFill="1" applyAlignment="1">
      <alignment horizontal="center"/>
    </xf>
    <xf numFmtId="0" fontId="0" fillId="4" borderId="0" xfId="0" applyFill="1" applyAlignment="1">
      <alignment horizontal="center" wrapText="1"/>
    </xf>
    <xf numFmtId="0" fontId="0" fillId="0" borderId="21" xfId="0" applyFill="1" applyBorder="1" applyAlignment="1">
      <alignment horizontal="left"/>
    </xf>
    <xf numFmtId="166" fontId="27" fillId="0" borderId="0" xfId="0" applyNumberFormat="1" applyFont="1" applyFill="1" applyBorder="1" applyAlignment="1" applyProtection="1">
      <alignment horizontal="left"/>
    </xf>
    <xf numFmtId="3" fontId="27" fillId="0" borderId="0" xfId="0" applyNumberFormat="1" applyFont="1" applyFill="1" applyBorder="1" applyAlignment="1" applyProtection="1">
      <alignment horizontal="left"/>
    </xf>
    <xf numFmtId="171" fontId="28" fillId="0" borderId="0" xfId="0" applyNumberFormat="1" applyFont="1"/>
    <xf numFmtId="171" fontId="28" fillId="35" borderId="0" xfId="0" applyNumberFormat="1" applyFont="1" applyFill="1"/>
    <xf numFmtId="164" fontId="34" fillId="0" borderId="0" xfId="2" applyFont="1"/>
    <xf numFmtId="164" fontId="34" fillId="0" borderId="0" xfId="0" applyNumberFormat="1" applyFont="1"/>
    <xf numFmtId="164" fontId="29" fillId="0" borderId="0" xfId="2" applyFont="1"/>
    <xf numFmtId="0" fontId="0" fillId="0" borderId="3" xfId="0" applyBorder="1" applyAlignment="1">
      <alignment horizontal="center"/>
    </xf>
    <xf numFmtId="0" fontId="0" fillId="4" borderId="0" xfId="0" applyFill="1" applyAlignment="1">
      <alignment horizontal="center"/>
    </xf>
    <xf numFmtId="0" fontId="0" fillId="4" borderId="0" xfId="0" applyFill="1" applyAlignment="1">
      <alignment horizontal="center" wrapText="1"/>
    </xf>
    <xf numFmtId="0" fontId="0" fillId="0" borderId="0" xfId="0" applyFill="1" applyAlignment="1"/>
    <xf numFmtId="0" fontId="4" fillId="0" borderId="0" xfId="0" applyFont="1" applyFill="1" applyBorder="1" applyAlignment="1">
      <alignment horizontal="left" wrapText="1"/>
    </xf>
    <xf numFmtId="0" fontId="0" fillId="36" borderId="0" xfId="0" applyFill="1"/>
    <xf numFmtId="0" fontId="36" fillId="0" borderId="0" xfId="54" applyFont="1" applyFill="1" applyBorder="1" applyAlignment="1">
      <alignment horizontal="left"/>
    </xf>
    <xf numFmtId="0" fontId="37" fillId="4" borderId="0" xfId="54" applyFont="1" applyFill="1" applyBorder="1"/>
    <xf numFmtId="0" fontId="36" fillId="4" borderId="0" xfId="54" applyFont="1" applyFill="1" applyBorder="1"/>
    <xf numFmtId="0" fontId="36" fillId="4" borderId="0" xfId="54" applyFont="1" applyFill="1" applyBorder="1" applyAlignment="1">
      <alignment horizontal="right"/>
    </xf>
    <xf numFmtId="0" fontId="36" fillId="4" borderId="0" xfId="54" quotePrefix="1" applyFont="1" applyFill="1" applyBorder="1" applyAlignment="1">
      <alignment horizontal="right"/>
    </xf>
    <xf numFmtId="167" fontId="38" fillId="0" borderId="0" xfId="2" applyNumberFormat="1" applyFont="1"/>
    <xf numFmtId="167" fontId="38" fillId="35" borderId="0" xfId="2" applyNumberFormat="1" applyFont="1" applyFill="1"/>
    <xf numFmtId="3" fontId="4" fillId="37" borderId="0" xfId="0" applyNumberFormat="1" applyFont="1" applyFill="1" applyBorder="1" applyAlignment="1" applyProtection="1">
      <alignment horizontal="left"/>
    </xf>
    <xf numFmtId="0" fontId="3" fillId="0" borderId="3" xfId="0" applyFont="1" applyFill="1" applyBorder="1" applyAlignment="1" applyProtection="1">
      <alignment horizontal="left" vertical="center"/>
    </xf>
    <xf numFmtId="166" fontId="4" fillId="0" borderId="3" xfId="0" applyNumberFormat="1" applyFont="1" applyFill="1" applyBorder="1" applyAlignment="1" applyProtection="1">
      <alignment horizontal="left"/>
    </xf>
    <xf numFmtId="166" fontId="33" fillId="0" borderId="3" xfId="1" applyNumberFormat="1" applyFont="1" applyFill="1" applyBorder="1" applyAlignment="1"/>
    <xf numFmtId="166" fontId="33" fillId="35" borderId="3" xfId="1" applyNumberFormat="1" applyFont="1" applyFill="1" applyBorder="1" applyAlignment="1"/>
    <xf numFmtId="0" fontId="0" fillId="0" borderId="22" xfId="0" applyBorder="1" applyAlignment="1">
      <alignment horizontal="center"/>
    </xf>
    <xf numFmtId="0" fontId="0" fillId="0" borderId="0" xfId="0" applyBorder="1" applyAlignment="1">
      <alignment horizontal="center"/>
    </xf>
    <xf numFmtId="166" fontId="39" fillId="0" borderId="0" xfId="1" applyNumberFormat="1" applyFont="1" applyFill="1" applyAlignment="1"/>
    <xf numFmtId="167" fontId="0" fillId="0" borderId="0" xfId="2" applyNumberFormat="1" applyFont="1"/>
    <xf numFmtId="167" fontId="33" fillId="0" borderId="3" xfId="1" applyNumberFormat="1" applyFont="1" applyFill="1" applyBorder="1" applyAlignment="1"/>
    <xf numFmtId="167" fontId="0" fillId="0" borderId="0" xfId="0" applyNumberFormat="1"/>
    <xf numFmtId="0" fontId="0" fillId="0" borderId="20" xfId="0" applyBorder="1" applyAlignment="1">
      <alignment horizontal="center"/>
    </xf>
    <xf numFmtId="0" fontId="0" fillId="0" borderId="18" xfId="0" applyBorder="1" applyAlignment="1">
      <alignment horizontal="center"/>
    </xf>
    <xf numFmtId="0" fontId="0" fillId="0" borderId="18" xfId="0" applyBorder="1" applyAlignment="1"/>
    <xf numFmtId="0" fontId="0" fillId="0" borderId="3" xfId="0" applyBorder="1"/>
    <xf numFmtId="3" fontId="4" fillId="0" borderId="3" xfId="0" applyNumberFormat="1" applyFont="1" applyFill="1" applyBorder="1" applyAlignment="1" applyProtection="1">
      <alignment horizontal="left"/>
    </xf>
    <xf numFmtId="166" fontId="5" fillId="2" borderId="3" xfId="1" applyNumberFormat="1" applyFont="1" applyFill="1" applyBorder="1" applyAlignment="1"/>
    <xf numFmtId="164" fontId="28" fillId="0" borderId="3" xfId="2" applyFont="1" applyBorder="1"/>
    <xf numFmtId="3" fontId="4" fillId="0" borderId="3" xfId="0" applyNumberFormat="1" applyFont="1" applyFill="1" applyBorder="1" applyAlignment="1" applyProtection="1"/>
    <xf numFmtId="164" fontId="28" fillId="35" borderId="3" xfId="2" applyFont="1" applyFill="1" applyBorder="1"/>
    <xf numFmtId="164" fontId="0" fillId="0" borderId="3" xfId="2" applyFont="1" applyBorder="1"/>
    <xf numFmtId="167" fontId="28" fillId="0" borderId="0" xfId="2" applyNumberFormat="1" applyFont="1"/>
    <xf numFmtId="167" fontId="28" fillId="35" borderId="0" xfId="2" applyNumberFormat="1" applyFont="1" applyFill="1"/>
    <xf numFmtId="167" fontId="29" fillId="0" borderId="0" xfId="2" applyNumberFormat="1" applyFont="1"/>
    <xf numFmtId="167" fontId="30" fillId="0" borderId="0" xfId="2" applyNumberFormat="1" applyFont="1"/>
    <xf numFmtId="164" fontId="0" fillId="0" borderId="0" xfId="2" applyFont="1"/>
    <xf numFmtId="166" fontId="4" fillId="37" borderId="0" xfId="0" applyNumberFormat="1" applyFont="1" applyFill="1" applyBorder="1" applyAlignment="1" applyProtection="1">
      <alignment horizontal="left"/>
    </xf>
    <xf numFmtId="3" fontId="4" fillId="37" borderId="0" xfId="0" applyNumberFormat="1" applyFont="1" applyFill="1" applyBorder="1" applyAlignment="1"/>
    <xf numFmtId="0" fontId="3" fillId="37" borderId="0" xfId="0" applyFont="1" applyFill="1" applyBorder="1" applyAlignment="1">
      <alignment horizontal="left"/>
    </xf>
    <xf numFmtId="0" fontId="0" fillId="37" borderId="0" xfId="0" applyFill="1"/>
    <xf numFmtId="0" fontId="0" fillId="38" borderId="0" xfId="0" applyFill="1"/>
    <xf numFmtId="164" fontId="1" fillId="0" borderId="3" xfId="2" applyFont="1" applyBorder="1"/>
    <xf numFmtId="0" fontId="7" fillId="0" borderId="3" xfId="3" applyBorder="1" applyAlignment="1">
      <alignment horizontal="center"/>
    </xf>
    <xf numFmtId="0" fontId="0" fillId="39" borderId="0" xfId="0" applyFill="1"/>
    <xf numFmtId="0" fontId="30" fillId="40" borderId="0" xfId="0" applyFont="1" applyFill="1" applyAlignment="1">
      <alignment horizontal="right" vertical="center" wrapText="1"/>
    </xf>
    <xf numFmtId="0" fontId="30" fillId="39" borderId="0" xfId="0" applyFont="1" applyFill="1" applyAlignment="1">
      <alignment horizontal="right" vertical="center" wrapText="1"/>
    </xf>
    <xf numFmtId="164" fontId="7" fillId="0" borderId="3" xfId="2" applyNumberFormat="1" applyFont="1" applyBorder="1"/>
    <xf numFmtId="3" fontId="40" fillId="41" borderId="0" xfId="0" applyNumberFormat="1" applyFont="1" applyFill="1"/>
    <xf numFmtId="3" fontId="7" fillId="0" borderId="0" xfId="3" applyNumberFormat="1"/>
    <xf numFmtId="43" fontId="7" fillId="0" borderId="0" xfId="55" applyFont="1"/>
    <xf numFmtId="43" fontId="7" fillId="0" borderId="2" xfId="55" applyFont="1" applyBorder="1"/>
    <xf numFmtId="172" fontId="7" fillId="0" borderId="0" xfId="3" applyNumberFormat="1"/>
    <xf numFmtId="173" fontId="7" fillId="0" borderId="0" xfId="3" applyNumberFormat="1"/>
    <xf numFmtId="3" fontId="40" fillId="0" borderId="0" xfId="0" applyNumberFormat="1" applyFont="1" applyFill="1"/>
    <xf numFmtId="174" fontId="7" fillId="0" borderId="3" xfId="55" applyNumberFormat="1" applyFont="1" applyBorder="1"/>
    <xf numFmtId="43" fontId="7" fillId="0" borderId="3" xfId="55" applyFont="1" applyBorder="1"/>
    <xf numFmtId="0" fontId="0" fillId="0" borderId="3" xfId="0" applyBorder="1" applyAlignment="1">
      <alignment horizontal="center"/>
    </xf>
    <xf numFmtId="3" fontId="40" fillId="0" borderId="0" xfId="0" applyNumberFormat="1" applyFont="1"/>
    <xf numFmtId="3" fontId="40" fillId="0" borderId="0" xfId="0" applyNumberFormat="1" applyFont="1" applyFill="1" applyBorder="1"/>
    <xf numFmtId="0" fontId="0" fillId="0" borderId="0" xfId="0" applyBorder="1"/>
    <xf numFmtId="3" fontId="40" fillId="35" borderId="0" xfId="0" applyNumberFormat="1" applyFont="1" applyFill="1"/>
    <xf numFmtId="166" fontId="40" fillId="0" borderId="0" xfId="0" applyNumberFormat="1" applyFont="1" applyFill="1"/>
    <xf numFmtId="166" fontId="33" fillId="0" borderId="20" xfId="1" applyNumberFormat="1" applyFont="1" applyFill="1" applyBorder="1" applyAlignment="1"/>
    <xf numFmtId="43" fontId="0" fillId="0" borderId="0" xfId="0" applyNumberFormat="1"/>
    <xf numFmtId="175" fontId="0" fillId="0" borderId="0" xfId="0" applyNumberFormat="1"/>
    <xf numFmtId="174" fontId="33" fillId="0" borderId="0" xfId="55" applyNumberFormat="1" applyFont="1" applyFill="1" applyAlignment="1"/>
    <xf numFmtId="0" fontId="0" fillId="35" borderId="0" xfId="0" applyFill="1"/>
    <xf numFmtId="0" fontId="29" fillId="35" borderId="0" xfId="0" applyFont="1" applyFill="1"/>
    <xf numFmtId="0" fontId="0" fillId="0" borderId="0" xfId="0" applyFont="1" applyBorder="1"/>
    <xf numFmtId="0" fontId="0" fillId="0" borderId="0" xfId="0" applyFont="1" applyBorder="1" applyAlignment="1"/>
    <xf numFmtId="0" fontId="0" fillId="0" borderId="0" xfId="0" applyFont="1" applyFill="1" applyBorder="1" applyAlignment="1"/>
    <xf numFmtId="0" fontId="0" fillId="0" borderId="0" xfId="0" applyFont="1"/>
    <xf numFmtId="0" fontId="0" fillId="0" borderId="0" xfId="0" applyFont="1" applyBorder="1" applyAlignment="1">
      <alignment horizontal="center"/>
    </xf>
    <xf numFmtId="0" fontId="11" fillId="0" borderId="0" xfId="0" applyFont="1" applyFill="1" applyBorder="1" applyAlignment="1">
      <alignment horizontal="left"/>
    </xf>
    <xf numFmtId="164" fontId="0" fillId="0" borderId="0" xfId="2" applyFont="1" applyBorder="1"/>
    <xf numFmtId="164" fontId="41" fillId="0" borderId="0" xfId="2" applyFont="1" applyBorder="1"/>
    <xf numFmtId="43" fontId="0" fillId="0" borderId="0" xfId="55" applyFont="1"/>
    <xf numFmtId="174" fontId="0" fillId="0" borderId="0" xfId="55" applyNumberFormat="1" applyFont="1"/>
    <xf numFmtId="0" fontId="0" fillId="35" borderId="0" xfId="0" applyFont="1" applyFill="1" applyBorder="1"/>
    <xf numFmtId="0" fontId="0" fillId="35" borderId="0" xfId="0" applyFont="1" applyFill="1"/>
    <xf numFmtId="0" fontId="7" fillId="0" borderId="3" xfId="3" applyBorder="1" applyAlignment="1">
      <alignment horizontal="center"/>
    </xf>
    <xf numFmtId="164" fontId="7" fillId="0" borderId="3" xfId="2" applyFont="1" applyBorder="1" applyAlignment="1">
      <alignment horizontal="center"/>
    </xf>
    <xf numFmtId="0" fontId="0" fillId="0" borderId="3" xfId="0"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0" borderId="22" xfId="0" applyBorder="1" applyAlignment="1">
      <alignment horizontal="center"/>
    </xf>
    <xf numFmtId="0" fontId="0" fillId="0" borderId="1" xfId="0" applyBorder="1" applyAlignment="1">
      <alignment horizontal="center"/>
    </xf>
    <xf numFmtId="0" fontId="0" fillId="0" borderId="23" xfId="0" applyBorder="1" applyAlignment="1">
      <alignment horizontal="center"/>
    </xf>
    <xf numFmtId="0" fontId="0" fillId="0" borderId="0" xfId="0"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4" borderId="0" xfId="0" applyFill="1" applyAlignment="1">
      <alignment horizontal="center"/>
    </xf>
    <xf numFmtId="0" fontId="0" fillId="4" borderId="0" xfId="0" applyFill="1" applyAlignment="1">
      <alignment horizontal="center" wrapText="1"/>
    </xf>
    <xf numFmtId="0" fontId="0" fillId="0" borderId="2" xfId="0" applyBorder="1" applyAlignment="1">
      <alignment horizontal="center"/>
    </xf>
    <xf numFmtId="174" fontId="0" fillId="0" borderId="0" xfId="0" applyNumberFormat="1" applyFont="1"/>
    <xf numFmtId="164" fontId="41" fillId="0" borderId="0" xfId="2" applyNumberFormat="1" applyFont="1" applyBorder="1" applyAlignment="1">
      <alignment horizontal="left"/>
    </xf>
    <xf numFmtId="164" fontId="41" fillId="0" borderId="0" xfId="55" applyNumberFormat="1" applyFont="1" applyBorder="1"/>
    <xf numFmtId="164" fontId="0" fillId="0" borderId="0" xfId="0" applyNumberFormat="1" applyFont="1" applyAlignment="1">
      <alignment horizontal="left"/>
    </xf>
    <xf numFmtId="164" fontId="0" fillId="0" borderId="0" xfId="55" applyNumberFormat="1" applyFont="1"/>
    <xf numFmtId="164" fontId="0" fillId="0" borderId="0" xfId="0" applyNumberFormat="1" applyFont="1"/>
    <xf numFmtId="181" fontId="0" fillId="0" borderId="0" xfId="55" applyNumberFormat="1" applyFont="1"/>
    <xf numFmtId="181" fontId="41" fillId="0" borderId="0" xfId="55" applyNumberFormat="1" applyFont="1" applyBorder="1"/>
    <xf numFmtId="181" fontId="0" fillId="35" borderId="0" xfId="55" applyNumberFormat="1" applyFont="1" applyFill="1"/>
    <xf numFmtId="181" fontId="41" fillId="35" borderId="0" xfId="55" applyNumberFormat="1" applyFont="1" applyFill="1" applyBorder="1"/>
    <xf numFmtId="0" fontId="0" fillId="0" borderId="0" xfId="0" applyFont="1" applyFill="1"/>
    <xf numFmtId="43" fontId="0" fillId="0" borderId="0" xfId="55" applyFont="1" applyFill="1"/>
    <xf numFmtId="181" fontId="0" fillId="0" borderId="0" xfId="55" applyNumberFormat="1" applyFont="1" applyFill="1"/>
    <xf numFmtId="181" fontId="41" fillId="0" borderId="0" xfId="55" applyNumberFormat="1" applyFont="1" applyFill="1" applyBorder="1"/>
    <xf numFmtId="174" fontId="0" fillId="0" borderId="0" xfId="55" applyNumberFormat="1" applyFont="1" applyFill="1"/>
    <xf numFmtId="0" fontId="0" fillId="35" borderId="0" xfId="0" applyFont="1" applyFill="1" applyBorder="1" applyAlignment="1"/>
  </cellXfs>
  <cellStyles count="56">
    <cellStyle name="20% - Accent5" xfId="13" builtinId="46" customBuiltin="1"/>
    <cellStyle name="20% - Accent6" xfId="16" builtinId="50" customBuiltin="1"/>
    <cellStyle name="20% - Énfasis1 2" xfId="18" xr:uid="{00000000-0005-0000-0000-000000000000}"/>
    <cellStyle name="20% - Énfasis2 2" xfId="19" xr:uid="{00000000-0005-0000-0000-000001000000}"/>
    <cellStyle name="20% - Énfasis3 2" xfId="20" xr:uid="{00000000-0005-0000-0000-000002000000}"/>
    <cellStyle name="20% - Énfasis4 2" xfId="21" xr:uid="{00000000-0005-0000-0000-000003000000}"/>
    <cellStyle name="40% - Accent2" xfId="10" builtinId="35" customBuiltin="1"/>
    <cellStyle name="40% - Accent5" xfId="14" builtinId="47" customBuiltin="1"/>
    <cellStyle name="40% - Énfasis1 2" xfId="22" xr:uid="{00000000-0005-0000-0000-000006000000}"/>
    <cellStyle name="40% - Énfasis3 2" xfId="23" xr:uid="{00000000-0005-0000-0000-000008000000}"/>
    <cellStyle name="40% - Énfasis4 2" xfId="24" xr:uid="{00000000-0005-0000-0000-000009000000}"/>
    <cellStyle name="40% - Énfasis6 2" xfId="25" xr:uid="{00000000-0005-0000-0000-00000B000000}"/>
    <cellStyle name="60% - Énfasis1 2" xfId="26" xr:uid="{00000000-0005-0000-0000-00000C000000}"/>
    <cellStyle name="60% - Énfasis2 2" xfId="27" xr:uid="{00000000-0005-0000-0000-00000D000000}"/>
    <cellStyle name="60% - Énfasis3 2" xfId="28" xr:uid="{00000000-0005-0000-0000-00000E000000}"/>
    <cellStyle name="60% - Énfasis4 2" xfId="29" xr:uid="{00000000-0005-0000-0000-00000F000000}"/>
    <cellStyle name="60% - Énfasis5 2" xfId="30" xr:uid="{00000000-0005-0000-0000-000010000000}"/>
    <cellStyle name="60% - Énfasis6 2" xfId="31" xr:uid="{00000000-0005-0000-0000-000011000000}"/>
    <cellStyle name="Accent2" xfId="9" builtinId="33" customBuiltin="1"/>
    <cellStyle name="Accent3" xfId="11" builtinId="37" customBuiltin="1"/>
    <cellStyle name="Accent5" xfId="12" builtinId="45" customBuiltin="1"/>
    <cellStyle name="Accent6" xfId="15" builtinId="49" customBuiltin="1"/>
    <cellStyle name="Cálculo 2" xfId="32" xr:uid="{00000000-0005-0000-0000-000012000000}"/>
    <cellStyle name="Check Cell" xfId="6" builtinId="23" customBuiltin="1"/>
    <cellStyle name="Comma" xfId="55" builtinId="3"/>
    <cellStyle name="Comma [0]" xfId="2" builtinId="6"/>
    <cellStyle name="Encabezado 4 2" xfId="33" xr:uid="{00000000-0005-0000-0000-000015000000}"/>
    <cellStyle name="Énfasis1 2" xfId="34" xr:uid="{00000000-0005-0000-0000-000016000000}"/>
    <cellStyle name="Énfasis4 2" xfId="35" xr:uid="{00000000-0005-0000-0000-000019000000}"/>
    <cellStyle name="Euro" xfId="36" xr:uid="{00000000-0005-0000-0000-00001D000000}"/>
    <cellStyle name="Explanatory Text" xfId="8" builtinId="53" customBuiltin="1"/>
    <cellStyle name="Followed Hyperlink" xfId="53" builtinId="9" hidden="1"/>
    <cellStyle name="Hyperlink" xfId="52" builtinId="8" hidden="1"/>
    <cellStyle name="Incorrecto 2" xfId="37" xr:uid="{00000000-0005-0000-0000-000020000000}"/>
    <cellStyle name="Input" xfId="4" builtinId="20" customBuiltin="1"/>
    <cellStyle name="Linked Cell" xfId="5" builtinId="24" customBuiltin="1"/>
    <cellStyle name="Millares 2" xfId="39" xr:uid="{00000000-0005-0000-0000-000022000000}"/>
    <cellStyle name="Millares 3" xfId="40" xr:uid="{00000000-0005-0000-0000-000023000000}"/>
    <cellStyle name="Millares 4" xfId="41" xr:uid="{00000000-0005-0000-0000-000024000000}"/>
    <cellStyle name="Millares 5" xfId="38" xr:uid="{00000000-0005-0000-0000-000025000000}"/>
    <cellStyle name="Neutral 2" xfId="42" xr:uid="{00000000-0005-0000-0000-000026000000}"/>
    <cellStyle name="Normal" xfId="0" builtinId="0"/>
    <cellStyle name="Normal 2" xfId="3" xr:uid="{00000000-0005-0000-0000-000028000000}"/>
    <cellStyle name="Normal 2 2" xfId="43" xr:uid="{00000000-0005-0000-0000-000029000000}"/>
    <cellStyle name="Normal 3" xfId="44" xr:uid="{00000000-0005-0000-0000-00002A000000}"/>
    <cellStyle name="Normal 4" xfId="17" xr:uid="{00000000-0005-0000-0000-00002B000000}"/>
    <cellStyle name="Normal_PrincOcup junios" xfId="54" xr:uid="{9ACB903F-D29A-4ED0-90AE-FEECA07ACB2F}"/>
    <cellStyle name="Notas 2" xfId="45" xr:uid="{00000000-0005-0000-0000-00002C000000}"/>
    <cellStyle name="Percent" xfId="1" builtinId="5"/>
    <cellStyle name="Salida 2" xfId="46" xr:uid="{00000000-0005-0000-0000-00002E000000}"/>
    <cellStyle name="Título 1 2" xfId="47" xr:uid="{00000000-0005-0000-0000-000031000000}"/>
    <cellStyle name="Título 2 2" xfId="48" xr:uid="{00000000-0005-0000-0000-000032000000}"/>
    <cellStyle name="Título 3 2" xfId="49" xr:uid="{00000000-0005-0000-0000-000033000000}"/>
    <cellStyle name="Título 4" xfId="50" xr:uid="{00000000-0005-0000-0000-000034000000}"/>
    <cellStyle name="Total 2" xfId="51" xr:uid="{00000000-0005-0000-0000-000035000000}"/>
    <cellStyle name="Warning Text" xfId="7"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100425971343744E-2"/>
          <c:y val="0.13661141804788213"/>
          <c:w val="0.92386314415616078"/>
          <c:h val="0.66907295427850522"/>
        </c:manualLayout>
      </c:layout>
      <c:barChart>
        <c:barDir val="col"/>
        <c:grouping val="clustered"/>
        <c:varyColors val="0"/>
        <c:ser>
          <c:idx val="0"/>
          <c:order val="0"/>
          <c:tx>
            <c:strRef>
              <c:f>'C4'!$C$31</c:f>
              <c:strCache>
                <c:ptCount val="1"/>
                <c:pt idx="0">
                  <c:v>Estrato 1</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'C4'!$B$32:$B$34</c:f>
              <c:strCache>
                <c:ptCount val="3"/>
                <c:pt idx="0">
                  <c:v>Total</c:v>
                </c:pt>
                <c:pt idx="1">
                  <c:v>Mujeres</c:v>
                </c:pt>
                <c:pt idx="2">
                  <c:v>Hombres</c:v>
                </c:pt>
              </c:strCache>
            </c:strRef>
          </c:cat>
          <c:val>
            <c:numRef>
              <c:f>'C4'!$C$32:$C$34</c:f>
              <c:numCache>
                <c:formatCode>_-* #,##0.0_-;\-* #,##0.0_-;_-* "-"_-;_-@_-</c:formatCode>
                <c:ptCount val="3"/>
                <c:pt idx="0" formatCode="0.0">
                  <c:v>19.357615829164697</c:v>
                </c:pt>
                <c:pt idx="1">
                  <c:v>25.914887601468646</c:v>
                </c:pt>
                <c:pt idx="2" formatCode="0.0">
                  <c:v>14.114581226946404</c:v>
                </c:pt>
              </c:numCache>
            </c:numRef>
          </c:val>
          <c:extLst>
            <c:ext xmlns:c16="http://schemas.microsoft.com/office/drawing/2014/chart" uri="{C3380CC4-5D6E-409C-BE32-E72D297353CC}">
              <c16:uniqueId val="{00000000-2C5D-420A-A0D5-6B09311F3519}"/>
            </c:ext>
          </c:extLst>
        </c:ser>
        <c:ser>
          <c:idx val="1"/>
          <c:order val="1"/>
          <c:tx>
            <c:strRef>
              <c:f>'C4'!$D$31</c:f>
              <c:strCache>
                <c:ptCount val="1"/>
                <c:pt idx="0">
                  <c:v>Estrato 2</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'C4'!$B$32:$B$34</c:f>
              <c:strCache>
                <c:ptCount val="3"/>
                <c:pt idx="0">
                  <c:v>Total</c:v>
                </c:pt>
                <c:pt idx="1">
                  <c:v>Mujeres</c:v>
                </c:pt>
                <c:pt idx="2">
                  <c:v>Hombres</c:v>
                </c:pt>
              </c:strCache>
            </c:strRef>
          </c:cat>
          <c:val>
            <c:numRef>
              <c:f>'C4'!$D$32:$D$34</c:f>
              <c:numCache>
                <c:formatCode>_-* #,##0.0_-;\-* #,##0.0_-;_-* "-"_-;_-@_-</c:formatCode>
                <c:ptCount val="3"/>
                <c:pt idx="0" formatCode="0.0">
                  <c:v>17.864962154111279</c:v>
                </c:pt>
                <c:pt idx="1">
                  <c:v>21.082272102611086</c:v>
                </c:pt>
                <c:pt idx="2" formatCode="0.0">
                  <c:v>15.019752918376209</c:v>
                </c:pt>
              </c:numCache>
            </c:numRef>
          </c:val>
          <c:extLst>
            <c:ext xmlns:c16="http://schemas.microsoft.com/office/drawing/2014/chart" uri="{C3380CC4-5D6E-409C-BE32-E72D297353CC}">
              <c16:uniqueId val="{00000005-2C5D-420A-A0D5-6B09311F3519}"/>
            </c:ext>
          </c:extLst>
        </c:ser>
        <c:ser>
          <c:idx val="2"/>
          <c:order val="2"/>
          <c:tx>
            <c:strRef>
              <c:f>'C4'!$E$31</c:f>
              <c:strCache>
                <c:ptCount val="1"/>
                <c:pt idx="0">
                  <c:v>Estrato 3</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'C4'!$B$32:$B$34</c:f>
              <c:strCache>
                <c:ptCount val="3"/>
                <c:pt idx="0">
                  <c:v>Total</c:v>
                </c:pt>
                <c:pt idx="1">
                  <c:v>Mujeres</c:v>
                </c:pt>
                <c:pt idx="2">
                  <c:v>Hombres</c:v>
                </c:pt>
              </c:strCache>
            </c:strRef>
          </c:cat>
          <c:val>
            <c:numRef>
              <c:f>'C4'!$E$32:$E$34</c:f>
              <c:numCache>
                <c:formatCode>_-* #,##0.0_-;\-* #,##0.0_-;_-* "-"_-;_-@_-</c:formatCode>
                <c:ptCount val="3"/>
                <c:pt idx="0" formatCode="0.0">
                  <c:v>16.299167299390245</c:v>
                </c:pt>
                <c:pt idx="1">
                  <c:v>17.162697914206611</c:v>
                </c:pt>
                <c:pt idx="2" formatCode="0.0">
                  <c:v>15.547373409646022</c:v>
                </c:pt>
              </c:numCache>
            </c:numRef>
          </c:val>
          <c:extLst>
            <c:ext xmlns:c16="http://schemas.microsoft.com/office/drawing/2014/chart" uri="{C3380CC4-5D6E-409C-BE32-E72D297353CC}">
              <c16:uniqueId val="{00000006-2C5D-420A-A0D5-6B09311F3519}"/>
            </c:ext>
          </c:extLst>
        </c:ser>
        <c:ser>
          <c:idx val="3"/>
          <c:order val="3"/>
          <c:tx>
            <c:strRef>
              <c:f>'C4'!$F$31</c:f>
              <c:strCache>
                <c:ptCount val="1"/>
                <c:pt idx="0">
                  <c:v>Estratos 3, 4 y 5</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'C4'!$B$32:$B$34</c:f>
              <c:strCache>
                <c:ptCount val="3"/>
                <c:pt idx="0">
                  <c:v>Total</c:v>
                </c:pt>
                <c:pt idx="1">
                  <c:v>Mujeres</c:v>
                </c:pt>
                <c:pt idx="2">
                  <c:v>Hombres</c:v>
                </c:pt>
              </c:strCache>
            </c:strRef>
          </c:cat>
          <c:val>
            <c:numRef>
              <c:f>'C4'!$F$32:$F$34</c:f>
              <c:numCache>
                <c:formatCode>_-* #,##0.0_-;\-* #,##0.0_-;_-* "-"_-;_-@_-</c:formatCode>
                <c:ptCount val="3"/>
                <c:pt idx="0" formatCode="0.0">
                  <c:v>11.681050114961954</c:v>
                </c:pt>
                <c:pt idx="1">
                  <c:v>10.385138975165541</c:v>
                </c:pt>
                <c:pt idx="2" formatCode="0.0">
                  <c:v>13.158886393440152</c:v>
                </c:pt>
              </c:numCache>
            </c:numRef>
          </c:val>
          <c:extLst>
            <c:ext xmlns:c16="http://schemas.microsoft.com/office/drawing/2014/chart" uri="{C3380CC4-5D6E-409C-BE32-E72D297353CC}">
              <c16:uniqueId val="{00000007-2C5D-420A-A0D5-6B09311F3519}"/>
            </c:ext>
          </c:extLst>
        </c:ser>
        <c:dLbls>
          <c:showLegendKey val="0"/>
          <c:showVal val="0"/>
          <c:showCatName val="0"/>
          <c:showSerName val="0"/>
          <c:showPercent val="0"/>
          <c:showBubbleSize val="0"/>
        </c:dLbls>
        <c:gapWidth val="219"/>
        <c:overlap val="-27"/>
        <c:axId val="727684648"/>
        <c:axId val="727681040"/>
      </c:barChart>
      <c:catAx>
        <c:axId val="727684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27681040"/>
        <c:crosses val="autoZero"/>
        <c:auto val="1"/>
        <c:lblAlgn val="ctr"/>
        <c:lblOffset val="100"/>
        <c:noMultiLvlLbl val="0"/>
      </c:catAx>
      <c:valAx>
        <c:axId val="7276810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27684648"/>
        <c:crosses val="autoZero"/>
        <c:crossBetween val="between"/>
      </c:valAx>
      <c:spPr>
        <a:noFill/>
        <a:ln>
          <a:noFill/>
        </a:ln>
        <a:effectLst/>
      </c:spPr>
    </c:plotArea>
    <c:legend>
      <c:legendPos val="b"/>
      <c:layout>
        <c:manualLayout>
          <c:xMode val="edge"/>
          <c:yMode val="edge"/>
          <c:x val="0.2912524466551773"/>
          <c:y val="0.94229347022229959"/>
          <c:w val="0.36453879044935894"/>
          <c:h val="5.7706529777700438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85621919211318"/>
          <c:y val="6.8866287547389909E-2"/>
          <c:w val="0.87258552055992999"/>
          <c:h val="0.71739136774569845"/>
        </c:manualLayout>
      </c:layout>
      <c:barChart>
        <c:barDir val="col"/>
        <c:grouping val="clustered"/>
        <c:varyColors val="0"/>
        <c:ser>
          <c:idx val="0"/>
          <c:order val="0"/>
          <c:tx>
            <c:strRef>
              <c:f>'C12'!$U$9</c:f>
              <c:strCache>
                <c:ptCount val="1"/>
                <c:pt idx="0">
                  <c:v>Estrato 1</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'C12'!$T$10:$T$14</c:f>
              <c:strCache>
                <c:ptCount val="5"/>
                <c:pt idx="0">
                  <c:v>Tasa de subempleo subjetivo</c:v>
                </c:pt>
                <c:pt idx="1">
                  <c:v>  Insuficiencia de horas</c:v>
                </c:pt>
                <c:pt idx="2">
                  <c:v>  Empleo inadecuado por competencias</c:v>
                </c:pt>
                <c:pt idx="3">
                  <c:v>  Empleo inadecuado por ingresos</c:v>
                </c:pt>
                <c:pt idx="4">
                  <c:v>Tasa de subempleo objetivo</c:v>
                </c:pt>
              </c:strCache>
            </c:strRef>
          </c:cat>
          <c:val>
            <c:numRef>
              <c:f>'C12'!$U$10:$U$14</c:f>
              <c:numCache>
                <c:formatCode>_-* #,##0.0_-;\-* #,##0.0_-;_-* "-"_-;_-@_-</c:formatCode>
                <c:ptCount val="5"/>
                <c:pt idx="0">
                  <c:v>37.020270499988769</c:v>
                </c:pt>
                <c:pt idx="1">
                  <c:v>13.172050601050261</c:v>
                </c:pt>
                <c:pt idx="2">
                  <c:v>22.126348192527399</c:v>
                </c:pt>
                <c:pt idx="3">
                  <c:v>32.86722957924465</c:v>
                </c:pt>
                <c:pt idx="4">
                  <c:v>15.774536859095335</c:v>
                </c:pt>
              </c:numCache>
            </c:numRef>
          </c:val>
          <c:extLst>
            <c:ext xmlns:c16="http://schemas.microsoft.com/office/drawing/2014/chart" uri="{C3380CC4-5D6E-409C-BE32-E72D297353CC}">
              <c16:uniqueId val="{00000000-3179-47B3-B48A-B3FFF335391A}"/>
            </c:ext>
          </c:extLst>
        </c:ser>
        <c:ser>
          <c:idx val="1"/>
          <c:order val="1"/>
          <c:tx>
            <c:strRef>
              <c:f>'C12'!$V$9</c:f>
              <c:strCache>
                <c:ptCount val="1"/>
                <c:pt idx="0">
                  <c:v>Estrato 2</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'C12'!$T$10:$T$14</c:f>
              <c:strCache>
                <c:ptCount val="5"/>
                <c:pt idx="0">
                  <c:v>Tasa de subempleo subjetivo</c:v>
                </c:pt>
                <c:pt idx="1">
                  <c:v>  Insuficiencia de horas</c:v>
                </c:pt>
                <c:pt idx="2">
                  <c:v>  Empleo inadecuado por competencias</c:v>
                </c:pt>
                <c:pt idx="3">
                  <c:v>  Empleo inadecuado por ingresos</c:v>
                </c:pt>
                <c:pt idx="4">
                  <c:v>Tasa de subempleo objetivo</c:v>
                </c:pt>
              </c:strCache>
            </c:strRef>
          </c:cat>
          <c:val>
            <c:numRef>
              <c:f>'C12'!$V$10:$V$14</c:f>
              <c:numCache>
                <c:formatCode>_-* #,##0.0_-;\-* #,##0.0_-;_-* "-"_-;_-@_-</c:formatCode>
                <c:ptCount val="5"/>
                <c:pt idx="0">
                  <c:v>31.725019219623107</c:v>
                </c:pt>
                <c:pt idx="1">
                  <c:v>12.712598269459976</c:v>
                </c:pt>
                <c:pt idx="2">
                  <c:v>20.767125243147579</c:v>
                </c:pt>
                <c:pt idx="3">
                  <c:v>26.828014041074095</c:v>
                </c:pt>
                <c:pt idx="4">
                  <c:v>12.433720248281414</c:v>
                </c:pt>
              </c:numCache>
            </c:numRef>
          </c:val>
          <c:extLst>
            <c:ext xmlns:c16="http://schemas.microsoft.com/office/drawing/2014/chart" uri="{C3380CC4-5D6E-409C-BE32-E72D297353CC}">
              <c16:uniqueId val="{00000001-3179-47B3-B48A-B3FFF335391A}"/>
            </c:ext>
          </c:extLst>
        </c:ser>
        <c:ser>
          <c:idx val="2"/>
          <c:order val="2"/>
          <c:tx>
            <c:strRef>
              <c:f>'C12'!$W$9</c:f>
              <c:strCache>
                <c:ptCount val="1"/>
                <c:pt idx="0">
                  <c:v>Estrato 3</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'C12'!$T$10:$T$14</c:f>
              <c:strCache>
                <c:ptCount val="5"/>
                <c:pt idx="0">
                  <c:v>Tasa de subempleo subjetivo</c:v>
                </c:pt>
                <c:pt idx="1">
                  <c:v>  Insuficiencia de horas</c:v>
                </c:pt>
                <c:pt idx="2">
                  <c:v>  Empleo inadecuado por competencias</c:v>
                </c:pt>
                <c:pt idx="3">
                  <c:v>  Empleo inadecuado por ingresos</c:v>
                </c:pt>
                <c:pt idx="4">
                  <c:v>Tasa de subempleo objetivo</c:v>
                </c:pt>
              </c:strCache>
            </c:strRef>
          </c:cat>
          <c:val>
            <c:numRef>
              <c:f>'C12'!$W$10:$W$14</c:f>
              <c:numCache>
                <c:formatCode>_-* #,##0.0_-;\-* #,##0.0_-;_-* "-"_-;_-@_-</c:formatCode>
                <c:ptCount val="5"/>
                <c:pt idx="0">
                  <c:v>29.042246186898492</c:v>
                </c:pt>
                <c:pt idx="1">
                  <c:v>11.344201107876902</c:v>
                </c:pt>
                <c:pt idx="2">
                  <c:v>19.767869698958695</c:v>
                </c:pt>
                <c:pt idx="3">
                  <c:v>23.38483989105201</c:v>
                </c:pt>
                <c:pt idx="4">
                  <c:v>12.225466825276307</c:v>
                </c:pt>
              </c:numCache>
            </c:numRef>
          </c:val>
          <c:extLst>
            <c:ext xmlns:c16="http://schemas.microsoft.com/office/drawing/2014/chart" uri="{C3380CC4-5D6E-409C-BE32-E72D297353CC}">
              <c16:uniqueId val="{00000002-3179-47B3-B48A-B3FFF335391A}"/>
            </c:ext>
          </c:extLst>
        </c:ser>
        <c:ser>
          <c:idx val="3"/>
          <c:order val="3"/>
          <c:tx>
            <c:strRef>
              <c:f>'C12'!$X$9</c:f>
              <c:strCache>
                <c:ptCount val="1"/>
                <c:pt idx="0">
                  <c:v>Estrato 4,5 y 6</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'C12'!$T$10:$T$14</c:f>
              <c:strCache>
                <c:ptCount val="5"/>
                <c:pt idx="0">
                  <c:v>Tasa de subempleo subjetivo</c:v>
                </c:pt>
                <c:pt idx="1">
                  <c:v>  Insuficiencia de horas</c:v>
                </c:pt>
                <c:pt idx="2">
                  <c:v>  Empleo inadecuado por competencias</c:v>
                </c:pt>
                <c:pt idx="3">
                  <c:v>  Empleo inadecuado por ingresos</c:v>
                </c:pt>
                <c:pt idx="4">
                  <c:v>Tasa de subempleo objetivo</c:v>
                </c:pt>
              </c:strCache>
            </c:strRef>
          </c:cat>
          <c:val>
            <c:numRef>
              <c:f>'C12'!$X$10:$X$14</c:f>
              <c:numCache>
                <c:formatCode>_-* #,##0.0_-;\-* #,##0.0_-;_-* "-"_-;_-@_-</c:formatCode>
                <c:ptCount val="5"/>
                <c:pt idx="0">
                  <c:v>24.027928889076676</c:v>
                </c:pt>
                <c:pt idx="1">
                  <c:v>10.59445717887235</c:v>
                </c:pt>
                <c:pt idx="2">
                  <c:v>14.847521363910044</c:v>
                </c:pt>
                <c:pt idx="3">
                  <c:v>17.315066177946321</c:v>
                </c:pt>
                <c:pt idx="4">
                  <c:v>8.9476667828609848</c:v>
                </c:pt>
              </c:numCache>
            </c:numRef>
          </c:val>
          <c:extLst>
            <c:ext xmlns:c16="http://schemas.microsoft.com/office/drawing/2014/chart" uri="{C3380CC4-5D6E-409C-BE32-E72D297353CC}">
              <c16:uniqueId val="{00000003-3179-47B3-B48A-B3FFF335391A}"/>
            </c:ext>
          </c:extLst>
        </c:ser>
        <c:dLbls>
          <c:dLblPos val="inEnd"/>
          <c:showLegendKey val="0"/>
          <c:showVal val="1"/>
          <c:showCatName val="0"/>
          <c:showSerName val="0"/>
          <c:showPercent val="0"/>
          <c:showBubbleSize val="0"/>
        </c:dLbls>
        <c:gapWidth val="164"/>
        <c:overlap val="-22"/>
        <c:axId val="705139912"/>
        <c:axId val="705137616"/>
      </c:barChart>
      <c:catAx>
        <c:axId val="70513991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37616"/>
        <c:crosses val="autoZero"/>
        <c:auto val="1"/>
        <c:lblAlgn val="ctr"/>
        <c:lblOffset val="100"/>
        <c:noMultiLvlLbl val="0"/>
      </c:catAx>
      <c:valAx>
        <c:axId val="705137616"/>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39912"/>
        <c:crosses val="autoZero"/>
        <c:crossBetween val="between"/>
      </c:valAx>
      <c:spPr>
        <a:noFill/>
        <a:ln>
          <a:noFill/>
        </a:ln>
        <a:effectLst/>
      </c:spPr>
    </c:plotArea>
    <c:legend>
      <c:legendPos val="t"/>
      <c:layout>
        <c:manualLayout>
          <c:xMode val="edge"/>
          <c:yMode val="edge"/>
          <c:x val="5.888019332949234E-2"/>
          <c:y val="0.92129629629629628"/>
          <c:w val="0.8780415786441329"/>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33370672693619E-2"/>
          <c:y val="3.0397226693682555E-2"/>
          <c:w val="0.94760819003390639"/>
          <c:h val="0.6909814017712641"/>
        </c:manualLayout>
      </c:layout>
      <c:barChart>
        <c:barDir val="col"/>
        <c:grouping val="clustered"/>
        <c:varyColors val="0"/>
        <c:ser>
          <c:idx val="0"/>
          <c:order val="0"/>
          <c:tx>
            <c:strRef>
              <c:f>'C13 (2)'!$A$90</c:f>
              <c:strCache>
                <c:ptCount val="1"/>
                <c:pt idx="0">
                  <c:v>% que desea cambiar su trabajo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(2)'!$B$90:$F$90</c:f>
              <c:numCache>
                <c:formatCode>_-* #,##0_-;\-* #,##0_-;_-* "-"_-;_-@_-</c:formatCode>
                <c:ptCount val="5"/>
                <c:pt idx="0">
                  <c:v>34.143753923010259</c:v>
                </c:pt>
                <c:pt idx="1">
                  <c:v>41.507562608480036</c:v>
                </c:pt>
                <c:pt idx="2">
                  <c:v>33.282746692324693</c:v>
                </c:pt>
                <c:pt idx="3">
                  <c:v>28.924045799393884</c:v>
                </c:pt>
                <c:pt idx="4">
                  <c:v>20.628548191618293</c:v>
                </c:pt>
              </c:numCache>
            </c:numRef>
          </c:val>
          <c:extLst>
            <c:ext xmlns:c16="http://schemas.microsoft.com/office/drawing/2014/chart" uri="{C3380CC4-5D6E-409C-BE32-E72D297353CC}">
              <c16:uniqueId val="{00000000-C6F4-4EC6-8E42-8F1E35C45834}"/>
            </c:ext>
          </c:extLst>
        </c:ser>
        <c:ser>
          <c:idx val="1"/>
          <c:order val="1"/>
          <c:tx>
            <c:strRef>
              <c:f>'C13 (2)'!$A$91</c:f>
              <c:strCache>
                <c:ptCount val="1"/>
                <c:pt idx="0">
                  <c:v>Para mejorar ingresos </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(2)'!$B$91:$F$91</c:f>
              <c:numCache>
                <c:formatCode>_-* #,##0_-;\-* #,##0_-;_-* "-"_-;_-@_-</c:formatCode>
                <c:ptCount val="5"/>
                <c:pt idx="0">
                  <c:v>33.365738123311402</c:v>
                </c:pt>
                <c:pt idx="1">
                  <c:v>40.756768189811581</c:v>
                </c:pt>
                <c:pt idx="2">
                  <c:v>32.663247924098052</c:v>
                </c:pt>
                <c:pt idx="3">
                  <c:v>27.938598860416903</c:v>
                </c:pt>
                <c:pt idx="4">
                  <c:v>19.605154047330487</c:v>
                </c:pt>
              </c:numCache>
            </c:numRef>
          </c:val>
          <c:extLst>
            <c:ext xmlns:c16="http://schemas.microsoft.com/office/drawing/2014/chart" uri="{C3380CC4-5D6E-409C-BE32-E72D297353CC}">
              <c16:uniqueId val="{00000001-C6F4-4EC6-8E42-8F1E35C45834}"/>
            </c:ext>
          </c:extLst>
        </c:ser>
        <c:ser>
          <c:idx val="2"/>
          <c:order val="2"/>
          <c:tx>
            <c:strRef>
              <c:f>'C13 (2)'!$A$92</c:f>
              <c:strCache>
                <c:ptCount val="1"/>
                <c:pt idx="0">
                  <c:v>Para mejorar utilización de capacidades </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(2)'!$B$92:$F$92</c:f>
              <c:numCache>
                <c:formatCode>_-* #,##0_-;\-* #,##0_-;_-* "-"_-;_-@_-</c:formatCode>
                <c:ptCount val="5"/>
                <c:pt idx="0">
                  <c:v>25.132364326967771</c:v>
                </c:pt>
                <c:pt idx="1">
                  <c:v>27.437545151634463</c:v>
                </c:pt>
                <c:pt idx="2">
                  <c:v>25.284176868625845</c:v>
                </c:pt>
                <c:pt idx="3">
                  <c:v>23.617291562279387</c:v>
                </c:pt>
                <c:pt idx="4">
                  <c:v>16.811252152835365</c:v>
                </c:pt>
              </c:numCache>
            </c:numRef>
          </c:val>
          <c:extLst>
            <c:ext xmlns:c16="http://schemas.microsoft.com/office/drawing/2014/chart" uri="{C3380CC4-5D6E-409C-BE32-E72D297353CC}">
              <c16:uniqueId val="{00000002-C6F4-4EC6-8E42-8F1E35C45834}"/>
            </c:ext>
          </c:extLst>
        </c:ser>
        <c:ser>
          <c:idx val="3"/>
          <c:order val="3"/>
          <c:tx>
            <c:strRef>
              <c:f>'C13 (2)'!$A$93</c:f>
              <c:strCache>
                <c:ptCount val="1"/>
                <c:pt idx="0">
                  <c:v>Porque el trabajo es temporal </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(2)'!$B$93:$F$93</c:f>
              <c:numCache>
                <c:formatCode>_-* #,##0_-;\-* #,##0_-;_-* "-"_-;_-@_-</c:formatCode>
                <c:ptCount val="5"/>
                <c:pt idx="0">
                  <c:v>16.644307791353551</c:v>
                </c:pt>
                <c:pt idx="1">
                  <c:v>20.055721850925828</c:v>
                </c:pt>
                <c:pt idx="2">
                  <c:v>16.634751190155868</c:v>
                </c:pt>
                <c:pt idx="3">
                  <c:v>14.067276008963178</c:v>
                </c:pt>
                <c:pt idx="4">
                  <c:v>9.1363940805000965</c:v>
                </c:pt>
              </c:numCache>
            </c:numRef>
          </c:val>
          <c:extLst>
            <c:ext xmlns:c16="http://schemas.microsoft.com/office/drawing/2014/chart" uri="{C3380CC4-5D6E-409C-BE32-E72D297353CC}">
              <c16:uniqueId val="{00000003-C6F4-4EC6-8E42-8F1E35C45834}"/>
            </c:ext>
          </c:extLst>
        </c:ser>
        <c:ser>
          <c:idx val="4"/>
          <c:order val="4"/>
          <c:tx>
            <c:strRef>
              <c:f>'C13 (2)'!$A$94</c:f>
              <c:strCache>
                <c:ptCount val="1"/>
                <c:pt idx="0">
                  <c:v>Trabajo actual exige mucho esfuerzo físico/mental </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(2)'!$B$94:$F$94</c:f>
              <c:numCache>
                <c:formatCode>_-* #,##0_-;\-* #,##0_-;_-* "-"_-;_-@_-</c:formatCode>
                <c:ptCount val="5"/>
                <c:pt idx="0">
                  <c:v>12.560960436716861</c:v>
                </c:pt>
                <c:pt idx="1">
                  <c:v>16.179058788053315</c:v>
                </c:pt>
                <c:pt idx="2">
                  <c:v>12.176652947723184</c:v>
                </c:pt>
                <c:pt idx="3">
                  <c:v>9.7030341073979756</c:v>
                </c:pt>
                <c:pt idx="4">
                  <c:v>6.4915959686164451</c:v>
                </c:pt>
              </c:numCache>
            </c:numRef>
          </c:val>
          <c:extLst>
            <c:ext xmlns:c16="http://schemas.microsoft.com/office/drawing/2014/chart" uri="{C3380CC4-5D6E-409C-BE32-E72D297353CC}">
              <c16:uniqueId val="{00000004-C6F4-4EC6-8E42-8F1E35C45834}"/>
            </c:ext>
          </c:extLst>
        </c:ser>
        <c:ser>
          <c:idx val="5"/>
          <c:order val="5"/>
          <c:tx>
            <c:strRef>
              <c:f>'C13 (2)'!$A$95</c:f>
              <c:strCache>
                <c:ptCount val="1"/>
                <c:pt idx="0">
                  <c:v>No le gusta su trabajo actual </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(2)'!$B$95:$F$95</c:f>
              <c:numCache>
                <c:formatCode>_-* #,##0_-;\-* #,##0_-;_-* "-"_-;_-@_-</c:formatCode>
                <c:ptCount val="5"/>
                <c:pt idx="0">
                  <c:v>8.2797461682087938</c:v>
                </c:pt>
                <c:pt idx="1">
                  <c:v>10.689120233577309</c:v>
                </c:pt>
                <c:pt idx="2">
                  <c:v>7.7863990861948214</c:v>
                </c:pt>
                <c:pt idx="3">
                  <c:v>7.0875623762486875</c:v>
                </c:pt>
                <c:pt idx="4">
                  <c:v>3.1216112776679212</c:v>
                </c:pt>
              </c:numCache>
            </c:numRef>
          </c:val>
          <c:extLst>
            <c:ext xmlns:c16="http://schemas.microsoft.com/office/drawing/2014/chart" uri="{C3380CC4-5D6E-409C-BE32-E72D297353CC}">
              <c16:uniqueId val="{0000000A-C6F4-4EC6-8E42-8F1E35C45834}"/>
            </c:ext>
          </c:extLst>
        </c:ser>
        <c:ser>
          <c:idx val="6"/>
          <c:order val="6"/>
          <c:tx>
            <c:strRef>
              <c:f>'C13 (2)'!$A$96</c:f>
              <c:strCache>
                <c:ptCount val="1"/>
                <c:pt idx="0">
                  <c:v>Problemas ambientales </c:v>
                </c:pt>
              </c:strCache>
            </c:strRef>
          </c:tx>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(2)'!$B$96:$F$96</c:f>
              <c:numCache>
                <c:formatCode>_-* #,##0_-;\-* #,##0_-;_-* "-"_-;_-@_-</c:formatCode>
                <c:ptCount val="5"/>
                <c:pt idx="0">
                  <c:v>7.1151936562251477</c:v>
                </c:pt>
                <c:pt idx="1">
                  <c:v>10.353917357592369</c:v>
                </c:pt>
                <c:pt idx="2">
                  <c:v>6.811293157873247</c:v>
                </c:pt>
                <c:pt idx="3">
                  <c:v>4.5948407694327971</c:v>
                </c:pt>
                <c:pt idx="4">
                  <c:v>1.6062543854053708</c:v>
                </c:pt>
              </c:numCache>
            </c:numRef>
          </c:val>
          <c:extLst>
            <c:ext xmlns:c16="http://schemas.microsoft.com/office/drawing/2014/chart" uri="{C3380CC4-5D6E-409C-BE32-E72D297353CC}">
              <c16:uniqueId val="{0000000B-C6F4-4EC6-8E42-8F1E35C45834}"/>
            </c:ext>
          </c:extLst>
        </c:ser>
        <c:dLbls>
          <c:showLegendKey val="0"/>
          <c:showVal val="0"/>
          <c:showCatName val="0"/>
          <c:showSerName val="0"/>
          <c:showPercent val="0"/>
          <c:showBubbleSize val="0"/>
        </c:dLbls>
        <c:gapWidth val="164"/>
        <c:overlap val="-22"/>
        <c:axId val="809972816"/>
        <c:axId val="809968224"/>
      </c:barChart>
      <c:catAx>
        <c:axId val="80997281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68224"/>
        <c:crosses val="autoZero"/>
        <c:auto val="1"/>
        <c:lblAlgn val="ctr"/>
        <c:lblOffset val="100"/>
        <c:noMultiLvlLbl val="0"/>
      </c:catAx>
      <c:valAx>
        <c:axId val="809968224"/>
        <c:scaling>
          <c:orientation val="minMax"/>
          <c:max val="45"/>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72816"/>
        <c:crosses val="autoZero"/>
        <c:crossBetween val="between"/>
      </c:valAx>
      <c:spPr>
        <a:noFill/>
        <a:ln>
          <a:noFill/>
        </a:ln>
        <a:effectLst/>
      </c:spPr>
    </c:plotArea>
    <c:legend>
      <c:legendPos val="t"/>
      <c:layout>
        <c:manualLayout>
          <c:xMode val="edge"/>
          <c:yMode val="edge"/>
          <c:x val="7.6411645738725812E-3"/>
          <c:y val="0.81519835223966852"/>
          <c:w val="0.98471767085225481"/>
          <c:h val="0.182384665697959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27384076990377"/>
          <c:y val="5.0925925925925923E-2"/>
          <c:w val="0.75326093613298339"/>
          <c:h val="0.74385785800125004"/>
        </c:manualLayout>
      </c:layout>
      <c:barChart>
        <c:barDir val="bar"/>
        <c:grouping val="stacked"/>
        <c:varyColors val="0"/>
        <c:ser>
          <c:idx val="0"/>
          <c:order val="0"/>
          <c:tx>
            <c:strRef>
              <c:f>'C19 (2)'!$A$77</c:f>
              <c:strCache>
                <c:ptCount val="1"/>
                <c:pt idx="0">
                  <c:v>Profesionales y técnicos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(2)'!$B$77:$M$77</c:f>
              <c:numCache>
                <c:formatCode>_-* #,##0.0_-;\-* #,##0.0_-;_-* "-"_-;_-@_-</c:formatCode>
                <c:ptCount val="12"/>
                <c:pt idx="0">
                  <c:v>5.3724639162071419</c:v>
                </c:pt>
                <c:pt idx="1">
                  <c:v>11.500564846350276</c:v>
                </c:pt>
                <c:pt idx="2">
                  <c:v>20.069272793990272</c:v>
                </c:pt>
                <c:pt idx="3">
                  <c:v>37.483654398162912</c:v>
                </c:pt>
                <c:pt idx="4" formatCode="_-* #,##0.0_-;\-* #,##0.0_-;_-* &quot;-&quot;??_-;_-@_-">
                  <c:v>6.0841966689657827</c:v>
                </c:pt>
                <c:pt idx="5" formatCode="_-* #,##0.0_-;\-* #,##0.0_-;_-* &quot;-&quot;??_-;_-@_-">
                  <c:v>11.355058759883772</c:v>
                </c:pt>
                <c:pt idx="6" formatCode="_-* #,##0.0_-;\-* #,##0.0_-;_-* &quot;-&quot;??_-;_-@_-">
                  <c:v>20.56792654644126</c:v>
                </c:pt>
                <c:pt idx="7" formatCode="_-* #,##0.0_-;\-* #,##0.0_-;_-* &quot;-&quot;??_-;_-@_-">
                  <c:v>30.064082237642598</c:v>
                </c:pt>
                <c:pt idx="8" formatCode="0.0">
                  <c:v>4.8815649985873293</c:v>
                </c:pt>
                <c:pt idx="9" formatCode="0.0">
                  <c:v>11.620062410200722</c:v>
                </c:pt>
                <c:pt idx="10" formatCode="0.0">
                  <c:v>19.643446055028448</c:v>
                </c:pt>
                <c:pt idx="11" formatCode="0.0">
                  <c:v>46.215263916130041</c:v>
                </c:pt>
              </c:numCache>
            </c:numRef>
          </c:val>
          <c:extLst>
            <c:ext xmlns:c16="http://schemas.microsoft.com/office/drawing/2014/chart" uri="{C3380CC4-5D6E-409C-BE32-E72D297353CC}">
              <c16:uniqueId val="{00000000-C3A8-4661-9CA9-BC203C670506}"/>
            </c:ext>
          </c:extLst>
        </c:ser>
        <c:ser>
          <c:idx val="1"/>
          <c:order val="1"/>
          <c:tx>
            <c:strRef>
              <c:f>'C19 (2)'!$A$78</c:f>
              <c:strCache>
                <c:ptCount val="1"/>
                <c:pt idx="0">
                  <c:v>Personal directivo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(2)'!$B$78:$M$78</c:f>
              <c:numCache>
                <c:formatCode>_-* #,##0.0_-;\-* #,##0.0_-;_-* "-"_-;_-@_-</c:formatCode>
                <c:ptCount val="12"/>
                <c:pt idx="0">
                  <c:v>0.71092163998596591</c:v>
                </c:pt>
                <c:pt idx="1">
                  <c:v>1.3103493043333505</c:v>
                </c:pt>
                <c:pt idx="2">
                  <c:v>2.356839640653202</c:v>
                </c:pt>
                <c:pt idx="3">
                  <c:v>7.5353224468967275</c:v>
                </c:pt>
                <c:pt idx="4" formatCode="_-* #,##0.0_-;\-* #,##0.0_-;_-* &quot;-&quot;??_-;_-@_-">
                  <c:v>0.83731010409044282</c:v>
                </c:pt>
                <c:pt idx="5" formatCode="_-* #,##0.0_-;\-* #,##0.0_-;_-* &quot;-&quot;??_-;_-@_-">
                  <c:v>0.87602900902846237</c:v>
                </c:pt>
                <c:pt idx="6" formatCode="_-* #,##0.0_-;\-* #,##0.0_-;_-* &quot;-&quot;??_-;_-@_-">
                  <c:v>2.3309090100309158</c:v>
                </c:pt>
                <c:pt idx="7" formatCode="_-* #,##0.0_-;\-* #,##0.0_-;_-* &quot;-&quot;??_-;_-@_-">
                  <c:v>8.551918411291453</c:v>
                </c:pt>
                <c:pt idx="8" formatCode="0.0">
                  <c:v>0.62362807859766389</c:v>
                </c:pt>
                <c:pt idx="9" formatCode="0.0">
                  <c:v>1.6670369074439373</c:v>
                </c:pt>
                <c:pt idx="10" formatCode="0.0">
                  <c:v>2.3789831737617737</c:v>
                </c:pt>
                <c:pt idx="11" formatCode="0.0">
                  <c:v>6.3388471351951816</c:v>
                </c:pt>
              </c:numCache>
            </c:numRef>
          </c:val>
          <c:extLst>
            <c:ext xmlns:c16="http://schemas.microsoft.com/office/drawing/2014/chart" uri="{C3380CC4-5D6E-409C-BE32-E72D297353CC}">
              <c16:uniqueId val="{00000001-C3A8-4661-9CA9-BC203C670506}"/>
            </c:ext>
          </c:extLst>
        </c:ser>
        <c:ser>
          <c:idx val="2"/>
          <c:order val="2"/>
          <c:tx>
            <c:strRef>
              <c:f>'C19 (2)'!$A$79</c:f>
              <c:strCache>
                <c:ptCount val="1"/>
                <c:pt idx="0">
                  <c:v>Personal administrativo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(2)'!$B$79:$M$79</c:f>
              <c:numCache>
                <c:formatCode>_-* #,##0.0_-;\-* #,##0.0_-;_-* "-"_-;_-@_-</c:formatCode>
                <c:ptCount val="12"/>
                <c:pt idx="0">
                  <c:v>9.6212729134496318</c:v>
                </c:pt>
                <c:pt idx="1">
                  <c:v>17.949497815473752</c:v>
                </c:pt>
                <c:pt idx="2">
                  <c:v>20.755853914313331</c:v>
                </c:pt>
                <c:pt idx="3">
                  <c:v>19.821633603367992</c:v>
                </c:pt>
                <c:pt idx="4" formatCode="_-* #,##0.0_-;\-* #,##0.0_-;_-* &quot;-&quot;??_-;_-@_-">
                  <c:v>13.799948882594522</c:v>
                </c:pt>
                <c:pt idx="5" formatCode="_-* #,##0.0_-;\-* #,##0.0_-;_-* &quot;-&quot;??_-;_-@_-">
                  <c:v>24.99956465560776</c:v>
                </c:pt>
                <c:pt idx="6" formatCode="_-* #,##0.0_-;\-* #,##0.0_-;_-* &quot;-&quot;??_-;_-@_-">
                  <c:v>26.858631015567024</c:v>
                </c:pt>
                <c:pt idx="7" formatCode="_-* #,##0.0_-;\-* #,##0.0_-;_-* &quot;-&quot;??_-;_-@_-">
                  <c:v>25.426416040469885</c:v>
                </c:pt>
                <c:pt idx="8" formatCode="0.0">
                  <c:v>6.7391677070529745</c:v>
                </c:pt>
                <c:pt idx="9" formatCode="0.0">
                  <c:v>12.159596974640255</c:v>
                </c:pt>
                <c:pt idx="10" formatCode="0.0">
                  <c:v>15.544370677970493</c:v>
                </c:pt>
                <c:pt idx="11" formatCode="0.0">
                  <c:v>13.225313731275929</c:v>
                </c:pt>
              </c:numCache>
            </c:numRef>
          </c:val>
          <c:extLst>
            <c:ext xmlns:c16="http://schemas.microsoft.com/office/drawing/2014/chart" uri="{C3380CC4-5D6E-409C-BE32-E72D297353CC}">
              <c16:uniqueId val="{00000002-C3A8-4661-9CA9-BC203C670506}"/>
            </c:ext>
          </c:extLst>
        </c:ser>
        <c:ser>
          <c:idx val="3"/>
          <c:order val="3"/>
          <c:tx>
            <c:strRef>
              <c:f>'C19 (2)'!$A$80</c:f>
              <c:strCache>
                <c:ptCount val="1"/>
                <c:pt idx="0">
                  <c:v>Comerciantes y vendedores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(2)'!$B$80:$M$80</c:f>
              <c:numCache>
                <c:formatCode>_-* #,##0.0_-;\-* #,##0.0_-;_-* "-"_-;_-@_-</c:formatCode>
                <c:ptCount val="12"/>
                <c:pt idx="0">
                  <c:v>19.137504635746446</c:v>
                </c:pt>
                <c:pt idx="1">
                  <c:v>17.448203223236284</c:v>
                </c:pt>
                <c:pt idx="2">
                  <c:v>17.503161886738326</c:v>
                </c:pt>
                <c:pt idx="3">
                  <c:v>14.957820373796007</c:v>
                </c:pt>
                <c:pt idx="4" formatCode="_-* #,##0.0_-;\-* #,##0.0_-;_-* &quot;-&quot;??_-;_-@_-">
                  <c:v>28.423378160263567</c:v>
                </c:pt>
                <c:pt idx="5" formatCode="_-* #,##0.0_-;\-* #,##0.0_-;_-* &quot;-&quot;??_-;_-@_-">
                  <c:v>22.859992082536657</c:v>
                </c:pt>
                <c:pt idx="6" formatCode="_-* #,##0.0_-;\-* #,##0.0_-;_-* &quot;-&quot;??_-;_-@_-">
                  <c:v>20.672865978797788</c:v>
                </c:pt>
                <c:pt idx="7" formatCode="_-* #,##0.0_-;\-* #,##0.0_-;_-* &quot;-&quot;??_-;_-@_-">
                  <c:v>14.647473950459785</c:v>
                </c:pt>
                <c:pt idx="8" formatCode="0.0">
                  <c:v>12.732879507569264</c:v>
                </c:pt>
                <c:pt idx="9" formatCode="0.0">
                  <c:v>13.003745946816899</c:v>
                </c:pt>
                <c:pt idx="10" formatCode="0.0">
                  <c:v>14.796384387599176</c:v>
                </c:pt>
                <c:pt idx="11" formatCode="0.0">
                  <c:v>15.322930588582437</c:v>
                </c:pt>
              </c:numCache>
            </c:numRef>
          </c:val>
          <c:extLst>
            <c:ext xmlns:c16="http://schemas.microsoft.com/office/drawing/2014/chart" uri="{C3380CC4-5D6E-409C-BE32-E72D297353CC}">
              <c16:uniqueId val="{00000003-C3A8-4661-9CA9-BC203C670506}"/>
            </c:ext>
          </c:extLst>
        </c:ser>
        <c:ser>
          <c:idx val="4"/>
          <c:order val="4"/>
          <c:tx>
            <c:strRef>
              <c:f>'C19 (2)'!$A$81</c:f>
              <c:strCache>
                <c:ptCount val="1"/>
                <c:pt idx="0">
                  <c:v>Trabajadores de los servicios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(2)'!$B$81:$M$81</c:f>
              <c:numCache>
                <c:formatCode>_-* #,##0.0_-;\-* #,##0.0_-;_-* "-"_-;_-@_-</c:formatCode>
                <c:ptCount val="12"/>
                <c:pt idx="0">
                  <c:v>22.270233112842106</c:v>
                </c:pt>
                <c:pt idx="1">
                  <c:v>20.26887523858084</c:v>
                </c:pt>
                <c:pt idx="2">
                  <c:v>19.573429347896948</c:v>
                </c:pt>
                <c:pt idx="3">
                  <c:v>13.628245199974485</c:v>
                </c:pt>
                <c:pt idx="4" formatCode="_-* #,##0.0_-;\-* #,##0.0_-;_-* &quot;-&quot;??_-;_-@_-">
                  <c:v>37.156926933620895</c:v>
                </c:pt>
                <c:pt idx="5" formatCode="_-* #,##0.0_-;\-* #,##0.0_-;_-* &quot;-&quot;??_-;_-@_-">
                  <c:v>27.464310466724019</c:v>
                </c:pt>
                <c:pt idx="6" formatCode="_-* #,##0.0_-;\-* #,##0.0_-;_-* &quot;-&quot;??_-;_-@_-">
                  <c:v>23.157039130883128</c:v>
                </c:pt>
                <c:pt idx="7" formatCode="_-* #,##0.0_-;\-* #,##0.0_-;_-* &quot;-&quot;??_-;_-@_-">
                  <c:v>17.824301105400163</c:v>
                </c:pt>
                <c:pt idx="8" formatCode="0.0">
                  <c:v>12.002636986880265</c:v>
                </c:pt>
                <c:pt idx="9" formatCode="0.0">
                  <c:v>14.359589919408275</c:v>
                </c:pt>
                <c:pt idx="10" formatCode="0.0">
                  <c:v>16.513195949270919</c:v>
                </c:pt>
                <c:pt idx="11" formatCode="0.0">
                  <c:v>8.6898790203599869</c:v>
                </c:pt>
              </c:numCache>
            </c:numRef>
          </c:val>
          <c:extLst>
            <c:ext xmlns:c16="http://schemas.microsoft.com/office/drawing/2014/chart" uri="{C3380CC4-5D6E-409C-BE32-E72D297353CC}">
              <c16:uniqueId val="{00000004-C3A8-4661-9CA9-BC203C670506}"/>
            </c:ext>
          </c:extLst>
        </c:ser>
        <c:ser>
          <c:idx val="5"/>
          <c:order val="5"/>
          <c:tx>
            <c:strRef>
              <c:f>'C19 (2)'!$A$82</c:f>
              <c:strCache>
                <c:ptCount val="1"/>
                <c:pt idx="0">
                  <c:v>Trabajador agrícola - forestal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(2)'!$B$82:$M$82</c:f>
              <c:numCache>
                <c:formatCode>_-* #,##0.0_-;\-* #,##0.0_-;_-* "-"_-;_-@_-</c:formatCode>
                <c:ptCount val="12"/>
                <c:pt idx="0">
                  <c:v>5.5862620413290642</c:v>
                </c:pt>
                <c:pt idx="1">
                  <c:v>2.0922348546318972</c:v>
                </c:pt>
                <c:pt idx="2">
                  <c:v>0.72346203780107765</c:v>
                </c:pt>
                <c:pt idx="3">
                  <c:v>0.2802672705236971</c:v>
                </c:pt>
                <c:pt idx="4" formatCode="_-* #,##0.0_-;\-* #,##0.0_-;_-* &quot;-&quot;??_-;_-@_-">
                  <c:v>2.2710482919434067</c:v>
                </c:pt>
                <c:pt idx="5" formatCode="_-* #,##0.0_-;\-* #,##0.0_-;_-* &quot;-&quot;??_-;_-@_-">
                  <c:v>0.93871860151128372</c:v>
                </c:pt>
                <c:pt idx="6" formatCode="_-* #,##0.0_-;\-* #,##0.0_-;_-* &quot;-&quot;??_-;_-@_-">
                  <c:v>0.30026022552879161</c:v>
                </c:pt>
                <c:pt idx="7" formatCode="_-* #,##0.0_-;\-* #,##0.0_-;_-* &quot;-&quot;??_-;_-@_-">
                  <c:v>0</c:v>
                </c:pt>
                <c:pt idx="8" formatCode="0.0">
                  <c:v>7.8728064350207312</c:v>
                </c:pt>
                <c:pt idx="9" formatCode="0.0">
                  <c:v>3.0394702092829693</c:v>
                </c:pt>
                <c:pt idx="10" formatCode="0.0">
                  <c:v>1.0848563855962567</c:v>
                </c:pt>
                <c:pt idx="11" formatCode="0.0">
                  <c:v>0.61010535816569178</c:v>
                </c:pt>
              </c:numCache>
            </c:numRef>
          </c:val>
          <c:extLst>
            <c:ext xmlns:c16="http://schemas.microsoft.com/office/drawing/2014/chart" uri="{C3380CC4-5D6E-409C-BE32-E72D297353CC}">
              <c16:uniqueId val="{00000005-C3A8-4661-9CA9-BC203C670506}"/>
            </c:ext>
          </c:extLst>
        </c:ser>
        <c:ser>
          <c:idx val="6"/>
          <c:order val="6"/>
          <c:tx>
            <c:strRef>
              <c:f>'C19 (2)'!$A$83</c:f>
              <c:strCache>
                <c:ptCount val="1"/>
                <c:pt idx="0">
                  <c:v>Trabajador, operario no agrícola</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(2)'!$B$83:$M$83</c:f>
              <c:numCache>
                <c:formatCode>_-* #,##0.0_-;\-* #,##0.0_-;_-* "-"_-;_-@_-</c:formatCode>
                <c:ptCount val="12"/>
                <c:pt idx="0">
                  <c:v>37.29583958280783</c:v>
                </c:pt>
                <c:pt idx="1">
                  <c:v>29.430274717393605</c:v>
                </c:pt>
                <c:pt idx="2">
                  <c:v>19.017980378606829</c:v>
                </c:pt>
                <c:pt idx="3">
                  <c:v>6.2930567072781791</c:v>
                </c:pt>
                <c:pt idx="4" formatCode="_-* #,##0.0_-;\-* #,##0.0_-;_-* &quot;-&quot;??_-;_-@_-">
                  <c:v>11.427190958521376</c:v>
                </c:pt>
                <c:pt idx="5" formatCode="_-* #,##0.0_-;\-* #,##0.0_-;_-* &quot;-&quot;??_-;_-@_-">
                  <c:v>11.506210332870127</c:v>
                </c:pt>
                <c:pt idx="6" formatCode="_-* #,##0.0_-;\-* #,##0.0_-;_-* &quot;-&quot;??_-;_-@_-">
                  <c:v>6.1123680927510904</c:v>
                </c:pt>
                <c:pt idx="7" formatCode="_-* #,##0.0_-;\-* #,##0.0_-;_-* &quot;-&quot;??_-;_-@_-">
                  <c:v>3.4858082547361127</c:v>
                </c:pt>
                <c:pt idx="8" formatCode="0.0">
                  <c:v>55.137777734847596</c:v>
                </c:pt>
                <c:pt idx="9" formatCode="0.0">
                  <c:v>44.150497632206942</c:v>
                </c:pt>
                <c:pt idx="10" formatCode="0.0">
                  <c:v>30.038590705424284</c:v>
                </c:pt>
                <c:pt idx="11" formatCode="0.0">
                  <c:v>9.5967923906062857</c:v>
                </c:pt>
              </c:numCache>
            </c:numRef>
          </c:val>
          <c:extLst>
            <c:ext xmlns:c16="http://schemas.microsoft.com/office/drawing/2014/chart" uri="{C3380CC4-5D6E-409C-BE32-E72D297353CC}">
              <c16:uniqueId val="{00000006-C3A8-4661-9CA9-BC203C670506}"/>
            </c:ext>
          </c:extLst>
        </c:ser>
        <c:dLbls>
          <c:showLegendKey val="0"/>
          <c:showVal val="0"/>
          <c:showCatName val="0"/>
          <c:showSerName val="0"/>
          <c:showPercent val="0"/>
          <c:showBubbleSize val="0"/>
        </c:dLbls>
        <c:gapWidth val="30"/>
        <c:overlap val="100"/>
        <c:axId val="413242952"/>
        <c:axId val="413242624"/>
      </c:barChart>
      <c:catAx>
        <c:axId val="413242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13242624"/>
        <c:crosses val="autoZero"/>
        <c:auto val="1"/>
        <c:lblAlgn val="ctr"/>
        <c:lblOffset val="100"/>
        <c:noMultiLvlLbl val="0"/>
      </c:catAx>
      <c:valAx>
        <c:axId val="413242624"/>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413242952"/>
        <c:crosses val="autoZero"/>
        <c:crossBetween val="between"/>
      </c:valAx>
      <c:spPr>
        <a:noFill/>
        <a:ln>
          <a:noFill/>
        </a:ln>
        <a:effectLst/>
      </c:spPr>
    </c:plotArea>
    <c:legend>
      <c:legendPos val="b"/>
      <c:layout>
        <c:manualLayout>
          <c:xMode val="edge"/>
          <c:yMode val="edge"/>
          <c:x val="3.0835534825490021E-2"/>
          <c:y val="0.87724068293745894"/>
          <c:w val="0.94452187226596673"/>
          <c:h val="9.8910738128509784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'C5'!$A$35</c:f>
              <c:strCache>
                <c:ptCount val="1"/>
                <c:pt idx="0">
                  <c:v>Obrero, empleado particular  </c:v>
                </c:pt>
              </c:strCache>
            </c:strRef>
          </c:tx>
          <c:spPr>
            <a:solidFill>
              <a:schemeClr val="accent1">
                <a:lumMod val="40000"/>
                <a:lumOff val="60000"/>
              </a:schemeClr>
            </a:solidFill>
            <a:ln>
              <a:solidFill>
                <a:schemeClr val="accent1">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'C5'!$B$35:$M$35</c:f>
              <c:numCache>
                <c:formatCode>#,##0.0</c:formatCode>
                <c:ptCount val="12"/>
                <c:pt idx="0">
                  <c:v>37.861692696612828</c:v>
                </c:pt>
                <c:pt idx="1">
                  <c:v>48.627102343023694</c:v>
                </c:pt>
                <c:pt idx="2">
                  <c:v>49.967182529290952</c:v>
                </c:pt>
                <c:pt idx="3">
                  <c:v>46.213851581667583</c:v>
                </c:pt>
                <c:pt idx="4">
                  <c:v>34.825499033852168</c:v>
                </c:pt>
                <c:pt idx="5">
                  <c:v>45.626328309319192</c:v>
                </c:pt>
                <c:pt idx="6">
                  <c:v>49.147182444593554</c:v>
                </c:pt>
                <c:pt idx="7">
                  <c:v>45.198131935126625</c:v>
                </c:pt>
                <c:pt idx="8">
                  <c:v>40.016939149206962</c:v>
                </c:pt>
                <c:pt idx="9">
                  <c:v>51.070982258296183</c:v>
                </c:pt>
                <c:pt idx="10">
                  <c:v>50.695642584448962</c:v>
                </c:pt>
                <c:pt idx="11">
                  <c:v>47.142690155538439</c:v>
                </c:pt>
              </c:numCache>
            </c:numRef>
          </c:val>
          <c:extLst>
            <c:ext xmlns:c16="http://schemas.microsoft.com/office/drawing/2014/chart" uri="{C3380CC4-5D6E-409C-BE32-E72D297353CC}">
              <c16:uniqueId val="{00000000-4269-4D64-8FCF-1FE48335197D}"/>
            </c:ext>
          </c:extLst>
        </c:ser>
        <c:ser>
          <c:idx val="1"/>
          <c:order val="1"/>
          <c:tx>
            <c:strRef>
              <c:f>'C5'!$A$36</c:f>
              <c:strCache>
                <c:ptCount val="1"/>
                <c:pt idx="0">
                  <c:v>Trabajador por cuenta propia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'C5'!$B$36:$M$36</c:f>
              <c:numCache>
                <c:formatCode>#,##0.0</c:formatCode>
                <c:ptCount val="12"/>
                <c:pt idx="0">
                  <c:v>48.753763608549363</c:v>
                </c:pt>
                <c:pt idx="1">
                  <c:v>37.368490052991142</c:v>
                </c:pt>
                <c:pt idx="2">
                  <c:v>35.184107171995493</c:v>
                </c:pt>
                <c:pt idx="3">
                  <c:v>31.592169143056068</c:v>
                </c:pt>
                <c:pt idx="4">
                  <c:v>46.285330868944399</c:v>
                </c:pt>
                <c:pt idx="5">
                  <c:v>37.161841742978957</c:v>
                </c:pt>
                <c:pt idx="6">
                  <c:v>33.683249784157724</c:v>
                </c:pt>
                <c:pt idx="7">
                  <c:v>30.355443589987413</c:v>
                </c:pt>
                <c:pt idx="8">
                  <c:v>50.505984150589335</c:v>
                </c:pt>
                <c:pt idx="9">
                  <c:v>37.536787848390404</c:v>
                </c:pt>
                <c:pt idx="10">
                  <c:v>36.517417589801198</c:v>
                </c:pt>
                <c:pt idx="11">
                  <c:v>32.723109558449167</c:v>
                </c:pt>
              </c:numCache>
            </c:numRef>
          </c:val>
          <c:extLst>
            <c:ext xmlns:c16="http://schemas.microsoft.com/office/drawing/2014/chart" uri="{C3380CC4-5D6E-409C-BE32-E72D297353CC}">
              <c16:uniqueId val="{00000001-4269-4D64-8FCF-1FE48335197D}"/>
            </c:ext>
          </c:extLst>
        </c:ser>
        <c:ser>
          <c:idx val="2"/>
          <c:order val="2"/>
          <c:tx>
            <c:strRef>
              <c:f>'C5'!$A$37</c:f>
              <c:strCache>
                <c:ptCount val="1"/>
                <c:pt idx="0">
                  <c:v>Trabajador familiar sin remuneración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'C5'!$B$37:$M$37</c:f>
              <c:numCache>
                <c:formatCode>#,##0.0</c:formatCode>
                <c:ptCount val="12"/>
                <c:pt idx="0">
                  <c:v>2.3070734736277072</c:v>
                </c:pt>
                <c:pt idx="1">
                  <c:v>2.1516829461003955</c:v>
                </c:pt>
                <c:pt idx="2">
                  <c:v>1.6469487589128922</c:v>
                </c:pt>
                <c:pt idx="3">
                  <c:v>1.1516746234936539</c:v>
                </c:pt>
                <c:pt idx="4">
                  <c:v>4.1368268660879366</c:v>
                </c:pt>
                <c:pt idx="5">
                  <c:v>3.2946343387838328</c:v>
                </c:pt>
                <c:pt idx="6">
                  <c:v>2.5314423320190942</c:v>
                </c:pt>
                <c:pt idx="7">
                  <c:v>1.6813934111136273</c:v>
                </c:pt>
                <c:pt idx="8">
                  <c:v>1.0082203877424427</c:v>
                </c:pt>
                <c:pt idx="9">
                  <c:v>1.2208444619831849</c:v>
                </c:pt>
                <c:pt idx="10">
                  <c:v>0.86119489244881731</c:v>
                </c:pt>
                <c:pt idx="11">
                  <c:v>0.66726611084832366</c:v>
                </c:pt>
              </c:numCache>
            </c:numRef>
          </c:val>
          <c:extLst>
            <c:ext xmlns:c16="http://schemas.microsoft.com/office/drawing/2014/chart" uri="{C3380CC4-5D6E-409C-BE32-E72D297353CC}">
              <c16:uniqueId val="{00000002-4269-4D64-8FCF-1FE48335197D}"/>
            </c:ext>
          </c:extLst>
        </c:ser>
        <c:ser>
          <c:idx val="3"/>
          <c:order val="3"/>
          <c:tx>
            <c:strRef>
              <c:f>'C5'!$A$38</c:f>
              <c:strCache>
                <c:ptCount val="1"/>
                <c:pt idx="0">
                  <c:v>Obrero, empleado del gobierno </c:v>
                </c:pt>
              </c:strCache>
            </c:strRef>
          </c:tx>
          <c:spPr>
            <a:solidFill>
              <a:schemeClr val="accent4"/>
            </a:solidFill>
            <a:ln>
              <a:noFill/>
            </a:ln>
            <a:effectLst/>
          </c:spPr>
          <c:invertIfNegative val="0"/>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'C5'!$B$38:$M$38</c:f>
              <c:numCache>
                <c:formatCode>#,##0.0</c:formatCode>
                <c:ptCount val="12"/>
                <c:pt idx="0">
                  <c:v>2.7256868700052301</c:v>
                </c:pt>
                <c:pt idx="1">
                  <c:v>4.3697884046380562</c:v>
                </c:pt>
                <c:pt idx="2">
                  <c:v>5.6703335851776604</c:v>
                </c:pt>
                <c:pt idx="3">
                  <c:v>8.2048552718740293</c:v>
                </c:pt>
                <c:pt idx="4">
                  <c:v>2.6332715949906076</c:v>
                </c:pt>
                <c:pt idx="5">
                  <c:v>4.7314780996356731</c:v>
                </c:pt>
                <c:pt idx="6">
                  <c:v>5.8656481670346752</c:v>
                </c:pt>
                <c:pt idx="7">
                  <c:v>9.1186342665068327</c:v>
                </c:pt>
                <c:pt idx="8">
                  <c:v>2.7912879863252198</c:v>
                </c:pt>
                <c:pt idx="9">
                  <c:v>4.0752223456021186</c:v>
                </c:pt>
                <c:pt idx="10">
                  <c:v>5.496822784718133</c:v>
                </c:pt>
                <c:pt idx="11">
                  <c:v>7.3692377064382004</c:v>
                </c:pt>
              </c:numCache>
            </c:numRef>
          </c:val>
          <c:extLst>
            <c:ext xmlns:c16="http://schemas.microsoft.com/office/drawing/2014/chart" uri="{C3380CC4-5D6E-409C-BE32-E72D297353CC}">
              <c16:uniqueId val="{00000003-4269-4D64-8FCF-1FE48335197D}"/>
            </c:ext>
          </c:extLst>
        </c:ser>
        <c:ser>
          <c:idx val="4"/>
          <c:order val="4"/>
          <c:tx>
            <c:strRef>
              <c:f>'C5'!$A$39</c:f>
              <c:strCache>
                <c:ptCount val="1"/>
                <c:pt idx="0">
                  <c:v>Empleado doméstico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'C5'!$B$39:$M$39</c:f>
              <c:numCache>
                <c:formatCode>#,##0.0</c:formatCode>
                <c:ptCount val="12"/>
                <c:pt idx="0">
                  <c:v>4.3822455768025295</c:v>
                </c:pt>
                <c:pt idx="1">
                  <c:v>3.1501508467216359</c:v>
                </c:pt>
                <c:pt idx="2">
                  <c:v>2.3454436624498105</c:v>
                </c:pt>
                <c:pt idx="3">
                  <c:v>3.826990679401038</c:v>
                </c:pt>
                <c:pt idx="4">
                  <c:v>10.278684954346513</c:v>
                </c:pt>
                <c:pt idx="5">
                  <c:v>6.8180208338633221</c:v>
                </c:pt>
                <c:pt idx="6">
                  <c:v>4.6542576773460267</c:v>
                </c:pt>
                <c:pt idx="7">
                  <c:v>7.5891240794607251</c:v>
                </c:pt>
                <c:pt idx="8">
                  <c:v>0.19664957637054209</c:v>
                </c:pt>
                <c:pt idx="9">
                  <c:v>0.16297697333924455</c:v>
                </c:pt>
                <c:pt idx="10">
                  <c:v>0.29437218571753476</c:v>
                </c:pt>
                <c:pt idx="11">
                  <c:v>0.38665688855265778</c:v>
                </c:pt>
              </c:numCache>
            </c:numRef>
          </c:val>
          <c:extLst>
            <c:ext xmlns:c16="http://schemas.microsoft.com/office/drawing/2014/chart" uri="{C3380CC4-5D6E-409C-BE32-E72D297353CC}">
              <c16:uniqueId val="{00000004-4269-4D64-8FCF-1FE48335197D}"/>
            </c:ext>
          </c:extLst>
        </c:ser>
        <c:ser>
          <c:idx val="5"/>
          <c:order val="5"/>
          <c:tx>
            <c:strRef>
              <c:f>'C5'!$A$40</c:f>
              <c:strCache>
                <c:ptCount val="1"/>
                <c:pt idx="0">
                  <c:v>Patrón o empleador</c:v>
                </c:pt>
              </c:strCache>
            </c:strRef>
          </c:tx>
          <c:spPr>
            <a:solidFill>
              <a:schemeClr val="accent6"/>
            </a:solidFill>
            <a:ln>
              <a:noFill/>
            </a:ln>
            <a:effectLst/>
          </c:spPr>
          <c:invertIfNegative val="0"/>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'C5'!$B$40:$M$40</c:f>
              <c:numCache>
                <c:formatCode>#,##0.0</c:formatCode>
                <c:ptCount val="12"/>
                <c:pt idx="0">
                  <c:v>2.0863448963337463</c:v>
                </c:pt>
                <c:pt idx="1">
                  <c:v>3.2224630935190208</c:v>
                </c:pt>
                <c:pt idx="2">
                  <c:v>4.6092923802893839</c:v>
                </c:pt>
                <c:pt idx="3">
                  <c:v>8.8394845494925427</c:v>
                </c:pt>
                <c:pt idx="4">
                  <c:v>1.3271702778940135</c:v>
                </c:pt>
                <c:pt idx="5">
                  <c:v>1.8298191146107972</c:v>
                </c:pt>
                <c:pt idx="6">
                  <c:v>3.5231281087007211</c:v>
                </c:pt>
                <c:pt idx="7">
                  <c:v>5.9595070809078425</c:v>
                </c:pt>
                <c:pt idx="8">
                  <c:v>2.6252460946861631</c:v>
                </c:pt>
                <c:pt idx="9">
                  <c:v>4.3566553422360537</c:v>
                </c:pt>
                <c:pt idx="10">
                  <c:v>5.574203604029222</c:v>
                </c:pt>
                <c:pt idx="11">
                  <c:v>11.4731189128824</c:v>
                </c:pt>
              </c:numCache>
            </c:numRef>
          </c:val>
          <c:extLst>
            <c:ext xmlns:c16="http://schemas.microsoft.com/office/drawing/2014/chart" uri="{C3380CC4-5D6E-409C-BE32-E72D297353CC}">
              <c16:uniqueId val="{00000005-4269-4D64-8FCF-1FE48335197D}"/>
            </c:ext>
          </c:extLst>
        </c:ser>
        <c:ser>
          <c:idx val="6"/>
          <c:order val="6"/>
          <c:tx>
            <c:strRef>
              <c:f>'C5'!$A$41</c:f>
              <c:strCache>
                <c:ptCount val="1"/>
                <c:pt idx="0">
                  <c:v>Otros</c:v>
                </c:pt>
              </c:strCache>
            </c:strRef>
          </c:tx>
          <c:spPr>
            <a:solidFill>
              <a:schemeClr val="accent1">
                <a:lumMod val="60000"/>
              </a:schemeClr>
            </a:solidFill>
            <a:ln>
              <a:noFill/>
            </a:ln>
            <a:effectLst/>
          </c:spPr>
          <c:invertIfNegative val="0"/>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'C5'!$B$41:$M$41</c:f>
              <c:numCache>
                <c:formatCode>#,##0.0</c:formatCode>
                <c:ptCount val="12"/>
                <c:pt idx="0">
                  <c:v>1.8831928780685809</c:v>
                </c:pt>
                <c:pt idx="1">
                  <c:v>1.1103223130060587</c:v>
                </c:pt>
                <c:pt idx="2">
                  <c:v>0.57669191188380675</c:v>
                </c:pt>
                <c:pt idx="3">
                  <c:v>0.17097415101509394</c:v>
                </c:pt>
                <c:pt idx="4">
                  <c:v>0.51321640388435541</c:v>
                </c:pt>
                <c:pt idx="5">
                  <c:v>0.53787756080824156</c:v>
                </c:pt>
                <c:pt idx="6">
                  <c:v>0.59509148614820151</c:v>
                </c:pt>
                <c:pt idx="7">
                  <c:v>9.7765636896928645E-2</c:v>
                </c:pt>
                <c:pt idx="8">
                  <c:v>2.8556726550793372</c:v>
                </c:pt>
                <c:pt idx="9">
                  <c:v>1.5765307701528035</c:v>
                </c:pt>
                <c:pt idx="10">
                  <c:v>0.56034635883612505</c:v>
                </c:pt>
                <c:pt idx="11">
                  <c:v>0.23792066729081368</c:v>
                </c:pt>
              </c:numCache>
            </c:numRef>
          </c:val>
          <c:extLst>
            <c:ext xmlns:c16="http://schemas.microsoft.com/office/drawing/2014/chart" uri="{C3380CC4-5D6E-409C-BE32-E72D297353CC}">
              <c16:uniqueId val="{00000006-4269-4D64-8FCF-1FE48335197D}"/>
            </c:ext>
          </c:extLst>
        </c:ser>
        <c:dLbls>
          <c:showLegendKey val="0"/>
          <c:showVal val="0"/>
          <c:showCatName val="0"/>
          <c:showSerName val="0"/>
          <c:showPercent val="0"/>
          <c:showBubbleSize val="0"/>
        </c:dLbls>
        <c:gapWidth val="45"/>
        <c:overlap val="100"/>
        <c:axId val="584527184"/>
        <c:axId val="584525872"/>
      </c:barChart>
      <c:catAx>
        <c:axId val="58452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4525872"/>
        <c:crosses val="autoZero"/>
        <c:auto val="1"/>
        <c:lblAlgn val="ctr"/>
        <c:lblOffset val="100"/>
        <c:noMultiLvlLbl val="0"/>
      </c:catAx>
      <c:valAx>
        <c:axId val="584525872"/>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4527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1"/>
          <c:tx>
            <c:strRef>
              <c:f>'C6'!$A$57:$B$57</c:f>
              <c:strCache>
                <c:ptCount val="2"/>
                <c:pt idx="0">
                  <c:v>Comercio, hoteles y restaurantes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'C6'!$C$57:$N$57</c:f>
              <c:numCache>
                <c:formatCode>_-* #,##0_-;\-* #,##0_-;_-* "-"_-;_-@_-</c:formatCode>
                <c:ptCount val="12"/>
                <c:pt idx="0">
                  <c:v>32.528804131903058</c:v>
                </c:pt>
                <c:pt idx="1">
                  <c:v>34.609342322718504</c:v>
                </c:pt>
                <c:pt idx="2">
                  <c:v>30.993754458772532</c:v>
                </c:pt>
                <c:pt idx="3">
                  <c:v>24.786512195316423</c:v>
                </c:pt>
                <c:pt idx="4">
                  <c:v>40.799217133433928</c:v>
                </c:pt>
                <c:pt idx="5">
                  <c:v>35.193356760666227</c:v>
                </c:pt>
                <c:pt idx="6">
                  <c:v>31.091857573245441</c:v>
                </c:pt>
                <c:pt idx="7">
                  <c:v>23.171370209502459</c:v>
                </c:pt>
                <c:pt idx="8">
                  <c:v>26.824580001883568</c:v>
                </c:pt>
                <c:pt idx="9">
                  <c:v>34.12968469786923</c:v>
                </c:pt>
                <c:pt idx="10">
                  <c:v>30.910086091091493</c:v>
                </c:pt>
                <c:pt idx="11">
                  <c:v>26.687784768930349</c:v>
                </c:pt>
              </c:numCache>
            </c:numRef>
          </c:val>
          <c:extLst>
            <c:ext xmlns:c16="http://schemas.microsoft.com/office/drawing/2014/chart" uri="{C3380CC4-5D6E-409C-BE32-E72D297353CC}">
              <c16:uniqueId val="{00000001-6792-4CA5-990F-4278BAE4B0BC}"/>
            </c:ext>
          </c:extLst>
        </c:ser>
        <c:ser>
          <c:idx val="2"/>
          <c:order val="2"/>
          <c:tx>
            <c:strRef>
              <c:f>'C6'!$A$58:$B$58</c:f>
              <c:strCache>
                <c:ptCount val="2"/>
                <c:pt idx="0">
                  <c:v>Servicios comunales, sociales y personales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'C6'!$C$58:$N$58</c:f>
              <c:numCache>
                <c:formatCode>_-* #,##0_-;\-* #,##0_-;_-* "-"_-;_-@_-</c:formatCode>
                <c:ptCount val="12"/>
                <c:pt idx="0">
                  <c:v>18.778922035196633</c:v>
                </c:pt>
                <c:pt idx="1">
                  <c:v>19.207769860850892</c:v>
                </c:pt>
                <c:pt idx="2">
                  <c:v>25.764859936333849</c:v>
                </c:pt>
                <c:pt idx="3">
                  <c:v>28.634076720061874</c:v>
                </c:pt>
                <c:pt idx="4">
                  <c:v>30.631755112615842</c:v>
                </c:pt>
                <c:pt idx="5">
                  <c:v>29.038051421718691</c:v>
                </c:pt>
                <c:pt idx="6">
                  <c:v>33.275370523889436</c:v>
                </c:pt>
                <c:pt idx="7">
                  <c:v>33.614783897586406</c:v>
                </c:pt>
                <c:pt idx="8">
                  <c:v>10.603850676995672</c:v>
                </c:pt>
                <c:pt idx="9">
                  <c:v>11.1345861772751</c:v>
                </c:pt>
                <c:pt idx="10">
                  <c:v>19.351329698145918</c:v>
                </c:pt>
                <c:pt idx="11">
                  <c:v>22.771967888912993</c:v>
                </c:pt>
              </c:numCache>
            </c:numRef>
          </c:val>
          <c:extLst>
            <c:ext xmlns:c16="http://schemas.microsoft.com/office/drawing/2014/chart" uri="{C3380CC4-5D6E-409C-BE32-E72D297353CC}">
              <c16:uniqueId val="{00000002-6792-4CA5-990F-4278BAE4B0BC}"/>
            </c:ext>
          </c:extLst>
        </c:ser>
        <c:ser>
          <c:idx val="3"/>
          <c:order val="3"/>
          <c:tx>
            <c:strRef>
              <c:f>'C6'!$A$59:$B$59</c:f>
              <c:strCache>
                <c:ptCount val="2"/>
                <c:pt idx="0">
                  <c:v>Industria manufacturera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'C6'!$C$59:$N$59</c:f>
              <c:numCache>
                <c:formatCode>_-* #,##0_-;\-* #,##0_-;_-* "-"_-;_-@_-</c:formatCode>
                <c:ptCount val="12"/>
                <c:pt idx="0">
                  <c:v>12.65673992391307</c:v>
                </c:pt>
                <c:pt idx="1">
                  <c:v>15.826228253535001</c:v>
                </c:pt>
                <c:pt idx="2">
                  <c:v>12.055775868331398</c:v>
                </c:pt>
                <c:pt idx="3">
                  <c:v>12.379103311353324</c:v>
                </c:pt>
                <c:pt idx="4">
                  <c:v>11.920859052507378</c:v>
                </c:pt>
                <c:pt idx="5">
                  <c:v>13.522145098544556</c:v>
                </c:pt>
                <c:pt idx="6">
                  <c:v>11.084982914450938</c:v>
                </c:pt>
                <c:pt idx="7">
                  <c:v>12.857005906774724</c:v>
                </c:pt>
                <c:pt idx="8">
                  <c:v>13.164287663392974</c:v>
                </c:pt>
                <c:pt idx="9">
                  <c:v>17.718452387194944</c:v>
                </c:pt>
                <c:pt idx="10">
                  <c:v>12.884655894632518</c:v>
                </c:pt>
                <c:pt idx="11">
                  <c:v>11.816880017357342</c:v>
                </c:pt>
              </c:numCache>
            </c:numRef>
          </c:val>
          <c:extLst>
            <c:ext xmlns:c16="http://schemas.microsoft.com/office/drawing/2014/chart" uri="{C3380CC4-5D6E-409C-BE32-E72D297353CC}">
              <c16:uniqueId val="{00000003-6792-4CA5-990F-4278BAE4B0BC}"/>
            </c:ext>
          </c:extLst>
        </c:ser>
        <c:ser>
          <c:idx val="4"/>
          <c:order val="4"/>
          <c:tx>
            <c:strRef>
              <c:f>'C6'!$A$60:$B$60</c:f>
              <c:strCache>
                <c:ptCount val="2"/>
                <c:pt idx="0">
                  <c:v>Actividades Inmobiliarias, empresariales y de alquiler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'C6'!$C$60:$N$60</c:f>
              <c:numCache>
                <c:formatCode>_-* #,##0_-;\-* #,##0_-;_-* "-"_-;_-@_-</c:formatCode>
                <c:ptCount val="12"/>
                <c:pt idx="0">
                  <c:v>6.2090018092796306</c:v>
                </c:pt>
                <c:pt idx="1">
                  <c:v>10.257646500227979</c:v>
                </c:pt>
                <c:pt idx="2">
                  <c:v>12.788923803651956</c:v>
                </c:pt>
                <c:pt idx="3">
                  <c:v>20.013634515257102</c:v>
                </c:pt>
                <c:pt idx="4">
                  <c:v>7.3518032890199105</c:v>
                </c:pt>
                <c:pt idx="5">
                  <c:v>11.906727173732595</c:v>
                </c:pt>
                <c:pt idx="6">
                  <c:v>12.8357967527347</c:v>
                </c:pt>
                <c:pt idx="7">
                  <c:v>19.447373660651738</c:v>
                </c:pt>
                <c:pt idx="8">
                  <c:v>5.420795008077584</c:v>
                </c:pt>
                <c:pt idx="9">
                  <c:v>8.9033213934655215</c:v>
                </c:pt>
                <c:pt idx="10">
                  <c:v>12.748768030610167</c:v>
                </c:pt>
                <c:pt idx="11">
                  <c:v>20.680407897591664</c:v>
                </c:pt>
              </c:numCache>
            </c:numRef>
          </c:val>
          <c:extLst>
            <c:ext xmlns:c16="http://schemas.microsoft.com/office/drawing/2014/chart" uri="{C3380CC4-5D6E-409C-BE32-E72D297353CC}">
              <c16:uniqueId val="{00000004-6792-4CA5-990F-4278BAE4B0BC}"/>
            </c:ext>
          </c:extLst>
        </c:ser>
        <c:ser>
          <c:idx val="5"/>
          <c:order val="5"/>
          <c:tx>
            <c:strRef>
              <c:f>'C6'!$A$61:$B$61</c:f>
              <c:strCache>
                <c:ptCount val="2"/>
                <c:pt idx="0">
                  <c:v>Transporte, almacenamiento y comunicaciones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'C6'!$C$61:$N$61</c:f>
              <c:numCache>
                <c:formatCode>_-* #,##0_-;\-* #,##0_-;_-* "-"_-;_-@_-</c:formatCode>
                <c:ptCount val="12"/>
                <c:pt idx="0">
                  <c:v>11.875076815782176</c:v>
                </c:pt>
                <c:pt idx="1">
                  <c:v>8.3037168375079116</c:v>
                </c:pt>
                <c:pt idx="2">
                  <c:v>7.4888751878970972</c:v>
                </c:pt>
                <c:pt idx="3">
                  <c:v>4.9534752067104142</c:v>
                </c:pt>
                <c:pt idx="4">
                  <c:v>4.0764380271482441</c:v>
                </c:pt>
                <c:pt idx="5">
                  <c:v>4.1310119609420628</c:v>
                </c:pt>
                <c:pt idx="6">
                  <c:v>4.50189053116849</c:v>
                </c:pt>
                <c:pt idx="7">
                  <c:v>4.4820695096860783</c:v>
                </c:pt>
                <c:pt idx="8">
                  <c:v>17.253911409797908</c:v>
                </c:pt>
                <c:pt idx="9">
                  <c:v>11.730562597545733</c:v>
                </c:pt>
                <c:pt idx="10">
                  <c:v>10.039644032502585</c:v>
                </c:pt>
                <c:pt idx="11">
                  <c:v>5.5083532219570399</c:v>
                </c:pt>
              </c:numCache>
            </c:numRef>
          </c:val>
          <c:extLst>
            <c:ext xmlns:c16="http://schemas.microsoft.com/office/drawing/2014/chart" uri="{C3380CC4-5D6E-409C-BE32-E72D297353CC}">
              <c16:uniqueId val="{00000005-6792-4CA5-990F-4278BAE4B0BC}"/>
            </c:ext>
          </c:extLst>
        </c:ser>
        <c:ser>
          <c:idx val="6"/>
          <c:order val="6"/>
          <c:tx>
            <c:strRef>
              <c:f>'C6'!$A$62:$B$62</c:f>
              <c:strCache>
                <c:ptCount val="2"/>
                <c:pt idx="0">
                  <c:v>Construcción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'C6'!$C$62:$N$62</c:f>
              <c:numCache>
                <c:formatCode>_-* #,##0_-;\-* #,##0_-;_-* "-"_-;_-@_-</c:formatCode>
                <c:ptCount val="12"/>
                <c:pt idx="0">
                  <c:v>10.142541509104991</c:v>
                </c:pt>
                <c:pt idx="1">
                  <c:v>6.1492901725582945</c:v>
                </c:pt>
                <c:pt idx="2">
                  <c:v>4.4203083468221873</c:v>
                </c:pt>
                <c:pt idx="3">
                  <c:v>2.8672349043590581</c:v>
                </c:pt>
                <c:pt idx="4">
                  <c:v>1.0389787722719586</c:v>
                </c:pt>
                <c:pt idx="5">
                  <c:v>0.90598070321469915</c:v>
                </c:pt>
                <c:pt idx="6">
                  <c:v>1.3043654083345129</c:v>
                </c:pt>
                <c:pt idx="7">
                  <c:v>0.92768072444637828</c:v>
                </c:pt>
                <c:pt idx="8">
                  <c:v>16.421401128688341</c:v>
                </c:pt>
                <c:pt idx="9">
                  <c:v>10.455377087848126</c:v>
                </c:pt>
                <c:pt idx="10">
                  <c:v>7.0813635060795592</c:v>
                </c:pt>
                <c:pt idx="11">
                  <c:v>5.149924061618572</c:v>
                </c:pt>
              </c:numCache>
            </c:numRef>
          </c:val>
          <c:extLst>
            <c:ext xmlns:c16="http://schemas.microsoft.com/office/drawing/2014/chart" uri="{C3380CC4-5D6E-409C-BE32-E72D297353CC}">
              <c16:uniqueId val="{00000006-6792-4CA5-990F-4278BAE4B0BC}"/>
            </c:ext>
          </c:extLst>
        </c:ser>
        <c:ser>
          <c:idx val="7"/>
          <c:order val="7"/>
          <c:tx>
            <c:strRef>
              <c:f>'C6'!$A$63:$B$63</c:f>
              <c:strCache>
                <c:ptCount val="2"/>
                <c:pt idx="0">
                  <c:v>Agricultura, ganadería, caza, silvicultura y pesca</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'C6'!$C$63:$N$63</c:f>
              <c:numCache>
                <c:formatCode>_-* #,##0_-;\-* #,##0_-;_-* "-"_-;_-@_-</c:formatCode>
                <c:ptCount val="12"/>
                <c:pt idx="0">
                  <c:v>6.0056364919982963</c:v>
                </c:pt>
                <c:pt idx="1">
                  <c:v>2.5280420970415962</c:v>
                </c:pt>
                <c:pt idx="2">
                  <c:v>1.3019150136999569</c:v>
                </c:pt>
                <c:pt idx="3">
                  <c:v>0.36039771322866915</c:v>
                </c:pt>
                <c:pt idx="4">
                  <c:v>2.7395078024067194</c:v>
                </c:pt>
                <c:pt idx="5">
                  <c:v>1.4220089228186632</c:v>
                </c:pt>
                <c:pt idx="6">
                  <c:v>0.85670380330388018</c:v>
                </c:pt>
                <c:pt idx="7">
                  <c:v>0.15485926242745582</c:v>
                </c:pt>
                <c:pt idx="8">
                  <c:v>8.2583329509863379</c:v>
                </c:pt>
                <c:pt idx="9">
                  <c:v>3.4364700195544335</c:v>
                </c:pt>
                <c:pt idx="10">
                  <c:v>1.6819360653643076</c:v>
                </c:pt>
                <c:pt idx="11">
                  <c:v>0.602299848123237</c:v>
                </c:pt>
              </c:numCache>
            </c:numRef>
          </c:val>
          <c:extLst>
            <c:ext xmlns:c16="http://schemas.microsoft.com/office/drawing/2014/chart" uri="{C3380CC4-5D6E-409C-BE32-E72D297353CC}">
              <c16:uniqueId val="{00000007-6792-4CA5-990F-4278BAE4B0BC}"/>
            </c:ext>
          </c:extLst>
        </c:ser>
        <c:ser>
          <c:idx val="8"/>
          <c:order val="8"/>
          <c:tx>
            <c:strRef>
              <c:f>'C6'!$A$64:$B$64</c:f>
              <c:strCache>
                <c:ptCount val="2"/>
                <c:pt idx="0">
                  <c:v>Intermediación financiera</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'C6'!$C$64:$N$64</c:f>
              <c:numCache>
                <c:formatCode>_-* #,##0_-;\-* #,##0_-;_-* "-"_-;_-@_-</c:formatCode>
                <c:ptCount val="12"/>
                <c:pt idx="0">
                  <c:v>0.86662493604639512</c:v>
                </c:pt>
                <c:pt idx="1">
                  <c:v>2.3041974021242209</c:v>
                </c:pt>
                <c:pt idx="2">
                  <c:v>3.5884387637069413</c:v>
                </c:pt>
                <c:pt idx="3">
                  <c:v>3.75467440618098</c:v>
                </c:pt>
                <c:pt idx="4">
                  <c:v>1.0794175416729397</c:v>
                </c:pt>
                <c:pt idx="5">
                  <c:v>3.3264955240791885</c:v>
                </c:pt>
                <c:pt idx="6">
                  <c:v>4.3419536162727219</c:v>
                </c:pt>
                <c:pt idx="7">
                  <c:v>2.5581275302897342</c:v>
                </c:pt>
                <c:pt idx="8">
                  <c:v>0.71985878114216317</c:v>
                </c:pt>
                <c:pt idx="9">
                  <c:v>1.4646280224280104</c:v>
                </c:pt>
                <c:pt idx="10">
                  <c:v>2.9449852716203297</c:v>
                </c:pt>
                <c:pt idx="11">
                  <c:v>5.1629420698633099</c:v>
                </c:pt>
              </c:numCache>
            </c:numRef>
          </c:val>
          <c:extLst>
            <c:ext xmlns:c16="http://schemas.microsoft.com/office/drawing/2014/chart" uri="{C3380CC4-5D6E-409C-BE32-E72D297353CC}">
              <c16:uniqueId val="{00000008-6792-4CA5-990F-4278BAE4B0BC}"/>
            </c:ext>
          </c:extLst>
        </c:ser>
        <c:ser>
          <c:idx val="9"/>
          <c:order val="9"/>
          <c:tx>
            <c:strRef>
              <c:f>'C6'!$A$65:$B$65</c:f>
              <c:strCache>
                <c:ptCount val="2"/>
                <c:pt idx="0">
                  <c:v>Otras o no informa</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'C6'!$C$65:$N$65</c:f>
              <c:numCache>
                <c:formatCode>_-* #,##0_-;\-* #,##0_-;_-* "-"_-;_-@_-</c:formatCode>
                <c:ptCount val="12"/>
                <c:pt idx="0">
                  <c:v>0.93665234677573783</c:v>
                </c:pt>
                <c:pt idx="1">
                  <c:v>0.81376655343559201</c:v>
                </c:pt>
                <c:pt idx="2">
                  <c:v>1.5971486207840733</c:v>
                </c:pt>
                <c:pt idx="3">
                  <c:v>2.2508910275321528</c:v>
                </c:pt>
                <c:pt idx="4">
                  <c:v>0.3620232689230683</c:v>
                </c:pt>
                <c:pt idx="5">
                  <c:v>0.55422243428331275</c:v>
                </c:pt>
                <c:pt idx="6">
                  <c:v>0.70707887659987467</c:v>
                </c:pt>
                <c:pt idx="7">
                  <c:v>2.7867292986350263</c:v>
                </c:pt>
                <c:pt idx="8">
                  <c:v>1.3329823790354716</c:v>
                </c:pt>
                <c:pt idx="9">
                  <c:v>1.0269176168189105</c:v>
                </c:pt>
                <c:pt idx="10">
                  <c:v>2.3572314099531386</c:v>
                </c:pt>
                <c:pt idx="11">
                  <c:v>1.6194402256454761</c:v>
                </c:pt>
              </c:numCache>
            </c:numRef>
          </c:val>
          <c:extLst>
            <c:ext xmlns:c16="http://schemas.microsoft.com/office/drawing/2014/chart" uri="{C3380CC4-5D6E-409C-BE32-E72D297353CC}">
              <c16:uniqueId val="{00000009-6792-4CA5-990F-4278BAE4B0BC}"/>
            </c:ext>
          </c:extLst>
        </c:ser>
        <c:dLbls>
          <c:showLegendKey val="0"/>
          <c:showVal val="0"/>
          <c:showCatName val="0"/>
          <c:showSerName val="0"/>
          <c:showPercent val="0"/>
          <c:showBubbleSize val="0"/>
        </c:dLbls>
        <c:gapWidth val="45"/>
        <c:overlap val="100"/>
        <c:axId val="584527184"/>
        <c:axId val="584525872"/>
        <c:extLst>
          <c:ext xmlns:c15="http://schemas.microsoft.com/office/drawing/2012/chart" uri="{02D57815-91ED-43cb-92C2-25804820EDAC}">
            <c15:filteredBarSeries>
              <c15:ser>
                <c:idx val="0"/>
                <c:order val="0"/>
                <c:tx>
                  <c:strRef>
                    <c:extLst>
                      <c:ext uri="{02D57815-91ED-43cb-92C2-25804820EDAC}">
                        <c15:formulaRef>
                          <c15:sqref>'C6'!$A$56:$B$56</c15:sqref>
                        </c15:formulaRef>
                      </c:ext>
                    </c:extLst>
                    <c:strCache>
                      <c:ptCount val="2"/>
                    </c:strCache>
                  </c:strRef>
                </c:tx>
                <c:spPr>
                  <a:solidFill>
                    <a:schemeClr val="accent1"/>
                  </a:solidFill>
                  <a:ln>
                    <a:noFill/>
                  </a:ln>
                  <a:effectLst/>
                </c:spPr>
                <c:invertIfNegative val="0"/>
                <c:cat>
                  <c:multiLvlStrRef>
                    <c:extLst>
                      <c:ext uri="{02D57815-91ED-43cb-92C2-25804820EDAC}">
                        <c15:formulaRef>
                          <c15:sqref>'C6'!$C$55:$N$56</c15:sqref>
                        </c15:formulaRef>
                      </c:ext>
                    </c:extLst>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extLst>
                      <c:ext uri="{02D57815-91ED-43cb-92C2-25804820EDAC}">
                        <c15:formulaRef>
                          <c15:sqref>'C6'!$C$56:$N$56</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792-4CA5-990F-4278BAE4B0BC}"/>
                  </c:ext>
                </c:extLst>
              </c15:ser>
            </c15:filteredBarSeries>
          </c:ext>
        </c:extLst>
      </c:barChart>
      <c:catAx>
        <c:axId val="58452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4525872"/>
        <c:crosses val="autoZero"/>
        <c:auto val="1"/>
        <c:lblAlgn val="ctr"/>
        <c:lblOffset val="100"/>
        <c:noMultiLvlLbl val="0"/>
      </c:catAx>
      <c:valAx>
        <c:axId val="584525872"/>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4527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1"/>
          <c:tx>
            <c:strRef>
              <c:f>'C6 Asalariados'!$A$57:$B$57</c:f>
              <c:strCache>
                <c:ptCount val="2"/>
                <c:pt idx="0">
                  <c:v>Comercio, hoteles y restaurantes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 Asalariados'!$C$55:$N$56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 Asalariados'!$C$57:$N$57</c:f>
              <c:numCache>
                <c:formatCode>_-* #,##0_-;\-* #,##0_-;_-* "-"_-;_-@_-</c:formatCode>
                <c:ptCount val="12"/>
                <c:pt idx="0">
                  <c:v>32.528804131903058</c:v>
                </c:pt>
                <c:pt idx="1">
                  <c:v>34.609342322718504</c:v>
                </c:pt>
                <c:pt idx="2">
                  <c:v>30.993754458772532</c:v>
                </c:pt>
                <c:pt idx="3">
                  <c:v>24.786512195316423</c:v>
                </c:pt>
                <c:pt idx="4">
                  <c:v>40.799217133433928</c:v>
                </c:pt>
                <c:pt idx="5">
                  <c:v>35.193356760666227</c:v>
                </c:pt>
                <c:pt idx="6">
                  <c:v>31.091857573245441</c:v>
                </c:pt>
                <c:pt idx="7">
                  <c:v>23.171370209502459</c:v>
                </c:pt>
                <c:pt idx="8">
                  <c:v>26.824580001883568</c:v>
                </c:pt>
                <c:pt idx="9">
                  <c:v>34.12968469786923</c:v>
                </c:pt>
                <c:pt idx="10">
                  <c:v>30.910086091091493</c:v>
                </c:pt>
                <c:pt idx="11">
                  <c:v>26.687784768930349</c:v>
                </c:pt>
              </c:numCache>
            </c:numRef>
          </c:val>
          <c:extLst>
            <c:ext xmlns:c16="http://schemas.microsoft.com/office/drawing/2014/chart" uri="{C3380CC4-5D6E-409C-BE32-E72D297353CC}">
              <c16:uniqueId val="{00000000-9F65-4625-A9B6-37D9661D95CE}"/>
            </c:ext>
          </c:extLst>
        </c:ser>
        <c:ser>
          <c:idx val="2"/>
          <c:order val="2"/>
          <c:tx>
            <c:strRef>
              <c:f>'C6 Asalariados'!$A$58:$B$58</c:f>
              <c:strCache>
                <c:ptCount val="2"/>
                <c:pt idx="0">
                  <c:v>Servicios comunales, sociales y personales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 Asalariados'!$C$55:$N$56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 Asalariados'!$C$58:$N$58</c:f>
              <c:numCache>
                <c:formatCode>_-* #,##0_-;\-* #,##0_-;_-* "-"_-;_-@_-</c:formatCode>
                <c:ptCount val="12"/>
                <c:pt idx="0">
                  <c:v>18.778922035196633</c:v>
                </c:pt>
                <c:pt idx="1">
                  <c:v>19.207769860850892</c:v>
                </c:pt>
                <c:pt idx="2">
                  <c:v>25.764859936333849</c:v>
                </c:pt>
                <c:pt idx="3">
                  <c:v>28.634076720061874</c:v>
                </c:pt>
                <c:pt idx="4">
                  <c:v>30.631755112615842</c:v>
                </c:pt>
                <c:pt idx="5">
                  <c:v>29.038051421718691</c:v>
                </c:pt>
                <c:pt idx="6">
                  <c:v>33.275370523889436</c:v>
                </c:pt>
                <c:pt idx="7">
                  <c:v>33.614783897586406</c:v>
                </c:pt>
                <c:pt idx="8">
                  <c:v>10.603850676995672</c:v>
                </c:pt>
                <c:pt idx="9">
                  <c:v>11.1345861772751</c:v>
                </c:pt>
                <c:pt idx="10">
                  <c:v>19.351329698145918</c:v>
                </c:pt>
                <c:pt idx="11">
                  <c:v>22.771967888912993</c:v>
                </c:pt>
              </c:numCache>
            </c:numRef>
          </c:val>
          <c:extLst>
            <c:ext xmlns:c16="http://schemas.microsoft.com/office/drawing/2014/chart" uri="{C3380CC4-5D6E-409C-BE32-E72D297353CC}">
              <c16:uniqueId val="{00000001-9F65-4625-A9B6-37D9661D95CE}"/>
            </c:ext>
          </c:extLst>
        </c:ser>
        <c:ser>
          <c:idx val="3"/>
          <c:order val="3"/>
          <c:tx>
            <c:strRef>
              <c:f>'C6 Asalariados'!$A$59:$B$59</c:f>
              <c:strCache>
                <c:ptCount val="2"/>
                <c:pt idx="0">
                  <c:v>Industria manufacturera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 Asalariados'!$C$55:$N$56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 Asalariados'!$C$59:$N$59</c:f>
              <c:numCache>
                <c:formatCode>_-* #,##0_-;\-* #,##0_-;_-* "-"_-;_-@_-</c:formatCode>
                <c:ptCount val="12"/>
                <c:pt idx="0">
                  <c:v>12.65673992391307</c:v>
                </c:pt>
                <c:pt idx="1">
                  <c:v>15.826228253535001</c:v>
                </c:pt>
                <c:pt idx="2">
                  <c:v>12.055775868331398</c:v>
                </c:pt>
                <c:pt idx="3">
                  <c:v>12.379103311353324</c:v>
                </c:pt>
                <c:pt idx="4">
                  <c:v>11.920859052507378</c:v>
                </c:pt>
                <c:pt idx="5">
                  <c:v>13.522145098544556</c:v>
                </c:pt>
                <c:pt idx="6">
                  <c:v>11.084982914450938</c:v>
                </c:pt>
                <c:pt idx="7">
                  <c:v>12.857005906774724</c:v>
                </c:pt>
                <c:pt idx="8">
                  <c:v>13.164287663392974</c:v>
                </c:pt>
                <c:pt idx="9">
                  <c:v>17.718452387194944</c:v>
                </c:pt>
                <c:pt idx="10">
                  <c:v>12.884655894632518</c:v>
                </c:pt>
                <c:pt idx="11">
                  <c:v>11.816880017357342</c:v>
                </c:pt>
              </c:numCache>
            </c:numRef>
          </c:val>
          <c:extLst>
            <c:ext xmlns:c16="http://schemas.microsoft.com/office/drawing/2014/chart" uri="{C3380CC4-5D6E-409C-BE32-E72D297353CC}">
              <c16:uniqueId val="{00000002-9F65-4625-A9B6-37D9661D95CE}"/>
            </c:ext>
          </c:extLst>
        </c:ser>
        <c:ser>
          <c:idx val="4"/>
          <c:order val="4"/>
          <c:tx>
            <c:strRef>
              <c:f>'C6 Asalariados'!$A$60:$B$60</c:f>
              <c:strCache>
                <c:ptCount val="2"/>
                <c:pt idx="0">
                  <c:v>Actividades Inmobiliarias, empresariales y de alquiler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 Asalariados'!$C$55:$N$56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 Asalariados'!$C$60:$N$60</c:f>
              <c:numCache>
                <c:formatCode>_-* #,##0_-;\-* #,##0_-;_-* "-"_-;_-@_-</c:formatCode>
                <c:ptCount val="12"/>
                <c:pt idx="0">
                  <c:v>6.2090018092796306</c:v>
                </c:pt>
                <c:pt idx="1">
                  <c:v>10.257646500227979</c:v>
                </c:pt>
                <c:pt idx="2">
                  <c:v>12.788923803651956</c:v>
                </c:pt>
                <c:pt idx="3">
                  <c:v>20.013634515257102</c:v>
                </c:pt>
                <c:pt idx="4">
                  <c:v>7.3518032890199105</c:v>
                </c:pt>
                <c:pt idx="5">
                  <c:v>11.906727173732595</c:v>
                </c:pt>
                <c:pt idx="6">
                  <c:v>12.8357967527347</c:v>
                </c:pt>
                <c:pt idx="7">
                  <c:v>19.447373660651738</c:v>
                </c:pt>
                <c:pt idx="8">
                  <c:v>5.420795008077584</c:v>
                </c:pt>
                <c:pt idx="9">
                  <c:v>8.9033213934655215</c:v>
                </c:pt>
                <c:pt idx="10">
                  <c:v>12.748768030610167</c:v>
                </c:pt>
                <c:pt idx="11">
                  <c:v>20.680407897591664</c:v>
                </c:pt>
              </c:numCache>
            </c:numRef>
          </c:val>
          <c:extLst>
            <c:ext xmlns:c16="http://schemas.microsoft.com/office/drawing/2014/chart" uri="{C3380CC4-5D6E-409C-BE32-E72D297353CC}">
              <c16:uniqueId val="{00000003-9F65-4625-A9B6-37D9661D95CE}"/>
            </c:ext>
          </c:extLst>
        </c:ser>
        <c:ser>
          <c:idx val="5"/>
          <c:order val="5"/>
          <c:tx>
            <c:strRef>
              <c:f>'C6 Asalariados'!$A$61:$B$61</c:f>
              <c:strCache>
                <c:ptCount val="2"/>
                <c:pt idx="0">
                  <c:v>Transporte, almacenamiento y comunicaciones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 Asalariados'!$C$55:$N$56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 Asalariados'!$C$61:$N$61</c:f>
              <c:numCache>
                <c:formatCode>_-* #,##0_-;\-* #,##0_-;_-* "-"_-;_-@_-</c:formatCode>
                <c:ptCount val="12"/>
                <c:pt idx="0">
                  <c:v>11.875076815782176</c:v>
                </c:pt>
                <c:pt idx="1">
                  <c:v>8.3037168375079116</c:v>
                </c:pt>
                <c:pt idx="2">
                  <c:v>7.4888751878970972</c:v>
                </c:pt>
                <c:pt idx="3">
                  <c:v>4.9534752067104142</c:v>
                </c:pt>
                <c:pt idx="4">
                  <c:v>4.0764380271482441</c:v>
                </c:pt>
                <c:pt idx="5">
                  <c:v>4.1310119609420628</c:v>
                </c:pt>
                <c:pt idx="6">
                  <c:v>4.50189053116849</c:v>
                </c:pt>
                <c:pt idx="7">
                  <c:v>4.4820695096860783</c:v>
                </c:pt>
                <c:pt idx="8">
                  <c:v>17.253911409797908</c:v>
                </c:pt>
                <c:pt idx="9">
                  <c:v>11.730562597545733</c:v>
                </c:pt>
                <c:pt idx="10">
                  <c:v>10.039644032502585</c:v>
                </c:pt>
                <c:pt idx="11">
                  <c:v>5.5083532219570399</c:v>
                </c:pt>
              </c:numCache>
            </c:numRef>
          </c:val>
          <c:extLst>
            <c:ext xmlns:c16="http://schemas.microsoft.com/office/drawing/2014/chart" uri="{C3380CC4-5D6E-409C-BE32-E72D297353CC}">
              <c16:uniqueId val="{00000004-9F65-4625-A9B6-37D9661D95CE}"/>
            </c:ext>
          </c:extLst>
        </c:ser>
        <c:ser>
          <c:idx val="6"/>
          <c:order val="6"/>
          <c:tx>
            <c:strRef>
              <c:f>'C6 Asalariados'!$A$62:$B$62</c:f>
              <c:strCache>
                <c:ptCount val="2"/>
                <c:pt idx="0">
                  <c:v>Construcción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 Asalariados'!$C$55:$N$56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 Asalariados'!$C$62:$N$62</c:f>
              <c:numCache>
                <c:formatCode>_-* #,##0_-;\-* #,##0_-;_-* "-"_-;_-@_-</c:formatCode>
                <c:ptCount val="12"/>
                <c:pt idx="0">
                  <c:v>10.142541509104991</c:v>
                </c:pt>
                <c:pt idx="1">
                  <c:v>6.1492901725582945</c:v>
                </c:pt>
                <c:pt idx="2">
                  <c:v>4.4203083468221873</c:v>
                </c:pt>
                <c:pt idx="3">
                  <c:v>2.8672349043590581</c:v>
                </c:pt>
                <c:pt idx="4">
                  <c:v>1.0389787722719586</c:v>
                </c:pt>
                <c:pt idx="5">
                  <c:v>0.90598070321469915</c:v>
                </c:pt>
                <c:pt idx="6">
                  <c:v>1.3043654083345129</c:v>
                </c:pt>
                <c:pt idx="7">
                  <c:v>0.92768072444637828</c:v>
                </c:pt>
                <c:pt idx="8">
                  <c:v>16.421401128688341</c:v>
                </c:pt>
                <c:pt idx="9">
                  <c:v>10.455377087848126</c:v>
                </c:pt>
                <c:pt idx="10">
                  <c:v>7.0813635060795592</c:v>
                </c:pt>
                <c:pt idx="11">
                  <c:v>5.149924061618572</c:v>
                </c:pt>
              </c:numCache>
            </c:numRef>
          </c:val>
          <c:extLst>
            <c:ext xmlns:c16="http://schemas.microsoft.com/office/drawing/2014/chart" uri="{C3380CC4-5D6E-409C-BE32-E72D297353CC}">
              <c16:uniqueId val="{00000005-9F65-4625-A9B6-37D9661D95CE}"/>
            </c:ext>
          </c:extLst>
        </c:ser>
        <c:ser>
          <c:idx val="7"/>
          <c:order val="7"/>
          <c:tx>
            <c:strRef>
              <c:f>'C6 Asalariados'!$A$63:$B$63</c:f>
              <c:strCache>
                <c:ptCount val="2"/>
                <c:pt idx="0">
                  <c:v>Agricultura, ganadería, caza, silvicultura y pesca</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 Asalariados'!$C$55:$N$56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 Asalariados'!$C$63:$N$63</c:f>
              <c:numCache>
                <c:formatCode>_-* #,##0_-;\-* #,##0_-;_-* "-"_-;_-@_-</c:formatCode>
                <c:ptCount val="12"/>
                <c:pt idx="0">
                  <c:v>6.0056364919982963</c:v>
                </c:pt>
                <c:pt idx="1">
                  <c:v>2.5280420970415962</c:v>
                </c:pt>
                <c:pt idx="2">
                  <c:v>1.3019150136999569</c:v>
                </c:pt>
                <c:pt idx="3">
                  <c:v>0.36039771322866915</c:v>
                </c:pt>
                <c:pt idx="4">
                  <c:v>2.7395078024067194</c:v>
                </c:pt>
                <c:pt idx="5">
                  <c:v>1.4220089228186632</c:v>
                </c:pt>
                <c:pt idx="6">
                  <c:v>0.85670380330388018</c:v>
                </c:pt>
                <c:pt idx="7">
                  <c:v>0.15485926242745582</c:v>
                </c:pt>
                <c:pt idx="8">
                  <c:v>8.2583329509863379</c:v>
                </c:pt>
                <c:pt idx="9">
                  <c:v>3.4364700195544335</c:v>
                </c:pt>
                <c:pt idx="10">
                  <c:v>1.6819360653643076</c:v>
                </c:pt>
                <c:pt idx="11">
                  <c:v>0.602299848123237</c:v>
                </c:pt>
              </c:numCache>
            </c:numRef>
          </c:val>
          <c:extLst>
            <c:ext xmlns:c16="http://schemas.microsoft.com/office/drawing/2014/chart" uri="{C3380CC4-5D6E-409C-BE32-E72D297353CC}">
              <c16:uniqueId val="{00000006-9F65-4625-A9B6-37D9661D95CE}"/>
            </c:ext>
          </c:extLst>
        </c:ser>
        <c:ser>
          <c:idx val="8"/>
          <c:order val="8"/>
          <c:tx>
            <c:strRef>
              <c:f>'C6 Asalariados'!$A$64:$B$64</c:f>
              <c:strCache>
                <c:ptCount val="2"/>
                <c:pt idx="0">
                  <c:v>Intermediación financiera</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 Asalariados'!$C$55:$N$56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 Asalariados'!$C$64:$N$64</c:f>
              <c:numCache>
                <c:formatCode>_-* #,##0_-;\-* #,##0_-;_-* "-"_-;_-@_-</c:formatCode>
                <c:ptCount val="12"/>
                <c:pt idx="0">
                  <c:v>0.86662493604639512</c:v>
                </c:pt>
                <c:pt idx="1">
                  <c:v>2.3041974021242209</c:v>
                </c:pt>
                <c:pt idx="2">
                  <c:v>3.5884387637069413</c:v>
                </c:pt>
                <c:pt idx="3">
                  <c:v>3.75467440618098</c:v>
                </c:pt>
                <c:pt idx="4">
                  <c:v>1.0794175416729397</c:v>
                </c:pt>
                <c:pt idx="5">
                  <c:v>3.3264955240791885</c:v>
                </c:pt>
                <c:pt idx="6">
                  <c:v>4.3419536162727219</c:v>
                </c:pt>
                <c:pt idx="7">
                  <c:v>2.5581275302897342</c:v>
                </c:pt>
                <c:pt idx="8">
                  <c:v>0.71985878114216317</c:v>
                </c:pt>
                <c:pt idx="9">
                  <c:v>1.4646280224280104</c:v>
                </c:pt>
                <c:pt idx="10">
                  <c:v>2.9449852716203297</c:v>
                </c:pt>
                <c:pt idx="11">
                  <c:v>5.1629420698633099</c:v>
                </c:pt>
              </c:numCache>
            </c:numRef>
          </c:val>
          <c:extLst>
            <c:ext xmlns:c16="http://schemas.microsoft.com/office/drawing/2014/chart" uri="{C3380CC4-5D6E-409C-BE32-E72D297353CC}">
              <c16:uniqueId val="{00000007-9F65-4625-A9B6-37D9661D95CE}"/>
            </c:ext>
          </c:extLst>
        </c:ser>
        <c:ser>
          <c:idx val="9"/>
          <c:order val="9"/>
          <c:tx>
            <c:strRef>
              <c:f>'C6 Asalariados'!$A$65:$B$65</c:f>
              <c:strCache>
                <c:ptCount val="2"/>
                <c:pt idx="0">
                  <c:v>Otras o no informa</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 Asalariados'!$C$55:$N$56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 Asalariados'!$C$65:$N$65</c:f>
              <c:numCache>
                <c:formatCode>_-* #,##0_-;\-* #,##0_-;_-* "-"_-;_-@_-</c:formatCode>
                <c:ptCount val="12"/>
                <c:pt idx="0">
                  <c:v>0.93665234677573783</c:v>
                </c:pt>
                <c:pt idx="1">
                  <c:v>0.81376655343559201</c:v>
                </c:pt>
                <c:pt idx="2">
                  <c:v>1.5971486207840733</c:v>
                </c:pt>
                <c:pt idx="3">
                  <c:v>2.2508910275321528</c:v>
                </c:pt>
                <c:pt idx="4">
                  <c:v>0.3620232689230683</c:v>
                </c:pt>
                <c:pt idx="5">
                  <c:v>0.55422243428331275</c:v>
                </c:pt>
                <c:pt idx="6">
                  <c:v>0.70707887659987467</c:v>
                </c:pt>
                <c:pt idx="7">
                  <c:v>2.7867292986350263</c:v>
                </c:pt>
                <c:pt idx="8">
                  <c:v>1.3329823790354716</c:v>
                </c:pt>
                <c:pt idx="9">
                  <c:v>1.0269176168189105</c:v>
                </c:pt>
                <c:pt idx="10">
                  <c:v>2.3572314099531386</c:v>
                </c:pt>
                <c:pt idx="11">
                  <c:v>1.6194402256454761</c:v>
                </c:pt>
              </c:numCache>
            </c:numRef>
          </c:val>
          <c:extLst>
            <c:ext xmlns:c16="http://schemas.microsoft.com/office/drawing/2014/chart" uri="{C3380CC4-5D6E-409C-BE32-E72D297353CC}">
              <c16:uniqueId val="{00000008-9F65-4625-A9B6-37D9661D95CE}"/>
            </c:ext>
          </c:extLst>
        </c:ser>
        <c:dLbls>
          <c:showLegendKey val="0"/>
          <c:showVal val="0"/>
          <c:showCatName val="0"/>
          <c:showSerName val="0"/>
          <c:showPercent val="0"/>
          <c:showBubbleSize val="0"/>
        </c:dLbls>
        <c:gapWidth val="45"/>
        <c:overlap val="100"/>
        <c:axId val="584527184"/>
        <c:axId val="584525872"/>
        <c:extLst>
          <c:ext xmlns:c15="http://schemas.microsoft.com/office/drawing/2012/chart" uri="{02D57815-91ED-43cb-92C2-25804820EDAC}">
            <c15:filteredBarSeries>
              <c15:ser>
                <c:idx val="0"/>
                <c:order val="0"/>
                <c:tx>
                  <c:strRef>
                    <c:extLst>
                      <c:ext uri="{02D57815-91ED-43cb-92C2-25804820EDAC}">
                        <c15:formulaRef>
                          <c15:sqref>'C6 Asalariados'!$A$56:$B$56</c15:sqref>
                        </c15:formulaRef>
                      </c:ext>
                    </c:extLst>
                    <c:strCache>
                      <c:ptCount val="2"/>
                    </c:strCache>
                  </c:strRef>
                </c:tx>
                <c:spPr>
                  <a:solidFill>
                    <a:schemeClr val="accent1"/>
                  </a:solidFill>
                  <a:ln>
                    <a:noFill/>
                  </a:ln>
                  <a:effectLst/>
                </c:spPr>
                <c:invertIfNegative val="0"/>
                <c:cat>
                  <c:multiLvlStrRef>
                    <c:extLst>
                      <c:ext uri="{02D57815-91ED-43cb-92C2-25804820EDAC}">
                        <c15:formulaRef>
                          <c15:sqref>'C6 Asalariados'!$C$55:$N$56</c15:sqref>
                        </c15:formulaRef>
                      </c:ext>
                    </c:extLst>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extLst>
                      <c:ext uri="{02D57815-91ED-43cb-92C2-25804820EDAC}">
                        <c15:formulaRef>
                          <c15:sqref>'C6 Asalariados'!$C$56:$N$56</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9-9F65-4625-A9B6-37D9661D95CE}"/>
                  </c:ext>
                </c:extLst>
              </c15:ser>
            </c15:filteredBarSeries>
          </c:ext>
        </c:extLst>
      </c:barChart>
      <c:catAx>
        <c:axId val="58452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4525872"/>
        <c:crosses val="autoZero"/>
        <c:auto val="1"/>
        <c:lblAlgn val="ctr"/>
        <c:lblOffset val="100"/>
        <c:noMultiLvlLbl val="0"/>
      </c:catAx>
      <c:valAx>
        <c:axId val="584525872"/>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4527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'C7'!$G$99</c:f>
              <c:strCache>
                <c:ptCount val="1"/>
                <c:pt idx="0">
                  <c:v>Tasa de informalidad</c:v>
                </c:pt>
              </c:strCache>
            </c:strRef>
          </c:tx>
          <c:spPr>
            <a:solidFill>
              <a:schemeClr val="accent1"/>
            </a:solidFill>
            <a:ln>
              <a:noFill/>
            </a:ln>
            <a:effectLst/>
          </c:spPr>
          <c:invertIfNegative val="0"/>
          <c:dPt>
            <c:idx val="4"/>
            <c:invertIfNegative val="0"/>
            <c:bubble3D val="0"/>
            <c:spPr>
              <a:solidFill>
                <a:srgbClr val="7030A0"/>
              </a:solidFill>
              <a:ln>
                <a:noFill/>
              </a:ln>
              <a:effectLst/>
            </c:spPr>
            <c:extLst>
              <c:ext xmlns:c16="http://schemas.microsoft.com/office/drawing/2014/chart" uri="{C3380CC4-5D6E-409C-BE32-E72D297353CC}">
                <c16:uniqueId val="{00000001-5098-4A8D-BCB6-34D504E978DE}"/>
              </c:ext>
            </c:extLst>
          </c:dPt>
          <c:dPt>
            <c:idx val="5"/>
            <c:invertIfNegative val="0"/>
            <c:bubble3D val="0"/>
            <c:spPr>
              <a:solidFill>
                <a:srgbClr val="7030A0"/>
              </a:solidFill>
              <a:ln>
                <a:noFill/>
              </a:ln>
              <a:effectLst/>
            </c:spPr>
            <c:extLst>
              <c:ext xmlns:c16="http://schemas.microsoft.com/office/drawing/2014/chart" uri="{C3380CC4-5D6E-409C-BE32-E72D297353CC}">
                <c16:uniqueId val="{00000002-5098-4A8D-BCB6-34D504E978DE}"/>
              </c:ext>
            </c:extLst>
          </c:dPt>
          <c:dPt>
            <c:idx val="6"/>
            <c:invertIfNegative val="0"/>
            <c:bubble3D val="0"/>
            <c:spPr>
              <a:solidFill>
                <a:srgbClr val="7030A0"/>
              </a:solidFill>
              <a:ln>
                <a:noFill/>
              </a:ln>
              <a:effectLst/>
            </c:spPr>
            <c:extLst>
              <c:ext xmlns:c16="http://schemas.microsoft.com/office/drawing/2014/chart" uri="{C3380CC4-5D6E-409C-BE32-E72D297353CC}">
                <c16:uniqueId val="{00000003-5098-4A8D-BCB6-34D504E978DE}"/>
              </c:ext>
            </c:extLst>
          </c:dPt>
          <c:dPt>
            <c:idx val="7"/>
            <c:invertIfNegative val="0"/>
            <c:bubble3D val="0"/>
            <c:spPr>
              <a:solidFill>
                <a:srgbClr val="7030A0"/>
              </a:solidFill>
              <a:ln>
                <a:noFill/>
              </a:ln>
              <a:effectLst/>
            </c:spPr>
            <c:extLst>
              <c:ext xmlns:c16="http://schemas.microsoft.com/office/drawing/2014/chart" uri="{C3380CC4-5D6E-409C-BE32-E72D297353CC}">
                <c16:uniqueId val="{00000004-5098-4A8D-BCB6-34D504E978DE}"/>
              </c:ext>
            </c:extLst>
          </c:dPt>
          <c:dPt>
            <c:idx val="8"/>
            <c:invertIfNegative val="0"/>
            <c:bubble3D val="0"/>
            <c:spPr>
              <a:solidFill>
                <a:srgbClr val="00B050"/>
              </a:solidFill>
              <a:ln>
                <a:noFill/>
              </a:ln>
              <a:effectLst/>
            </c:spPr>
            <c:extLst>
              <c:ext xmlns:c16="http://schemas.microsoft.com/office/drawing/2014/chart" uri="{C3380CC4-5D6E-409C-BE32-E72D297353CC}">
                <c16:uniqueId val="{00000005-5098-4A8D-BCB6-34D504E978DE}"/>
              </c:ext>
            </c:extLst>
          </c:dPt>
          <c:dPt>
            <c:idx val="9"/>
            <c:invertIfNegative val="0"/>
            <c:bubble3D val="0"/>
            <c:spPr>
              <a:solidFill>
                <a:srgbClr val="00B050"/>
              </a:solidFill>
              <a:ln>
                <a:noFill/>
              </a:ln>
              <a:effectLst/>
            </c:spPr>
            <c:extLst>
              <c:ext xmlns:c16="http://schemas.microsoft.com/office/drawing/2014/chart" uri="{C3380CC4-5D6E-409C-BE32-E72D297353CC}">
                <c16:uniqueId val="{00000006-5098-4A8D-BCB6-34D504E978DE}"/>
              </c:ext>
            </c:extLst>
          </c:dPt>
          <c:dPt>
            <c:idx val="10"/>
            <c:invertIfNegative val="0"/>
            <c:bubble3D val="0"/>
            <c:spPr>
              <a:solidFill>
                <a:srgbClr val="00B050"/>
              </a:solidFill>
              <a:ln>
                <a:noFill/>
              </a:ln>
              <a:effectLst/>
            </c:spPr>
            <c:extLst>
              <c:ext xmlns:c16="http://schemas.microsoft.com/office/drawing/2014/chart" uri="{C3380CC4-5D6E-409C-BE32-E72D297353CC}">
                <c16:uniqueId val="{00000007-5098-4A8D-BCB6-34D504E978DE}"/>
              </c:ext>
            </c:extLst>
          </c:dPt>
          <c:dPt>
            <c:idx val="11"/>
            <c:invertIfNegative val="0"/>
            <c:bubble3D val="0"/>
            <c:spPr>
              <a:solidFill>
                <a:srgbClr val="00B050"/>
              </a:solidFill>
              <a:ln>
                <a:noFill/>
              </a:ln>
              <a:effectLst/>
            </c:spPr>
            <c:extLst>
              <c:ext xmlns:c16="http://schemas.microsoft.com/office/drawing/2014/chart" uri="{C3380CC4-5D6E-409C-BE32-E72D297353CC}">
                <c16:uniqueId val="{00000008-5098-4A8D-BCB6-34D504E978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'C7'!$H$97:$S$98</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'C7'!$H$99:$S$99</c:f>
              <c:numCache>
                <c:formatCode>_-* #,##0.0_-;\-* #,##0.0_-;_-* "-"_-;_-@_-</c:formatCode>
                <c:ptCount val="12"/>
                <c:pt idx="0">
                  <c:v>61.61051726712833</c:v>
                </c:pt>
                <c:pt idx="1">
                  <c:v>44.21705176379686</c:v>
                </c:pt>
                <c:pt idx="2">
                  <c:v>33.974310019502177</c:v>
                </c:pt>
                <c:pt idx="3">
                  <c:v>31.641497097658995</c:v>
                </c:pt>
                <c:pt idx="4">
                  <c:v>61.418788097347132</c:v>
                </c:pt>
                <c:pt idx="5">
                  <c:v>42.388496691963084</c:v>
                </c:pt>
                <c:pt idx="6">
                  <c:v>33.095551498167097</c:v>
                </c:pt>
                <c:pt idx="7">
                  <c:v>31.48067577632423</c:v>
                </c:pt>
                <c:pt idx="8">
                  <c:v>61.74280201589437</c:v>
                </c:pt>
                <c:pt idx="9">
                  <c:v>45.718856632919149</c:v>
                </c:pt>
                <c:pt idx="10">
                  <c:v>34.724555602558901</c:v>
                </c:pt>
                <c:pt idx="11">
                  <c:v>31.831357506118408</c:v>
                </c:pt>
              </c:numCache>
            </c:numRef>
          </c:val>
          <c:extLst>
            <c:ext xmlns:c16="http://schemas.microsoft.com/office/drawing/2014/chart" uri="{C3380CC4-5D6E-409C-BE32-E72D297353CC}">
              <c16:uniqueId val="{00000000-5098-4A8D-BCB6-34D504E978DE}"/>
            </c:ext>
          </c:extLst>
        </c:ser>
        <c:dLbls>
          <c:showLegendKey val="0"/>
          <c:showVal val="0"/>
          <c:showCatName val="0"/>
          <c:showSerName val="0"/>
          <c:showPercent val="0"/>
          <c:showBubbleSize val="0"/>
        </c:dLbls>
        <c:gapWidth val="32"/>
        <c:overlap val="-100"/>
        <c:axId val="579380280"/>
        <c:axId val="579380608"/>
      </c:barChart>
      <c:catAx>
        <c:axId val="579380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80608"/>
        <c:crosses val="autoZero"/>
        <c:auto val="1"/>
        <c:lblAlgn val="ctr"/>
        <c:lblOffset val="100"/>
        <c:noMultiLvlLbl val="0"/>
      </c:catAx>
      <c:valAx>
        <c:axId val="579380608"/>
        <c:scaling>
          <c:orientation val="minMax"/>
        </c:scaling>
        <c:delete val="0"/>
        <c:axPos val="l"/>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80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'C8'!$V$45</c:f>
              <c:strCache>
                <c:ptCount val="1"/>
                <c:pt idx="0">
                  <c:v>Estratos 1 y 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'C8'!$U$46:$U$56</c:f>
              <c:strCache>
                <c:ptCount val="11"/>
                <c:pt idx="0">
                  <c:v> Tsa de informalidad </c:v>
                </c:pt>
                <c:pt idx="1">
                  <c:v>Transporte, almacenamiento y comunicaciones</c:v>
                </c:pt>
                <c:pt idx="2">
                  <c:v>Comercio, hoteles y restaurantes</c:v>
                </c:pt>
                <c:pt idx="3">
                  <c:v>Construcción</c:v>
                </c:pt>
                <c:pt idx="4">
                  <c:v>Agricultura, ganadería, caza, silvicultura y pesca</c:v>
                </c:pt>
                <c:pt idx="5">
                  <c:v>Explotación de Minas y Canteras</c:v>
                </c:pt>
                <c:pt idx="6">
                  <c:v>Servicios comunales, sociales y personales</c:v>
                </c:pt>
                <c:pt idx="7">
                  <c:v>Industria manufacturera</c:v>
                </c:pt>
                <c:pt idx="8">
                  <c:v>Actividades Inmobiliarias, empresariales y de alquiler</c:v>
                </c:pt>
                <c:pt idx="9">
                  <c:v>Intermediación financiera</c:v>
                </c:pt>
                <c:pt idx="10">
                  <c:v>Suministro de Electricidad Gas y Agua</c:v>
                </c:pt>
              </c:strCache>
            </c:strRef>
          </c:cat>
          <c:val>
            <c:numRef>
              <c:f>'C8'!$V$46:$V$56</c:f>
              <c:numCache>
                <c:formatCode>_-* #,##0.0_-;\-* #,##0.0_-;_-* "-"??_-;_-@_-</c:formatCode>
                <c:ptCount val="11"/>
                <c:pt idx="0">
                  <c:v>51.57154489599526</c:v>
                </c:pt>
                <c:pt idx="1">
                  <c:v>68.610071180512804</c:v>
                </c:pt>
                <c:pt idx="2">
                  <c:v>62.28336786548315</c:v>
                </c:pt>
                <c:pt idx="3">
                  <c:v>61.917758580146263</c:v>
                </c:pt>
                <c:pt idx="4">
                  <c:v>56.933760522298947</c:v>
                </c:pt>
                <c:pt idx="5">
                  <c:v>42.336144400059176</c:v>
                </c:pt>
                <c:pt idx="6">
                  <c:v>42.167697020417037</c:v>
                </c:pt>
                <c:pt idx="7">
                  <c:v>37.735636547181535</c:v>
                </c:pt>
                <c:pt idx="8">
                  <c:v>32.603353851484414</c:v>
                </c:pt>
                <c:pt idx="9">
                  <c:v>14.54652322599031</c:v>
                </c:pt>
                <c:pt idx="10">
                  <c:v>1.2285828131225927</c:v>
                </c:pt>
              </c:numCache>
            </c:numRef>
          </c:val>
          <c:extLst>
            <c:ext xmlns:c16="http://schemas.microsoft.com/office/drawing/2014/chart" uri="{C3380CC4-5D6E-409C-BE32-E72D297353CC}">
              <c16:uniqueId val="{00000000-3B3B-4089-ACFF-989C39D5F61F}"/>
            </c:ext>
          </c:extLst>
        </c:ser>
        <c:dLbls>
          <c:showLegendKey val="0"/>
          <c:showVal val="0"/>
          <c:showCatName val="0"/>
          <c:showSerName val="0"/>
          <c:showPercent val="0"/>
          <c:showBubbleSize val="0"/>
        </c:dLbls>
        <c:gapWidth val="45"/>
        <c:axId val="583687488"/>
        <c:axId val="583693064"/>
      </c:barChart>
      <c:catAx>
        <c:axId val="583687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693064"/>
        <c:crosses val="autoZero"/>
        <c:auto val="1"/>
        <c:lblAlgn val="ctr"/>
        <c:lblOffset val="100"/>
        <c:noMultiLvlLbl val="0"/>
      </c:catAx>
      <c:valAx>
        <c:axId val="583693064"/>
        <c:scaling>
          <c:orientation val="minMax"/>
        </c:scaling>
        <c:delete val="0"/>
        <c:axPos val="b"/>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687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58923884514433E-2"/>
          <c:y val="4.7159699892818867E-2"/>
          <c:w val="0.86819160104986881"/>
          <c:h val="0.71196867272619846"/>
        </c:manualLayout>
      </c:layout>
      <c:barChart>
        <c:barDir val="col"/>
        <c:grouping val="clustered"/>
        <c:varyColors val="0"/>
        <c:ser>
          <c:idx val="0"/>
          <c:order val="0"/>
          <c:tx>
            <c:strRef>
              <c:f>'C9'!$W$28</c:f>
              <c:strCache>
                <c:ptCount val="1"/>
                <c:pt idx="0">
                  <c:v>Estratos 1 y 2</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'C9'!$V$29:$V$32</c:f>
              <c:strCache>
                <c:ptCount val="4"/>
                <c:pt idx="0">
                  <c:v> Informales </c:v>
                </c:pt>
                <c:pt idx="1">
                  <c:v> Ninguno o primaria  </c:v>
                </c:pt>
                <c:pt idx="2">
                  <c:v> Secundaria </c:v>
                </c:pt>
                <c:pt idx="3">
                  <c:v> Superior </c:v>
                </c:pt>
              </c:strCache>
            </c:strRef>
          </c:cat>
          <c:val>
            <c:numRef>
              <c:f>'C9'!$W$29:$W$32</c:f>
              <c:numCache>
                <c:formatCode>_-* #,##0.0_-;\-* #,##0.0_-;_-* "-"??_-;_-@_-</c:formatCode>
                <c:ptCount val="4"/>
                <c:pt idx="0">
                  <c:v>51.571575110168432</c:v>
                </c:pt>
                <c:pt idx="1">
                  <c:v>81.531593944468867</c:v>
                </c:pt>
                <c:pt idx="2">
                  <c:v>59.149998838947951</c:v>
                </c:pt>
                <c:pt idx="3">
                  <c:v>30.240455970145717</c:v>
                </c:pt>
              </c:numCache>
            </c:numRef>
          </c:val>
          <c:extLst>
            <c:ext xmlns:c16="http://schemas.microsoft.com/office/drawing/2014/chart" uri="{C3380CC4-5D6E-409C-BE32-E72D297353CC}">
              <c16:uniqueId val="{00000000-C645-4EF5-A0B6-EC6A49AEB072}"/>
            </c:ext>
          </c:extLst>
        </c:ser>
        <c:ser>
          <c:idx val="1"/>
          <c:order val="1"/>
          <c:tx>
            <c:strRef>
              <c:f>'C9'!$X$28</c:f>
              <c:strCache>
                <c:ptCount val="1"/>
                <c:pt idx="0">
                  <c:v>Estratos 4,5y6</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'C9'!$V$29:$V$32</c:f>
              <c:strCache>
                <c:ptCount val="4"/>
                <c:pt idx="0">
                  <c:v> Informales </c:v>
                </c:pt>
                <c:pt idx="1">
                  <c:v> Ninguno o primaria  </c:v>
                </c:pt>
                <c:pt idx="2">
                  <c:v> Secundaria </c:v>
                </c:pt>
                <c:pt idx="3">
                  <c:v> Superior </c:v>
                </c:pt>
              </c:strCache>
            </c:strRef>
          </c:cat>
          <c:val>
            <c:numRef>
              <c:f>'C9'!$X$29:$X$32</c:f>
              <c:numCache>
                <c:formatCode>_-* #,##0.0_-;\-* #,##0.0_-;_-* "-"??_-;_-@_-</c:formatCode>
                <c:ptCount val="4"/>
                <c:pt idx="0">
                  <c:v>31.64137095198798</c:v>
                </c:pt>
                <c:pt idx="1">
                  <c:v>78.444881889763778</c:v>
                </c:pt>
                <c:pt idx="2">
                  <c:v>58.722142426910075</c:v>
                </c:pt>
                <c:pt idx="3">
                  <c:v>25.754533004921342</c:v>
                </c:pt>
              </c:numCache>
            </c:numRef>
          </c:val>
          <c:extLst>
            <c:ext xmlns:c16="http://schemas.microsoft.com/office/drawing/2014/chart" uri="{C3380CC4-5D6E-409C-BE32-E72D297353CC}">
              <c16:uniqueId val="{00000001-C645-4EF5-A0B6-EC6A49AEB072}"/>
            </c:ext>
          </c:extLst>
        </c:ser>
        <c:dLbls>
          <c:showLegendKey val="0"/>
          <c:showVal val="0"/>
          <c:showCatName val="0"/>
          <c:showSerName val="0"/>
          <c:showPercent val="0"/>
          <c:showBubbleSize val="0"/>
        </c:dLbls>
        <c:gapWidth val="164"/>
        <c:overlap val="-22"/>
        <c:axId val="719296760"/>
        <c:axId val="719294792"/>
      </c:barChart>
      <c:catAx>
        <c:axId val="7192967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94792"/>
        <c:crosses val="autoZero"/>
        <c:auto val="1"/>
        <c:lblAlgn val="ctr"/>
        <c:lblOffset val="100"/>
        <c:noMultiLvlLbl val="0"/>
      </c:catAx>
      <c:valAx>
        <c:axId val="719294792"/>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96760"/>
        <c:crosses val="autoZero"/>
        <c:crossBetween val="between"/>
      </c:valAx>
      <c:spPr>
        <a:noFill/>
        <a:ln>
          <a:noFill/>
        </a:ln>
        <a:effectLst/>
      </c:spPr>
    </c:plotArea>
    <c:legend>
      <c:legendPos val="r"/>
      <c:layout>
        <c:manualLayout>
          <c:xMode val="edge"/>
          <c:yMode val="edge"/>
          <c:x val="7.8939413823272117E-2"/>
          <c:y val="0.85208935699757793"/>
          <c:w val="0.88494947506561683"/>
          <c:h val="0.144695546497202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58923884514433E-2"/>
          <c:y val="4.7159699892818867E-2"/>
          <c:w val="0.86819160104986881"/>
          <c:h val="0.84487328151505181"/>
        </c:manualLayout>
      </c:layout>
      <c:barChart>
        <c:barDir val="col"/>
        <c:grouping val="clustered"/>
        <c:varyColors val="0"/>
        <c:ser>
          <c:idx val="0"/>
          <c:order val="0"/>
          <c:tx>
            <c:strRef>
              <c:f>'C9'!$W$28</c:f>
              <c:strCache>
                <c:ptCount val="1"/>
                <c:pt idx="0">
                  <c:v>Estratos 1 y 2</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'C9'!$V$29:$V$32</c:f>
              <c:strCache>
                <c:ptCount val="4"/>
                <c:pt idx="0">
                  <c:v> Informales </c:v>
                </c:pt>
                <c:pt idx="1">
                  <c:v> Ninguno o primaria  </c:v>
                </c:pt>
                <c:pt idx="2">
                  <c:v> Secundaria </c:v>
                </c:pt>
                <c:pt idx="3">
                  <c:v> Superior </c:v>
                </c:pt>
              </c:strCache>
            </c:strRef>
          </c:cat>
          <c:val>
            <c:numRef>
              <c:f>'C9'!$W$29:$W$32</c:f>
              <c:numCache>
                <c:formatCode>_-* #,##0.0_-;\-* #,##0.0_-;_-* "-"??_-;_-@_-</c:formatCode>
                <c:ptCount val="4"/>
                <c:pt idx="0">
                  <c:v>51.571575110168432</c:v>
                </c:pt>
                <c:pt idx="1">
                  <c:v>81.531593944468867</c:v>
                </c:pt>
                <c:pt idx="2">
                  <c:v>59.149998838947951</c:v>
                </c:pt>
                <c:pt idx="3">
                  <c:v>30.240455970145717</c:v>
                </c:pt>
              </c:numCache>
            </c:numRef>
          </c:val>
          <c:extLst>
            <c:ext xmlns:c16="http://schemas.microsoft.com/office/drawing/2014/chart" uri="{C3380CC4-5D6E-409C-BE32-E72D297353CC}">
              <c16:uniqueId val="{00000000-AAE5-4AC2-86AC-B590EF452BC7}"/>
            </c:ext>
          </c:extLst>
        </c:ser>
        <c:dLbls>
          <c:showLegendKey val="0"/>
          <c:showVal val="0"/>
          <c:showCatName val="0"/>
          <c:showSerName val="0"/>
          <c:showPercent val="0"/>
          <c:showBubbleSize val="0"/>
        </c:dLbls>
        <c:gapWidth val="164"/>
        <c:overlap val="-22"/>
        <c:axId val="719296760"/>
        <c:axId val="719294792"/>
      </c:barChart>
      <c:catAx>
        <c:axId val="7192967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94792"/>
        <c:crosses val="autoZero"/>
        <c:auto val="1"/>
        <c:lblAlgn val="ctr"/>
        <c:lblOffset val="100"/>
        <c:noMultiLvlLbl val="0"/>
      </c:catAx>
      <c:valAx>
        <c:axId val="719294792"/>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96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5892388451442E-2"/>
          <c:y val="5.4977398658501028E-2"/>
          <c:w val="0.87258552055992999"/>
          <c:h val="0.73577136191309422"/>
        </c:manualLayout>
      </c:layout>
      <c:barChart>
        <c:barDir val="col"/>
        <c:grouping val="clustered"/>
        <c:varyColors val="0"/>
        <c:ser>
          <c:idx val="0"/>
          <c:order val="0"/>
          <c:tx>
            <c:strRef>
              <c:f>'C10'!$W$42</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'C10'!$V$43:$V$44</c:f>
              <c:strCache>
                <c:ptCount val="2"/>
                <c:pt idx="0">
                  <c:v>Afliliados a salud como aportantes</c:v>
                </c:pt>
                <c:pt idx="1">
                  <c:v>Afiliados a pensiones</c:v>
                </c:pt>
              </c:strCache>
            </c:strRef>
          </c:cat>
          <c:val>
            <c:numRef>
              <c:f>'C10'!$W$43:$W$44</c:f>
              <c:numCache>
                <c:formatCode>_-* #,##0.0_-;\-* #,##0.0_-;_-* "-"??_-;_-@_-</c:formatCode>
                <c:ptCount val="2"/>
                <c:pt idx="0">
                  <c:v>42.230863475747846</c:v>
                </c:pt>
                <c:pt idx="1">
                  <c:v>38.6952915743246</c:v>
                </c:pt>
              </c:numCache>
            </c:numRef>
          </c:val>
          <c:extLst>
            <c:ext xmlns:c16="http://schemas.microsoft.com/office/drawing/2014/chart" uri="{C3380CC4-5D6E-409C-BE32-E72D297353CC}">
              <c16:uniqueId val="{00000000-EB96-4176-9100-CEE4899373A8}"/>
            </c:ext>
          </c:extLst>
        </c:ser>
        <c:ser>
          <c:idx val="1"/>
          <c:order val="1"/>
          <c:tx>
            <c:strRef>
              <c:f>'C10'!$X$42</c:f>
              <c:strCache>
                <c:ptCount val="1"/>
                <c:pt idx="0">
                  <c:v>Informales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'C10'!$V$43:$V$44</c:f>
              <c:strCache>
                <c:ptCount val="2"/>
                <c:pt idx="0">
                  <c:v>Afliliados a salud como aportantes</c:v>
                </c:pt>
                <c:pt idx="1">
                  <c:v>Afiliados a pensiones</c:v>
                </c:pt>
              </c:strCache>
            </c:strRef>
          </c:cat>
          <c:val>
            <c:numRef>
              <c:f>'C10'!$X$43:$X$44</c:f>
              <c:numCache>
                <c:formatCode>_-* #,##0.0_-;\-* #,##0.0_-;_-* "-"??_-;_-@_-</c:formatCode>
                <c:ptCount val="2"/>
                <c:pt idx="0">
                  <c:v>7.8921204757019723</c:v>
                </c:pt>
                <c:pt idx="1">
                  <c:v>5.3866528557878253</c:v>
                </c:pt>
              </c:numCache>
            </c:numRef>
          </c:val>
          <c:extLst>
            <c:ext xmlns:c16="http://schemas.microsoft.com/office/drawing/2014/chart" uri="{C3380CC4-5D6E-409C-BE32-E72D297353CC}">
              <c16:uniqueId val="{00000001-EB96-4176-9100-CEE4899373A8}"/>
            </c:ext>
          </c:extLst>
        </c:ser>
        <c:ser>
          <c:idx val="2"/>
          <c:order val="2"/>
          <c:tx>
            <c:strRef>
              <c:f>'C10'!$Y$42</c:f>
              <c:strCache>
                <c:ptCount val="1"/>
                <c:pt idx="0">
                  <c:v>Formales</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'C10'!$V$43:$V$44</c:f>
              <c:strCache>
                <c:ptCount val="2"/>
                <c:pt idx="0">
                  <c:v>Afliliados a salud como aportantes</c:v>
                </c:pt>
                <c:pt idx="1">
                  <c:v>Afiliados a pensiones</c:v>
                </c:pt>
              </c:strCache>
            </c:strRef>
          </c:cat>
          <c:val>
            <c:numRef>
              <c:f>'C10'!$Y$43:$Y$44</c:f>
              <c:numCache>
                <c:formatCode>_-* #,##0.0_-;\-* #,##0.0_-;_-* "-"??_-;_-@_-</c:formatCode>
                <c:ptCount val="2"/>
                <c:pt idx="0">
                  <c:v>78.798294025971444</c:v>
                </c:pt>
                <c:pt idx="1">
                  <c:v>74.165760981459144</c:v>
                </c:pt>
              </c:numCache>
            </c:numRef>
          </c:val>
          <c:extLst>
            <c:ext xmlns:c16="http://schemas.microsoft.com/office/drawing/2014/chart" uri="{C3380CC4-5D6E-409C-BE32-E72D297353CC}">
              <c16:uniqueId val="{00000002-EB96-4176-9100-CEE4899373A8}"/>
            </c:ext>
          </c:extLst>
        </c:ser>
        <c:dLbls>
          <c:showLegendKey val="0"/>
          <c:showVal val="0"/>
          <c:showCatName val="0"/>
          <c:showSerName val="0"/>
          <c:showPercent val="0"/>
          <c:showBubbleSize val="0"/>
        </c:dLbls>
        <c:gapWidth val="164"/>
        <c:overlap val="-22"/>
        <c:axId val="588242408"/>
        <c:axId val="588237488"/>
      </c:barChart>
      <c:catAx>
        <c:axId val="58824240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37488"/>
        <c:crosses val="autoZero"/>
        <c:auto val="1"/>
        <c:lblAlgn val="ctr"/>
        <c:lblOffset val="100"/>
        <c:noMultiLvlLbl val="0"/>
      </c:catAx>
      <c:valAx>
        <c:axId val="588237488"/>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42408"/>
        <c:crosses val="autoZero"/>
        <c:crossBetween val="between"/>
      </c:valAx>
      <c:spPr>
        <a:noFill/>
        <a:ln>
          <a:noFill/>
        </a:ln>
        <a:effectLst/>
      </c:spPr>
    </c:plotArea>
    <c:legend>
      <c:legendPos val="t"/>
      <c:layout>
        <c:manualLayout>
          <c:xMode val="edge"/>
          <c:yMode val="edge"/>
          <c:x val="0.26478521434820645"/>
          <c:y val="0.92129629629629628"/>
          <c:w val="0.4031999125109360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3.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352425</xdr:colOff>
      <xdr:row>37</xdr:row>
      <xdr:rowOff>142875</xdr:rowOff>
    </xdr:from>
    <xdr:to>
      <xdr:col>11</xdr:col>
      <xdr:colOff>95250</xdr:colOff>
      <xdr:row>55</xdr:row>
      <xdr:rowOff>161925</xdr:rowOff>
    </xdr:to>
    <xdr:graphicFrame macro="">
      <xdr:nvGraphicFramePr>
        <xdr:cNvPr id="5" name="Gráfico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2352673</xdr:colOff>
      <xdr:row>109</xdr:row>
      <xdr:rowOff>119061</xdr:rowOff>
    </xdr:from>
    <xdr:to>
      <xdr:col>9</xdr:col>
      <xdr:colOff>200025</xdr:colOff>
      <xdr:row>133</xdr:row>
      <xdr:rowOff>142875</xdr:rowOff>
    </xdr:to>
    <xdr:graphicFrame macro="">
      <xdr:nvGraphicFramePr>
        <xdr:cNvPr id="2" name="Gráfico 1">
          <a:extLst>
            <a:ext uri="{FF2B5EF4-FFF2-40B4-BE49-F238E27FC236}">
              <a16:creationId xmlns:a16="http://schemas.microsoft.com/office/drawing/2014/main" id="{00000000-0008-0000-1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1914524</xdr:colOff>
      <xdr:row>86</xdr:row>
      <xdr:rowOff>180975</xdr:rowOff>
    </xdr:from>
    <xdr:to>
      <xdr:col>8</xdr:col>
      <xdr:colOff>523875</xdr:colOff>
      <xdr:row>109</xdr:row>
      <xdr:rowOff>85724</xdr:rowOff>
    </xdr:to>
    <xdr:graphicFrame macro="">
      <xdr:nvGraphicFramePr>
        <xdr:cNvPr id="2" name="Gráfico 1">
          <a:extLst>
            <a:ext uri="{FF2B5EF4-FFF2-40B4-BE49-F238E27FC236}">
              <a16:creationId xmlns:a16="http://schemas.microsoft.com/office/drawing/2014/main" id="{00000000-0008-0000-1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452436</xdr:colOff>
      <xdr:row>40</xdr:row>
      <xdr:rowOff>76199</xdr:rowOff>
    </xdr:from>
    <xdr:to>
      <xdr:col>18</xdr:col>
      <xdr:colOff>504824</xdr:colOff>
      <xdr:row>64</xdr:row>
      <xdr:rowOff>133350</xdr:rowOff>
    </xdr:to>
    <xdr:graphicFrame macro="">
      <xdr:nvGraphicFramePr>
        <xdr:cNvPr id="2" name="Gráfico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295275</xdr:colOff>
      <xdr:row>67</xdr:row>
      <xdr:rowOff>9525</xdr:rowOff>
    </xdr:from>
    <xdr:to>
      <xdr:col>10</xdr:col>
      <xdr:colOff>147638</xdr:colOff>
      <xdr:row>91</xdr:row>
      <xdr:rowOff>66676</xdr:rowOff>
    </xdr:to>
    <xdr:graphicFrame macro="">
      <xdr:nvGraphicFramePr>
        <xdr:cNvPr id="3" name="Gráfico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295275</xdr:colOff>
      <xdr:row>67</xdr:row>
      <xdr:rowOff>9525</xdr:rowOff>
    </xdr:from>
    <xdr:to>
      <xdr:col>10</xdr:col>
      <xdr:colOff>147638</xdr:colOff>
      <xdr:row>91</xdr:row>
      <xdr:rowOff>66676</xdr:rowOff>
    </xdr:to>
    <xdr:graphicFrame macro="">
      <xdr:nvGraphicFramePr>
        <xdr:cNvPr id="2" name="Gráfico 2">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2238375</xdr:colOff>
          <xdr:row>79</xdr:row>
          <xdr:rowOff>314325</xdr:rowOff>
        </xdr:from>
        <xdr:to>
          <xdr:col>1</xdr:col>
          <xdr:colOff>3190875</xdr:colOff>
          <xdr:row>82</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A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2009775</xdr:colOff>
          <xdr:row>83</xdr:row>
          <xdr:rowOff>9525</xdr:rowOff>
        </xdr:from>
        <xdr:to>
          <xdr:col>1</xdr:col>
          <xdr:colOff>3209925</xdr:colOff>
          <xdr:row>85</xdr:row>
          <xdr:rowOff>76200</xdr:rowOff>
        </xdr:to>
        <xdr:sp macro="" textlink="">
          <xdr:nvSpPr>
            <xdr:cNvPr id="8194" name="Object 2" hidden="1">
              <a:extLst>
                <a:ext uri="{63B3BB69-23CF-44E3-9099-C40C66FF867C}">
                  <a14:compatExt spid="_x0000_s8194"/>
                </a:ext>
                <a:ext uri="{FF2B5EF4-FFF2-40B4-BE49-F238E27FC236}">
                  <a16:creationId xmlns:a16="http://schemas.microsoft.com/office/drawing/2014/main" id="{00000000-0008-0000-0A00-000002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2286000</xdr:colOff>
          <xdr:row>87</xdr:row>
          <xdr:rowOff>104775</xdr:rowOff>
        </xdr:from>
        <xdr:to>
          <xdr:col>1</xdr:col>
          <xdr:colOff>3438525</xdr:colOff>
          <xdr:row>90</xdr:row>
          <xdr:rowOff>9525</xdr:rowOff>
        </xdr:to>
        <xdr:sp macro="" textlink="">
          <xdr:nvSpPr>
            <xdr:cNvPr id="8195" name="Object 3" hidden="1">
              <a:extLst>
                <a:ext uri="{63B3BB69-23CF-44E3-9099-C40C66FF867C}">
                  <a14:compatExt spid="_x0000_s8195"/>
                </a:ext>
                <a:ext uri="{FF2B5EF4-FFF2-40B4-BE49-F238E27FC236}">
                  <a16:creationId xmlns:a16="http://schemas.microsoft.com/office/drawing/2014/main" id="{00000000-0008-0000-0A00-000003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12</xdr:col>
      <xdr:colOff>366712</xdr:colOff>
      <xdr:row>99</xdr:row>
      <xdr:rowOff>85725</xdr:rowOff>
    </xdr:from>
    <xdr:to>
      <xdr:col>18</xdr:col>
      <xdr:colOff>366712</xdr:colOff>
      <xdr:row>117</xdr:row>
      <xdr:rowOff>142875</xdr:rowOff>
    </xdr:to>
    <xdr:graphicFrame macro="">
      <xdr:nvGraphicFramePr>
        <xdr:cNvPr id="2" name="Gráfico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157162</xdr:colOff>
      <xdr:row>57</xdr:row>
      <xdr:rowOff>95250</xdr:rowOff>
    </xdr:from>
    <xdr:to>
      <xdr:col>25</xdr:col>
      <xdr:colOff>423862</xdr:colOff>
      <xdr:row>71</xdr:row>
      <xdr:rowOff>171450</xdr:rowOff>
    </xdr:to>
    <xdr:graphicFrame macro="">
      <xdr:nvGraphicFramePr>
        <xdr:cNvPr id="2" name="Gráfico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2238375</xdr:colOff>
          <xdr:row>45</xdr:row>
          <xdr:rowOff>314325</xdr:rowOff>
        </xdr:from>
        <xdr:to>
          <xdr:col>1</xdr:col>
          <xdr:colOff>3190875</xdr:colOff>
          <xdr:row>48</xdr:row>
          <xdr:rowOff>66675</xdr:rowOff>
        </xdr:to>
        <xdr:sp macro="" textlink="">
          <xdr:nvSpPr>
            <xdr:cNvPr id="16385" name="Object 1" hidden="1">
              <a:extLst>
                <a:ext uri="{63B3BB69-23CF-44E3-9099-C40C66FF867C}">
                  <a14:compatExt spid="_x0000_s16385"/>
                </a:ext>
                <a:ext uri="{FF2B5EF4-FFF2-40B4-BE49-F238E27FC236}">
                  <a16:creationId xmlns:a16="http://schemas.microsoft.com/office/drawing/2014/main" id="{00000000-0008-0000-0C00-0000014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2009775</xdr:colOff>
          <xdr:row>49</xdr:row>
          <xdr:rowOff>9525</xdr:rowOff>
        </xdr:from>
        <xdr:to>
          <xdr:col>1</xdr:col>
          <xdr:colOff>3209925</xdr:colOff>
          <xdr:row>51</xdr:row>
          <xdr:rowOff>76200</xdr:rowOff>
        </xdr:to>
        <xdr:sp macro="" textlink="">
          <xdr:nvSpPr>
            <xdr:cNvPr id="16386" name="Object 2" hidden="1">
              <a:extLst>
                <a:ext uri="{63B3BB69-23CF-44E3-9099-C40C66FF867C}">
                  <a14:compatExt spid="_x0000_s16386"/>
                </a:ext>
                <a:ext uri="{FF2B5EF4-FFF2-40B4-BE49-F238E27FC236}">
                  <a16:creationId xmlns:a16="http://schemas.microsoft.com/office/drawing/2014/main" id="{00000000-0008-0000-0C00-0000024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2286000</xdr:colOff>
          <xdr:row>53</xdr:row>
          <xdr:rowOff>104775</xdr:rowOff>
        </xdr:from>
        <xdr:to>
          <xdr:col>1</xdr:col>
          <xdr:colOff>3438525</xdr:colOff>
          <xdr:row>56</xdr:row>
          <xdr:rowOff>9525</xdr:rowOff>
        </xdr:to>
        <xdr:sp macro="" textlink="">
          <xdr:nvSpPr>
            <xdr:cNvPr id="16387" name="Object 3" hidden="1">
              <a:extLst>
                <a:ext uri="{63B3BB69-23CF-44E3-9099-C40C66FF867C}">
                  <a14:compatExt spid="_x0000_s16387"/>
                </a:ext>
                <a:ext uri="{FF2B5EF4-FFF2-40B4-BE49-F238E27FC236}">
                  <a16:creationId xmlns:a16="http://schemas.microsoft.com/office/drawing/2014/main" id="{00000000-0008-0000-0C00-0000034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19</xdr:col>
      <xdr:colOff>623887</xdr:colOff>
      <xdr:row>34</xdr:row>
      <xdr:rowOff>190499</xdr:rowOff>
    </xdr:from>
    <xdr:to>
      <xdr:col>25</xdr:col>
      <xdr:colOff>623887</xdr:colOff>
      <xdr:row>45</xdr:row>
      <xdr:rowOff>104774</xdr:rowOff>
    </xdr:to>
    <xdr:graphicFrame macro="">
      <xdr:nvGraphicFramePr>
        <xdr:cNvPr id="2" name="Gráfico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0</xdr:colOff>
      <xdr:row>34</xdr:row>
      <xdr:rowOff>152400</xdr:rowOff>
    </xdr:from>
    <xdr:to>
      <xdr:col>32</xdr:col>
      <xdr:colOff>0</xdr:colOff>
      <xdr:row>45</xdr:row>
      <xdr:rowOff>66675</xdr:rowOff>
    </xdr:to>
    <xdr:graphicFrame macro="">
      <xdr:nvGraphicFramePr>
        <xdr:cNvPr id="6" name="Gráfico 5">
          <a:extLst>
            <a:ext uri="{FF2B5EF4-FFF2-40B4-BE49-F238E27FC236}">
              <a16:creationId xmlns:a16="http://schemas.microsoft.com/office/drawing/2014/main" id="{00000000-0008-0000-0C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2238375</xdr:colOff>
          <xdr:row>74</xdr:row>
          <xdr:rowOff>314325</xdr:rowOff>
        </xdr:from>
        <xdr:to>
          <xdr:col>1</xdr:col>
          <xdr:colOff>3190875</xdr:colOff>
          <xdr:row>77</xdr:row>
          <xdr:rowOff>66675</xdr:rowOff>
        </xdr:to>
        <xdr:sp macro="" textlink="">
          <xdr:nvSpPr>
            <xdr:cNvPr id="17409" name="Object 1" hidden="1">
              <a:extLst>
                <a:ext uri="{63B3BB69-23CF-44E3-9099-C40C66FF867C}">
                  <a14:compatExt spid="_x0000_s17409"/>
                </a:ext>
                <a:ext uri="{FF2B5EF4-FFF2-40B4-BE49-F238E27FC236}">
                  <a16:creationId xmlns:a16="http://schemas.microsoft.com/office/drawing/2014/main" id="{00000000-0008-0000-0D00-0000014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2009775</xdr:colOff>
          <xdr:row>78</xdr:row>
          <xdr:rowOff>9525</xdr:rowOff>
        </xdr:from>
        <xdr:to>
          <xdr:col>1</xdr:col>
          <xdr:colOff>3209925</xdr:colOff>
          <xdr:row>80</xdr:row>
          <xdr:rowOff>76200</xdr:rowOff>
        </xdr:to>
        <xdr:sp macro="" textlink="">
          <xdr:nvSpPr>
            <xdr:cNvPr id="17410" name="Object 2" hidden="1">
              <a:extLst>
                <a:ext uri="{63B3BB69-23CF-44E3-9099-C40C66FF867C}">
                  <a14:compatExt spid="_x0000_s17410"/>
                </a:ext>
                <a:ext uri="{FF2B5EF4-FFF2-40B4-BE49-F238E27FC236}">
                  <a16:creationId xmlns:a16="http://schemas.microsoft.com/office/drawing/2014/main" id="{00000000-0008-0000-0D00-0000024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2286000</xdr:colOff>
          <xdr:row>82</xdr:row>
          <xdr:rowOff>104775</xdr:rowOff>
        </xdr:from>
        <xdr:to>
          <xdr:col>1</xdr:col>
          <xdr:colOff>3438525</xdr:colOff>
          <xdr:row>85</xdr:row>
          <xdr:rowOff>9525</xdr:rowOff>
        </xdr:to>
        <xdr:sp macro="" textlink="">
          <xdr:nvSpPr>
            <xdr:cNvPr id="17411" name="Object 3" hidden="1">
              <a:extLst>
                <a:ext uri="{63B3BB69-23CF-44E3-9099-C40C66FF867C}">
                  <a14:compatExt spid="_x0000_s17411"/>
                </a:ext>
                <a:ext uri="{FF2B5EF4-FFF2-40B4-BE49-F238E27FC236}">
                  <a16:creationId xmlns:a16="http://schemas.microsoft.com/office/drawing/2014/main" id="{00000000-0008-0000-0D00-0000034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11</xdr:col>
      <xdr:colOff>300037</xdr:colOff>
      <xdr:row>38</xdr:row>
      <xdr:rowOff>76200</xdr:rowOff>
    </xdr:from>
    <xdr:to>
      <xdr:col>19</xdr:col>
      <xdr:colOff>709612</xdr:colOff>
      <xdr:row>52</xdr:row>
      <xdr:rowOff>152400</xdr:rowOff>
    </xdr:to>
    <xdr:graphicFrame macro="">
      <xdr:nvGraphicFramePr>
        <xdr:cNvPr id="2" name="Gráfico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2238375</xdr:colOff>
          <xdr:row>50</xdr:row>
          <xdr:rowOff>314325</xdr:rowOff>
        </xdr:from>
        <xdr:to>
          <xdr:col>1</xdr:col>
          <xdr:colOff>3190875</xdr:colOff>
          <xdr:row>53</xdr:row>
          <xdr:rowOff>66675</xdr:rowOff>
        </xdr:to>
        <xdr:sp macro="" textlink="">
          <xdr:nvSpPr>
            <xdr:cNvPr id="22529" name="Object 1" hidden="1">
              <a:extLst>
                <a:ext uri="{63B3BB69-23CF-44E3-9099-C40C66FF867C}">
                  <a14:compatExt spid="_x0000_s22529"/>
                </a:ext>
                <a:ext uri="{FF2B5EF4-FFF2-40B4-BE49-F238E27FC236}">
                  <a16:creationId xmlns:a16="http://schemas.microsoft.com/office/drawing/2014/main" id="{00000000-0008-0000-0F00-0000015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2286000</xdr:colOff>
          <xdr:row>58</xdr:row>
          <xdr:rowOff>104775</xdr:rowOff>
        </xdr:from>
        <xdr:to>
          <xdr:col>1</xdr:col>
          <xdr:colOff>3438525</xdr:colOff>
          <xdr:row>61</xdr:row>
          <xdr:rowOff>9525</xdr:rowOff>
        </xdr:to>
        <xdr:sp macro="" textlink="">
          <xdr:nvSpPr>
            <xdr:cNvPr id="22530" name="Object 2" hidden="1">
              <a:extLst>
                <a:ext uri="{63B3BB69-23CF-44E3-9099-C40C66FF867C}">
                  <a14:compatExt spid="_x0000_s22530"/>
                </a:ext>
                <a:ext uri="{FF2B5EF4-FFF2-40B4-BE49-F238E27FC236}">
                  <a16:creationId xmlns:a16="http://schemas.microsoft.com/office/drawing/2014/main" id="{00000000-0008-0000-0F00-0000025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18</xdr:col>
      <xdr:colOff>57150</xdr:colOff>
      <xdr:row>36</xdr:row>
      <xdr:rowOff>123825</xdr:rowOff>
    </xdr:from>
    <xdr:to>
      <xdr:col>26</xdr:col>
      <xdr:colOff>209550</xdr:colOff>
      <xdr:row>51</xdr:row>
      <xdr:rowOff>9525</xdr:rowOff>
    </xdr:to>
    <xdr:graphicFrame macro="">
      <xdr:nvGraphicFramePr>
        <xdr:cNvPr id="2" name="Gráfico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riana/Downloads/Cuadros%201%20a%201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1"/>
      <sheetName val="C2"/>
      <sheetName val="C3"/>
      <sheetName val="C4"/>
      <sheetName val="C5"/>
      <sheetName val="C6"/>
      <sheetName val="C7"/>
    </sheetNames>
    <sheetDataSet>
      <sheetData sheetId="0"/>
      <sheetData sheetId="1"/>
      <sheetData sheetId="2"/>
      <sheetData sheetId="3">
        <row r="19">
          <cell r="B19">
            <v>4653.6329999999998</v>
          </cell>
        </row>
      </sheetData>
      <sheetData sheetId="4"/>
      <sheetData sheetId="5"/>
      <sheetData sheetId="6"/>
    </sheetDataSet>
  </externalBook>
</externalLink>
</file>

<file path=xl/theme/theme1.xml><?xml version="1.0" encoding="utf-8"?>
<a:theme xmlns:a="http://schemas.openxmlformats.org/drawingml/2006/main" name="Tema de Office">
  <a:themeElements>
    <a:clrScheme name="Violeta rojo">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wmf"/><Relationship Id="rId2" Type="http://schemas.openxmlformats.org/officeDocument/2006/relationships/drawing" Target="../drawings/drawing5.xml"/><Relationship Id="rId1" Type="http://schemas.openxmlformats.org/officeDocument/2006/relationships/printerSettings" Target="../printerSettings/printerSettings7.bin"/><Relationship Id="rId6" Type="http://schemas.openxmlformats.org/officeDocument/2006/relationships/oleObject" Target="../embeddings/oleObject2.bin"/><Relationship Id="rId5" Type="http://schemas.openxmlformats.org/officeDocument/2006/relationships/image" Target="../media/image1.wmf"/><Relationship Id="rId4" Type="http://schemas.openxmlformats.org/officeDocument/2006/relationships/oleObject" Target="../embeddings/oleObject1.bin"/><Relationship Id="rId9" Type="http://schemas.openxmlformats.org/officeDocument/2006/relationships/image" Target="../media/image3.wmf"/></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8" Type="http://schemas.openxmlformats.org/officeDocument/2006/relationships/oleObject" Target="../embeddings/oleObject6.bin"/><Relationship Id="rId3" Type="http://schemas.openxmlformats.org/officeDocument/2006/relationships/vmlDrawing" Target="../drawings/vmlDrawing2.vml"/><Relationship Id="rId7" Type="http://schemas.openxmlformats.org/officeDocument/2006/relationships/image" Target="../media/image2.wmf"/><Relationship Id="rId2" Type="http://schemas.openxmlformats.org/officeDocument/2006/relationships/drawing" Target="../drawings/drawing7.xml"/><Relationship Id="rId1" Type="http://schemas.openxmlformats.org/officeDocument/2006/relationships/printerSettings" Target="../printerSettings/printerSettings9.bin"/><Relationship Id="rId6" Type="http://schemas.openxmlformats.org/officeDocument/2006/relationships/oleObject" Target="../embeddings/oleObject5.bin"/><Relationship Id="rId5" Type="http://schemas.openxmlformats.org/officeDocument/2006/relationships/image" Target="../media/image1.wmf"/><Relationship Id="rId4" Type="http://schemas.openxmlformats.org/officeDocument/2006/relationships/oleObject" Target="../embeddings/oleObject4.bin"/><Relationship Id="rId9" Type="http://schemas.openxmlformats.org/officeDocument/2006/relationships/image" Target="../media/image3.wmf"/></Relationships>
</file>

<file path=xl/worksheets/_rels/sheet17.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3.vml"/><Relationship Id="rId7" Type="http://schemas.openxmlformats.org/officeDocument/2006/relationships/image" Target="../media/image2.wmf"/><Relationship Id="rId2" Type="http://schemas.openxmlformats.org/officeDocument/2006/relationships/drawing" Target="../drawings/drawing8.xml"/><Relationship Id="rId1" Type="http://schemas.openxmlformats.org/officeDocument/2006/relationships/printerSettings" Target="../printerSettings/printerSettings10.bin"/><Relationship Id="rId6" Type="http://schemas.openxmlformats.org/officeDocument/2006/relationships/oleObject" Target="../embeddings/oleObject8.bin"/><Relationship Id="rId5" Type="http://schemas.openxmlformats.org/officeDocument/2006/relationships/image" Target="../media/image1.wmf"/><Relationship Id="rId4" Type="http://schemas.openxmlformats.org/officeDocument/2006/relationships/oleObject" Target="../embeddings/oleObject7.bin"/><Relationship Id="rId9" Type="http://schemas.openxmlformats.org/officeDocument/2006/relationships/image" Target="../media/image3.wmf"/></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3.wmf"/><Relationship Id="rId2" Type="http://schemas.openxmlformats.org/officeDocument/2006/relationships/drawing" Target="../drawings/drawing9.xml"/><Relationship Id="rId1" Type="http://schemas.openxmlformats.org/officeDocument/2006/relationships/printerSettings" Target="../printerSettings/printerSettings12.bin"/><Relationship Id="rId6" Type="http://schemas.openxmlformats.org/officeDocument/2006/relationships/oleObject" Target="../embeddings/oleObject11.bin"/><Relationship Id="rId5" Type="http://schemas.openxmlformats.org/officeDocument/2006/relationships/image" Target="../media/image1.wmf"/><Relationship Id="rId4" Type="http://schemas.openxmlformats.org/officeDocument/2006/relationships/oleObject" Target="../embeddings/oleObject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CD667-8A7F-403B-A54D-87E434AB3101}">
  <dimension ref="A1:Q71"/>
  <sheetViews>
    <sheetView topLeftCell="E13" workbookViewId="0">
      <selection activeCell="A10" sqref="A10"/>
    </sheetView>
  </sheetViews>
  <sheetFormatPr defaultRowHeight="15"/>
  <cols>
    <col min="1" max="1" width="52.5703125" bestFit="1" customWidth="1"/>
    <col min="2" max="2" width="30.5703125" bestFit="1" customWidth="1"/>
    <col min="3" max="3" width="29.7109375" bestFit="1" customWidth="1"/>
    <col min="4" max="4" width="31.140625" bestFit="1" customWidth="1"/>
    <col min="5" max="5" width="21.42578125" bestFit="1" customWidth="1"/>
    <col min="6" max="6" width="15.7109375" bestFit="1" customWidth="1"/>
    <col min="7" max="7" width="10.5703125" bestFit="1" customWidth="1"/>
    <col min="8" max="8" width="52.5703125" bestFit="1" customWidth="1"/>
    <col min="9" max="9" width="26.7109375" bestFit="1" customWidth="1"/>
    <col min="10" max="10" width="29.7109375" bestFit="1" customWidth="1"/>
    <col min="11" max="11" width="19.85546875" bestFit="1" customWidth="1"/>
    <col min="12" max="12" width="16" bestFit="1" customWidth="1"/>
  </cols>
  <sheetData>
    <row r="1" spans="1:17">
      <c r="A1" s="182" t="s">
        <v>55</v>
      </c>
      <c r="B1" s="173"/>
      <c r="C1" s="173"/>
      <c r="D1" s="173"/>
      <c r="E1" s="174"/>
      <c r="F1" s="173"/>
      <c r="G1" s="175"/>
      <c r="H1" s="175"/>
      <c r="I1" s="175"/>
      <c r="J1" s="175"/>
      <c r="K1" s="175"/>
      <c r="L1" s="175"/>
      <c r="M1" s="175"/>
      <c r="N1" s="175"/>
      <c r="O1" s="175"/>
      <c r="P1" s="175"/>
      <c r="Q1" s="175"/>
    </row>
    <row r="2" spans="1:17">
      <c r="A2" s="172"/>
      <c r="B2" s="173"/>
      <c r="C2" s="176"/>
      <c r="D2" s="176"/>
      <c r="E2" s="176"/>
      <c r="F2" s="176"/>
      <c r="G2" s="175"/>
      <c r="H2" s="175"/>
      <c r="I2" s="175"/>
      <c r="J2" s="175"/>
      <c r="K2" s="175"/>
      <c r="L2" s="175"/>
      <c r="M2" s="175"/>
      <c r="N2" s="175"/>
      <c r="O2" s="175"/>
      <c r="P2" s="175"/>
      <c r="Q2" s="175"/>
    </row>
    <row r="3" spans="1:17">
      <c r="A3" s="177"/>
      <c r="B3" s="178"/>
      <c r="C3" s="178"/>
      <c r="D3" s="178"/>
      <c r="E3" s="178"/>
      <c r="F3" s="178"/>
      <c r="G3" s="175"/>
      <c r="H3" s="200"/>
      <c r="I3" s="200"/>
      <c r="J3" s="200"/>
      <c r="K3" s="200"/>
      <c r="L3" s="175"/>
      <c r="M3" s="175"/>
      <c r="N3" s="175"/>
      <c r="O3" s="175"/>
      <c r="P3" s="175"/>
      <c r="Q3" s="175"/>
    </row>
    <row r="4" spans="1:17">
      <c r="A4" s="179" t="s">
        <v>3</v>
      </c>
      <c r="B4" s="179" t="s">
        <v>353</v>
      </c>
      <c r="C4" s="179" t="s">
        <v>354</v>
      </c>
      <c r="D4" s="179" t="s">
        <v>355</v>
      </c>
      <c r="E4" s="179" t="s">
        <v>63</v>
      </c>
      <c r="G4" s="181"/>
      <c r="H4" s="200"/>
      <c r="I4" s="200"/>
      <c r="J4" s="200"/>
      <c r="K4" s="200"/>
      <c r="L4" s="175"/>
      <c r="M4" s="175"/>
      <c r="N4" s="175"/>
      <c r="O4" s="175"/>
      <c r="P4" s="175"/>
      <c r="Q4" s="175"/>
    </row>
    <row r="5" spans="1:17">
      <c r="A5" s="201" t="s">
        <v>55</v>
      </c>
      <c r="B5" s="202">
        <v>7929819.3127827104</v>
      </c>
      <c r="C5" s="202">
        <v>777504.16013357695</v>
      </c>
      <c r="D5" s="202">
        <v>579767.25262338901</v>
      </c>
      <c r="E5" s="202">
        <v>147497.893568211</v>
      </c>
      <c r="G5" s="179">
        <v>0</v>
      </c>
      <c r="H5" s="201"/>
      <c r="I5" s="200"/>
      <c r="J5" s="200"/>
      <c r="K5" s="200"/>
      <c r="L5" s="179"/>
      <c r="M5" s="175"/>
      <c r="N5" s="175"/>
      <c r="O5" s="175"/>
      <c r="P5" s="175"/>
      <c r="Q5" s="175"/>
    </row>
    <row r="6" spans="1:17">
      <c r="A6" s="201" t="s">
        <v>356</v>
      </c>
      <c r="B6" s="202">
        <v>454000.29467661201</v>
      </c>
      <c r="C6" s="202">
        <v>16273.5945087567</v>
      </c>
      <c r="D6" s="202">
        <v>129908.73024292001</v>
      </c>
      <c r="E6" s="202">
        <v>11542.290822466</v>
      </c>
      <c r="G6" s="179">
        <v>1</v>
      </c>
      <c r="H6" s="201"/>
      <c r="I6" s="200"/>
      <c r="J6" s="200"/>
      <c r="K6" s="200"/>
      <c r="L6" s="179"/>
      <c r="M6" s="175"/>
      <c r="N6" s="175"/>
      <c r="O6" s="175"/>
      <c r="P6" s="175"/>
      <c r="Q6" s="175"/>
    </row>
    <row r="7" spans="1:17">
      <c r="A7" s="201" t="s">
        <v>357</v>
      </c>
      <c r="B7" s="202">
        <v>404763.70097100298</v>
      </c>
      <c r="C7" s="202">
        <v>1163.9946969994101</v>
      </c>
      <c r="D7" s="202">
        <v>127861.629469154</v>
      </c>
      <c r="E7" s="202">
        <v>11507.207175797899</v>
      </c>
      <c r="G7" s="179">
        <v>2</v>
      </c>
      <c r="H7" s="201"/>
      <c r="I7" s="200"/>
      <c r="J7" s="200"/>
      <c r="K7" s="200"/>
      <c r="L7" s="179"/>
      <c r="M7" s="175"/>
      <c r="N7" s="175"/>
      <c r="O7" s="175"/>
      <c r="P7" s="175"/>
      <c r="Q7" s="175"/>
    </row>
    <row r="8" spans="1:17">
      <c r="A8" s="203" t="s">
        <v>358</v>
      </c>
      <c r="B8" s="204">
        <v>101923.384563454</v>
      </c>
      <c r="C8" s="204">
        <v>15491.2871037977</v>
      </c>
      <c r="D8" s="204">
        <v>12988.255277738001</v>
      </c>
      <c r="E8" s="204">
        <v>156.16511332979201</v>
      </c>
      <c r="G8" s="179">
        <v>3</v>
      </c>
      <c r="H8" s="203"/>
      <c r="I8" s="200"/>
      <c r="J8" s="200"/>
      <c r="K8" s="200"/>
      <c r="L8" s="179"/>
      <c r="M8" s="175"/>
      <c r="N8" s="175"/>
      <c r="O8" s="175"/>
      <c r="P8" s="175"/>
      <c r="Q8" s="175"/>
    </row>
    <row r="9" spans="1:17">
      <c r="A9" s="203" t="s">
        <v>359</v>
      </c>
      <c r="B9" s="204">
        <v>80906.847280744594</v>
      </c>
      <c r="C9" s="204">
        <v>16244.5256932088</v>
      </c>
      <c r="D9" s="204">
        <v>6586.6522948141501</v>
      </c>
      <c r="E9" s="204">
        <v>121.08146666165101</v>
      </c>
      <c r="G9" s="179">
        <v>4</v>
      </c>
      <c r="H9" s="203"/>
      <c r="I9" s="179"/>
      <c r="J9" s="179"/>
      <c r="K9" s="179"/>
      <c r="L9" s="179"/>
      <c r="M9" s="175"/>
      <c r="N9" s="175"/>
      <c r="O9" s="175"/>
      <c r="P9" s="175"/>
      <c r="Q9" s="175"/>
    </row>
    <row r="10" spans="1:17">
      <c r="A10" s="203" t="s">
        <v>368</v>
      </c>
      <c r="B10" s="204">
        <v>66503.235490557796</v>
      </c>
      <c r="C10" s="204">
        <v>1163.9946969994101</v>
      </c>
      <c r="D10" s="204">
        <v>12223.5243364157</v>
      </c>
      <c r="E10" s="204">
        <v>121.08146666165101</v>
      </c>
      <c r="G10" s="179">
        <v>5</v>
      </c>
      <c r="H10" s="203"/>
      <c r="I10" s="179"/>
      <c r="J10" s="179"/>
      <c r="K10" s="179"/>
      <c r="L10" s="179"/>
      <c r="M10" s="175"/>
      <c r="N10" s="175"/>
      <c r="O10" s="175"/>
      <c r="P10" s="175"/>
      <c r="Q10" s="175"/>
    </row>
    <row r="11" spans="1:17">
      <c r="A11" s="205" t="s">
        <v>369</v>
      </c>
      <c r="B11" s="205">
        <v>49054.710208356599</v>
      </c>
      <c r="C11" s="205">
        <v>1156.1240615060201</v>
      </c>
      <c r="D11" s="205">
        <v>6257.6440274669703</v>
      </c>
      <c r="E11" s="205">
        <v>121.08146666165101</v>
      </c>
      <c r="F11" s="175"/>
      <c r="G11" s="175">
        <v>6</v>
      </c>
      <c r="H11" s="205"/>
      <c r="I11" s="175"/>
      <c r="J11" s="180"/>
      <c r="K11" s="175"/>
      <c r="L11" s="175"/>
      <c r="M11" s="175"/>
      <c r="N11" s="175"/>
      <c r="O11" s="175"/>
      <c r="P11" s="175"/>
      <c r="Q11" s="175"/>
    </row>
    <row r="12" spans="1:17">
      <c r="A12" s="205" t="s">
        <v>360</v>
      </c>
      <c r="B12" s="205">
        <v>46847.607869846201</v>
      </c>
      <c r="C12" s="205">
        <v>1156.1240615060201</v>
      </c>
      <c r="D12" s="205">
        <v>5474.6400939441301</v>
      </c>
      <c r="E12" s="205">
        <v>121.08146666165101</v>
      </c>
      <c r="F12" s="175"/>
      <c r="G12" s="175">
        <v>7</v>
      </c>
      <c r="H12" s="205"/>
      <c r="I12" s="175"/>
      <c r="J12" s="180"/>
      <c r="K12" s="175"/>
      <c r="L12" s="175"/>
      <c r="M12" s="175"/>
      <c r="N12" s="175"/>
      <c r="O12" s="175"/>
      <c r="P12" s="175"/>
      <c r="Q12" s="175"/>
    </row>
    <row r="13" spans="1:17">
      <c r="A13" s="175"/>
      <c r="B13" s="175"/>
      <c r="C13" s="175"/>
      <c r="D13" s="175"/>
      <c r="E13" s="175"/>
      <c r="F13" s="175"/>
      <c r="G13" s="175"/>
      <c r="H13" s="175"/>
      <c r="I13" s="175"/>
      <c r="J13" s="180"/>
      <c r="K13" s="175"/>
      <c r="L13" s="175"/>
      <c r="M13" s="175"/>
      <c r="N13" s="175"/>
      <c r="O13" s="175"/>
      <c r="P13" s="175"/>
      <c r="Q13" s="175"/>
    </row>
    <row r="14" spans="1:17">
      <c r="A14" s="175"/>
      <c r="B14" s="175"/>
      <c r="C14" s="175"/>
      <c r="D14" s="175"/>
      <c r="E14" s="175"/>
      <c r="F14" s="175"/>
      <c r="G14" s="175"/>
      <c r="H14" s="175"/>
      <c r="I14" s="175"/>
      <c r="J14" s="175"/>
      <c r="K14" s="175"/>
      <c r="L14" s="175"/>
      <c r="M14" s="175"/>
      <c r="N14" s="175"/>
      <c r="O14" s="175"/>
      <c r="P14" s="175"/>
      <c r="Q14" s="175"/>
    </row>
    <row r="15" spans="1:17">
      <c r="A15" s="183" t="s">
        <v>361</v>
      </c>
      <c r="B15" s="175"/>
      <c r="C15" s="175"/>
      <c r="D15" s="175"/>
      <c r="E15" s="175"/>
      <c r="F15" s="175"/>
      <c r="G15" s="175"/>
      <c r="H15" s="175"/>
      <c r="I15" s="175"/>
      <c r="J15" s="175"/>
      <c r="K15" s="175"/>
      <c r="L15" s="175"/>
      <c r="M15" s="175"/>
      <c r="N15" s="175"/>
      <c r="O15" s="175"/>
      <c r="P15" s="175"/>
      <c r="Q15" s="175"/>
    </row>
    <row r="16" spans="1:17">
      <c r="A16" s="175"/>
      <c r="B16" s="175"/>
      <c r="C16" s="175"/>
      <c r="D16" s="175"/>
      <c r="E16" s="175"/>
      <c r="F16" s="175"/>
      <c r="G16" s="175"/>
      <c r="H16" s="183" t="s">
        <v>366</v>
      </c>
      <c r="I16" s="175"/>
      <c r="J16" s="175"/>
      <c r="K16" s="175"/>
      <c r="L16" s="175"/>
      <c r="M16" s="175"/>
      <c r="N16" s="175"/>
      <c r="O16" s="175"/>
      <c r="P16" s="175"/>
      <c r="Q16" s="175"/>
    </row>
    <row r="17" spans="1:17">
      <c r="A17" s="175" t="s">
        <v>3</v>
      </c>
      <c r="B17" s="175" t="s">
        <v>353</v>
      </c>
      <c r="C17" s="175" t="s">
        <v>354</v>
      </c>
      <c r="D17" s="175" t="s">
        <v>355</v>
      </c>
      <c r="E17" s="175" t="s">
        <v>63</v>
      </c>
      <c r="G17" s="175"/>
      <c r="H17" s="175"/>
      <c r="I17" s="175"/>
      <c r="J17" s="175"/>
      <c r="K17" s="175"/>
      <c r="L17" s="175"/>
      <c r="M17" s="175"/>
      <c r="N17" s="175"/>
      <c r="O17" s="175"/>
      <c r="P17" s="175"/>
      <c r="Q17" s="175"/>
    </row>
    <row r="18" spans="1:17">
      <c r="A18" s="201" t="s">
        <v>55</v>
      </c>
      <c r="B18" s="206">
        <v>1805714.7803122899</v>
      </c>
      <c r="C18" s="206">
        <v>121032.585480525</v>
      </c>
      <c r="D18" s="206">
        <v>209925.97862549999</v>
      </c>
      <c r="E18" s="206">
        <v>79965.867436518602</v>
      </c>
      <c r="G18" s="175"/>
      <c r="H18" s="180" t="s">
        <v>3</v>
      </c>
      <c r="I18" s="180" t="s">
        <v>353</v>
      </c>
      <c r="J18" s="180" t="s">
        <v>354</v>
      </c>
      <c r="K18" s="180" t="s">
        <v>355</v>
      </c>
      <c r="L18" s="180" t="s">
        <v>63</v>
      </c>
      <c r="M18" s="175"/>
      <c r="O18" s="175"/>
      <c r="P18" s="175"/>
      <c r="Q18" s="175"/>
    </row>
    <row r="19" spans="1:17">
      <c r="A19" s="201" t="s">
        <v>356</v>
      </c>
      <c r="B19" s="206">
        <v>109696.404469168</v>
      </c>
      <c r="C19" s="206">
        <v>4355.77519562834</v>
      </c>
      <c r="D19" s="206">
        <v>47042.590953928702</v>
      </c>
      <c r="E19" s="206">
        <v>6414.9396877234904</v>
      </c>
      <c r="G19" s="175"/>
      <c r="H19" s="201" t="s">
        <v>55</v>
      </c>
      <c r="I19" s="206">
        <v>3373782.4039975698</v>
      </c>
      <c r="J19" s="206">
        <v>366020.749595089</v>
      </c>
      <c r="K19" s="206">
        <v>557960.07643601706</v>
      </c>
      <c r="L19" s="206">
        <v>10154.949440771299</v>
      </c>
      <c r="M19" s="175"/>
      <c r="O19" s="175"/>
      <c r="P19" s="175"/>
      <c r="Q19" s="175"/>
    </row>
    <row r="20" spans="1:17">
      <c r="A20" s="201" t="s">
        <v>357</v>
      </c>
      <c r="B20" s="206">
        <v>105839.364004093</v>
      </c>
      <c r="C20" s="206">
        <v>13.257220778576899</v>
      </c>
      <c r="D20" s="206">
        <v>46418.821728694304</v>
      </c>
      <c r="E20" s="206">
        <v>6414.9396877234904</v>
      </c>
      <c r="G20" s="175"/>
      <c r="H20" s="201" t="s">
        <v>356</v>
      </c>
      <c r="I20" s="206">
        <v>282084.722941252</v>
      </c>
      <c r="J20" s="206">
        <v>8919.9221446198098</v>
      </c>
      <c r="K20" s="206">
        <v>125236.95492245699</v>
      </c>
      <c r="L20" s="206">
        <v>1410.5136475592001</v>
      </c>
      <c r="M20" s="175"/>
      <c r="O20" s="175"/>
      <c r="P20" s="175"/>
      <c r="Q20" s="175"/>
    </row>
    <row r="21" spans="1:17">
      <c r="A21" s="203" t="s">
        <v>358</v>
      </c>
      <c r="B21" s="206">
        <v>14624.839369364099</v>
      </c>
      <c r="C21" s="206">
        <v>4355.77519562834</v>
      </c>
      <c r="D21" s="206">
        <v>3956.8098855910998</v>
      </c>
      <c r="E21" s="206">
        <v>109.376121320161</v>
      </c>
      <c r="G21" s="175"/>
      <c r="H21" s="201" t="s">
        <v>357</v>
      </c>
      <c r="I21" s="206">
        <v>252238.29703891001</v>
      </c>
      <c r="J21" s="206">
        <v>575.47080317664995</v>
      </c>
      <c r="K21" s="206">
        <v>123729.06901704799</v>
      </c>
      <c r="L21" s="206">
        <v>1410.5136475592001</v>
      </c>
      <c r="M21" s="175"/>
      <c r="O21" s="175"/>
      <c r="P21" s="175"/>
      <c r="Q21" s="175"/>
    </row>
    <row r="22" spans="1:17">
      <c r="A22" s="203" t="s">
        <v>359</v>
      </c>
      <c r="B22" s="206">
        <v>11735.851748590099</v>
      </c>
      <c r="C22" s="206">
        <v>4353.0184572879398</v>
      </c>
      <c r="D22" s="206">
        <v>2005.6447359368799</v>
      </c>
      <c r="E22" s="206">
        <v>109.376121320161</v>
      </c>
      <c r="G22" s="175"/>
      <c r="H22" s="203" t="s">
        <v>358</v>
      </c>
      <c r="I22" s="206">
        <v>69806.432109741902</v>
      </c>
      <c r="J22" s="206">
        <v>8354.8285896154503</v>
      </c>
      <c r="K22" s="206">
        <v>11987.1444145593</v>
      </c>
      <c r="L22" s="206">
        <v>0</v>
      </c>
      <c r="M22" s="175"/>
      <c r="O22" s="175"/>
      <c r="P22" s="175"/>
      <c r="Q22" s="175"/>
    </row>
    <row r="23" spans="1:17">
      <c r="A23" s="203" t="s">
        <v>368</v>
      </c>
      <c r="B23" s="206">
        <v>12543.203108179499</v>
      </c>
      <c r="C23" s="206">
        <v>13.257220778576899</v>
      </c>
      <c r="D23" s="206">
        <v>3686.80562205876</v>
      </c>
      <c r="E23" s="206">
        <v>109.376121320161</v>
      </c>
      <c r="G23" s="175"/>
      <c r="H23" s="203" t="s">
        <v>359</v>
      </c>
      <c r="I23" s="206">
        <v>56047.250656485201</v>
      </c>
      <c r="J23" s="206">
        <v>8890.8533290719806</v>
      </c>
      <c r="K23" s="206">
        <v>6183.1753292248404</v>
      </c>
      <c r="L23" s="206">
        <v>0</v>
      </c>
      <c r="M23" s="175"/>
      <c r="O23" s="175"/>
      <c r="P23" s="175"/>
      <c r="Q23" s="175"/>
    </row>
    <row r="24" spans="1:17">
      <c r="A24" s="205" t="s">
        <v>369</v>
      </c>
      <c r="B24" s="206">
        <v>9902.4091474676097</v>
      </c>
      <c r="C24" s="206">
        <v>13.257220778576899</v>
      </c>
      <c r="D24" s="206">
        <v>1914.50406561861</v>
      </c>
      <c r="E24" s="206">
        <v>109.376121320161</v>
      </c>
      <c r="F24" s="175"/>
      <c r="G24" s="175"/>
      <c r="H24" s="203" t="s">
        <v>368</v>
      </c>
      <c r="I24" s="206">
        <v>48805.728589410101</v>
      </c>
      <c r="J24" s="206">
        <v>575.47080317664995</v>
      </c>
      <c r="K24" s="206">
        <v>11479.272553998</v>
      </c>
      <c r="L24" s="206">
        <v>0</v>
      </c>
      <c r="M24" s="175"/>
      <c r="O24" s="175"/>
      <c r="P24" s="175"/>
      <c r="Q24" s="175"/>
    </row>
    <row r="25" spans="1:17">
      <c r="A25" s="205" t="s">
        <v>360</v>
      </c>
      <c r="B25" s="206">
        <v>9588.10360047635</v>
      </c>
      <c r="C25" s="206">
        <v>13.257220778576899</v>
      </c>
      <c r="D25" s="206">
        <v>1628.6597506421101</v>
      </c>
      <c r="E25" s="206">
        <v>109.376121320161</v>
      </c>
      <c r="F25" s="175"/>
      <c r="G25" s="175"/>
      <c r="H25" s="205" t="s">
        <v>369</v>
      </c>
      <c r="I25" s="206">
        <v>36757.6896896818</v>
      </c>
      <c r="J25" s="206">
        <v>567.60016768326204</v>
      </c>
      <c r="K25" s="206">
        <v>5854.1670618776498</v>
      </c>
      <c r="L25" s="206">
        <v>0</v>
      </c>
      <c r="M25" s="175"/>
      <c r="N25" s="175"/>
      <c r="O25" s="175"/>
      <c r="P25" s="175"/>
      <c r="Q25" s="175"/>
    </row>
    <row r="26" spans="1:17">
      <c r="B26" s="175"/>
      <c r="C26" s="175"/>
      <c r="D26" s="175"/>
      <c r="E26" s="175"/>
      <c r="F26" s="175"/>
      <c r="G26" s="175"/>
      <c r="H26" s="205" t="s">
        <v>360</v>
      </c>
      <c r="I26" s="206">
        <v>35298.736060365001</v>
      </c>
      <c r="J26" s="206">
        <v>567.60016768326204</v>
      </c>
      <c r="K26" s="206">
        <v>5071.1631283548104</v>
      </c>
      <c r="L26" s="206">
        <v>0</v>
      </c>
      <c r="M26" s="175"/>
      <c r="N26" s="175"/>
      <c r="O26" s="175"/>
      <c r="P26" s="175"/>
      <c r="Q26" s="175"/>
    </row>
    <row r="27" spans="1:17">
      <c r="A27" s="183" t="s">
        <v>362</v>
      </c>
      <c r="B27" s="175"/>
      <c r="C27" s="175"/>
      <c r="D27" s="175"/>
      <c r="E27" s="175"/>
      <c r="F27" s="175"/>
      <c r="G27" s="175"/>
      <c r="I27" s="200"/>
      <c r="J27" s="200"/>
      <c r="K27" s="200"/>
      <c r="L27" s="200"/>
      <c r="M27" s="175"/>
      <c r="N27" s="175"/>
      <c r="O27" s="175"/>
      <c r="P27" s="175"/>
      <c r="Q27" s="175"/>
    </row>
    <row r="28" spans="1:17">
      <c r="A28" s="181" t="s">
        <v>3</v>
      </c>
      <c r="B28" s="181" t="s">
        <v>353</v>
      </c>
      <c r="C28" s="181" t="s">
        <v>354</v>
      </c>
      <c r="D28" s="181" t="s">
        <v>355</v>
      </c>
      <c r="E28" s="181" t="s">
        <v>63</v>
      </c>
      <c r="G28" s="175"/>
      <c r="H28" s="183" t="s">
        <v>367</v>
      </c>
      <c r="I28" s="200"/>
      <c r="J28" s="200"/>
      <c r="K28" s="200"/>
      <c r="L28" s="200"/>
      <c r="M28" s="175"/>
      <c r="N28" s="175"/>
      <c r="O28" s="175"/>
      <c r="P28" s="175"/>
      <c r="Q28" s="175"/>
    </row>
    <row r="29" spans="1:17">
      <c r="A29" s="201" t="s">
        <v>55</v>
      </c>
      <c r="B29" s="206">
        <v>3320975.35591817</v>
      </c>
      <c r="C29" s="206">
        <v>281879.98321845301</v>
      </c>
      <c r="D29" s="206">
        <v>215159.29180003601</v>
      </c>
      <c r="E29" s="206">
        <v>53151.672448880403</v>
      </c>
      <c r="G29" s="175"/>
      <c r="H29" s="180" t="s">
        <v>3</v>
      </c>
      <c r="I29" s="181" t="s">
        <v>353</v>
      </c>
      <c r="J29" s="181" t="s">
        <v>354</v>
      </c>
      <c r="K29" s="181" t="s">
        <v>355</v>
      </c>
      <c r="L29" s="181" t="s">
        <v>63</v>
      </c>
      <c r="M29" s="175"/>
      <c r="N29" s="175"/>
      <c r="O29" s="175"/>
      <c r="P29" s="175"/>
      <c r="Q29" s="175"/>
    </row>
    <row r="30" spans="1:17">
      <c r="A30" s="201" t="s">
        <v>356</v>
      </c>
      <c r="B30" s="206">
        <v>191218.19831472001</v>
      </c>
      <c r="C30" s="206">
        <v>5911.0563859121403</v>
      </c>
      <c r="D30" s="206">
        <v>56056.195475639899</v>
      </c>
      <c r="E30" s="206">
        <v>3662.4973720141002</v>
      </c>
      <c r="G30" s="175"/>
      <c r="H30" s="201" t="s">
        <v>55</v>
      </c>
      <c r="I30" s="181">
        <v>4556036.9087851401</v>
      </c>
      <c r="J30" s="181">
        <v>411483.41053848702</v>
      </c>
      <c r="K30" s="181">
        <v>21807.176187371901</v>
      </c>
      <c r="L30" s="181">
        <v>137342.94412743999</v>
      </c>
      <c r="M30" s="175"/>
      <c r="N30" s="175"/>
      <c r="O30" s="175"/>
      <c r="P30" s="175"/>
      <c r="Q30" s="175"/>
    </row>
    <row r="31" spans="1:17">
      <c r="A31" s="201" t="s">
        <v>357</v>
      </c>
      <c r="B31" s="206">
        <v>178600.94916612899</v>
      </c>
      <c r="C31" s="206">
        <v>978.03048963011099</v>
      </c>
      <c r="D31" s="206">
        <v>55151.229916996403</v>
      </c>
      <c r="E31" s="206">
        <v>3662.4973720141002</v>
      </c>
      <c r="G31" s="175"/>
      <c r="H31" s="201" t="s">
        <v>356</v>
      </c>
      <c r="I31" s="181">
        <v>171915.57173535999</v>
      </c>
      <c r="J31" s="181">
        <v>7353.6723641368799</v>
      </c>
      <c r="K31" s="181">
        <v>4671.7753204627397</v>
      </c>
      <c r="L31" s="181">
        <v>10131.7771749068</v>
      </c>
      <c r="M31" s="175"/>
      <c r="N31" s="175"/>
      <c r="O31" s="175"/>
      <c r="P31" s="175"/>
      <c r="Q31" s="175"/>
    </row>
    <row r="32" spans="1:17">
      <c r="A32" s="203" t="s">
        <v>358</v>
      </c>
      <c r="B32" s="206">
        <v>32741.521803715899</v>
      </c>
      <c r="C32" s="206">
        <v>5844.6484802653604</v>
      </c>
      <c r="D32" s="206">
        <v>5408.6549915977303</v>
      </c>
      <c r="E32" s="206">
        <v>11.7053453414901</v>
      </c>
      <c r="G32" s="175"/>
      <c r="H32" s="201" t="s">
        <v>357</v>
      </c>
      <c r="I32" s="181">
        <v>152525.403932093</v>
      </c>
      <c r="J32" s="181">
        <v>588.52389382276601</v>
      </c>
      <c r="K32" s="181">
        <v>4132.5604521054101</v>
      </c>
      <c r="L32" s="181">
        <v>10096.6935282387</v>
      </c>
      <c r="M32" s="175"/>
      <c r="N32" s="175"/>
      <c r="O32" s="175"/>
      <c r="P32" s="175"/>
      <c r="Q32" s="175"/>
    </row>
    <row r="33" spans="1:17">
      <c r="A33" s="203" t="s">
        <v>359</v>
      </c>
      <c r="B33" s="206">
        <v>25646.491438015099</v>
      </c>
      <c r="C33" s="206">
        <v>5892.6149441980997</v>
      </c>
      <c r="D33" s="206">
        <v>2174.5717414007199</v>
      </c>
      <c r="E33" s="206">
        <v>11.7053453414901</v>
      </c>
      <c r="G33" s="175"/>
      <c r="H33" s="203" t="s">
        <v>358</v>
      </c>
      <c r="I33" s="181">
        <v>32116.952453712202</v>
      </c>
      <c r="J33" s="181">
        <v>7136.45851418232</v>
      </c>
      <c r="K33" s="181">
        <v>1001.11086317867</v>
      </c>
      <c r="L33" s="181">
        <v>156.16511332979201</v>
      </c>
      <c r="M33" s="175"/>
      <c r="N33" s="175"/>
      <c r="O33" s="175"/>
      <c r="P33" s="175"/>
      <c r="Q33" s="175"/>
    </row>
    <row r="34" spans="1:17">
      <c r="A34" s="203" t="s">
        <v>368</v>
      </c>
      <c r="B34" s="206">
        <v>24210.941306413999</v>
      </c>
      <c r="C34" s="206">
        <v>978.03048963011099</v>
      </c>
      <c r="D34" s="206">
        <v>5151.7959108367004</v>
      </c>
      <c r="E34" s="206">
        <v>11.7053453414901</v>
      </c>
      <c r="G34" s="175"/>
      <c r="H34" s="203" t="s">
        <v>359</v>
      </c>
      <c r="I34" s="181">
        <v>24859.5966242594</v>
      </c>
      <c r="J34" s="181">
        <v>7353.6723641368799</v>
      </c>
      <c r="K34" s="181">
        <v>403.47696558931602</v>
      </c>
      <c r="L34" s="181">
        <v>121.08146666165101</v>
      </c>
      <c r="M34" s="175"/>
      <c r="N34" s="175"/>
      <c r="O34" s="175"/>
      <c r="P34" s="175"/>
      <c r="Q34" s="175"/>
    </row>
    <row r="35" spans="1:17">
      <c r="A35" s="205" t="s">
        <v>369</v>
      </c>
      <c r="B35" s="206">
        <v>18214.1944329863</v>
      </c>
      <c r="C35" s="206">
        <v>978.03048963011099</v>
      </c>
      <c r="D35" s="206">
        <v>2174.5717414007199</v>
      </c>
      <c r="E35" s="206">
        <v>11.7053453414901</v>
      </c>
      <c r="F35" s="175"/>
      <c r="G35" s="175"/>
      <c r="H35" s="203" t="s">
        <v>368</v>
      </c>
      <c r="I35" s="181">
        <v>17697.506901147601</v>
      </c>
      <c r="J35" s="181">
        <v>588.52389382276601</v>
      </c>
      <c r="K35" s="181">
        <v>744.25178241764195</v>
      </c>
      <c r="L35" s="181">
        <v>121.08146666165101</v>
      </c>
      <c r="M35" s="175"/>
      <c r="N35" s="175"/>
      <c r="O35" s="175"/>
      <c r="P35" s="175"/>
      <c r="Q35" s="175"/>
    </row>
    <row r="36" spans="1:17">
      <c r="A36" s="205" t="s">
        <v>360</v>
      </c>
      <c r="B36" s="206">
        <v>17263.5836671982</v>
      </c>
      <c r="C36" s="206">
        <v>978.03048963011099</v>
      </c>
      <c r="D36" s="206">
        <v>1687.9230136564299</v>
      </c>
      <c r="E36" s="206">
        <v>11.7053453414901</v>
      </c>
      <c r="H36" s="205" t="s">
        <v>369</v>
      </c>
      <c r="I36">
        <v>12297.020518674701</v>
      </c>
      <c r="J36">
        <v>588.52389382276601</v>
      </c>
      <c r="K36">
        <v>403.47696558931602</v>
      </c>
      <c r="L36">
        <v>121.08146666165101</v>
      </c>
    </row>
    <row r="37" spans="1:17">
      <c r="H37" s="205" t="s">
        <v>360</v>
      </c>
      <c r="I37">
        <v>11548.871809481199</v>
      </c>
      <c r="J37">
        <v>588.52389382276601</v>
      </c>
      <c r="K37">
        <v>403.47696558931602</v>
      </c>
      <c r="L37">
        <v>121.08146666165101</v>
      </c>
    </row>
    <row r="39" spans="1:17">
      <c r="A39" s="170" t="s">
        <v>363</v>
      </c>
    </row>
    <row r="40" spans="1:17">
      <c r="A40" t="s">
        <v>3</v>
      </c>
      <c r="B40" t="s">
        <v>353</v>
      </c>
      <c r="C40" t="s">
        <v>354</v>
      </c>
      <c r="D40" t="s">
        <v>355</v>
      </c>
      <c r="E40" t="s">
        <v>63</v>
      </c>
    </row>
    <row r="41" spans="1:17">
      <c r="A41" s="201" t="s">
        <v>55</v>
      </c>
      <c r="B41" s="206">
        <v>2148815.90819629</v>
      </c>
      <c r="C41" s="206">
        <v>249691.35404151899</v>
      </c>
      <c r="D41" s="206">
        <v>99842.088232281705</v>
      </c>
      <c r="E41" s="206">
        <v>9098.7361858006407</v>
      </c>
    </row>
    <row r="42" spans="1:17">
      <c r="A42" s="201" t="s">
        <v>356</v>
      </c>
      <c r="B42" s="206">
        <v>116098.702994573</v>
      </c>
      <c r="C42" s="206">
        <v>3264.0260782810801</v>
      </c>
      <c r="D42" s="206">
        <v>23358.090682887301</v>
      </c>
      <c r="E42" s="206">
        <v>1182.49002439898</v>
      </c>
    </row>
    <row r="43" spans="1:17">
      <c r="A43" s="201" t="s">
        <v>357</v>
      </c>
      <c r="B43" s="206">
        <v>98964.422668290004</v>
      </c>
      <c r="C43" s="206">
        <v>164.83635109734001</v>
      </c>
      <c r="D43" s="206">
        <v>22996.825364687698</v>
      </c>
      <c r="E43" s="206">
        <v>1147.4063777308399</v>
      </c>
    </row>
    <row r="44" spans="1:17">
      <c r="A44" s="203" t="s">
        <v>358</v>
      </c>
      <c r="B44" s="206">
        <v>35035.056026743201</v>
      </c>
      <c r="C44" s="206">
        <v>3093.39228710927</v>
      </c>
      <c r="D44" s="206">
        <v>3036.2420446767001</v>
      </c>
      <c r="E44" s="206">
        <v>35.083646668140403</v>
      </c>
    </row>
    <row r="45" spans="1:17">
      <c r="A45" s="203" t="s">
        <v>359</v>
      </c>
      <c r="B45" s="206">
        <v>26636.8146347775</v>
      </c>
      <c r="C45" s="206">
        <v>3264.0260782810801</v>
      </c>
      <c r="D45" s="206">
        <v>2104.4018921747402</v>
      </c>
      <c r="E45" s="206">
        <v>0</v>
      </c>
    </row>
    <row r="46" spans="1:17">
      <c r="A46" s="203" t="s">
        <v>368</v>
      </c>
      <c r="B46" s="206">
        <v>22487.9932786307</v>
      </c>
      <c r="C46" s="206">
        <v>164.83635109734001</v>
      </c>
      <c r="D46" s="206">
        <v>2798.37444764779</v>
      </c>
      <c r="E46" s="206">
        <v>0</v>
      </c>
    </row>
    <row r="47" spans="1:17">
      <c r="A47" s="205" t="s">
        <v>369</v>
      </c>
      <c r="B47" s="206">
        <v>16000.141335599699</v>
      </c>
      <c r="C47" s="206">
        <v>164.83635109734001</v>
      </c>
      <c r="D47" s="206">
        <v>1866.5342951458199</v>
      </c>
      <c r="E47" s="206">
        <v>0</v>
      </c>
    </row>
    <row r="48" spans="1:17">
      <c r="A48" s="205" t="s">
        <v>360</v>
      </c>
      <c r="B48" s="206">
        <v>15591.6015696945</v>
      </c>
      <c r="C48" s="206">
        <v>164.83635109734001</v>
      </c>
      <c r="D48" s="206">
        <v>1856.0234043437699</v>
      </c>
      <c r="E48" s="206">
        <v>0</v>
      </c>
    </row>
    <row r="50" spans="1:5">
      <c r="A50" s="170" t="s">
        <v>364</v>
      </c>
    </row>
    <row r="51" spans="1:5">
      <c r="A51" s="180" t="s">
        <v>3</v>
      </c>
      <c r="B51" s="180" t="s">
        <v>353</v>
      </c>
      <c r="C51" s="180" t="s">
        <v>354</v>
      </c>
      <c r="D51" s="180" t="s">
        <v>355</v>
      </c>
      <c r="E51" s="180" t="s">
        <v>63</v>
      </c>
    </row>
    <row r="52" spans="1:5">
      <c r="A52" s="201" t="s">
        <v>55</v>
      </c>
      <c r="B52" s="206">
        <v>629082.89077395306</v>
      </c>
      <c r="C52" s="206">
        <v>123015.593774237</v>
      </c>
      <c r="D52" s="206">
        <v>52426.506023312402</v>
      </c>
      <c r="E52" s="206">
        <v>112.043307082872</v>
      </c>
    </row>
    <row r="53" spans="1:5">
      <c r="A53" s="201" t="s">
        <v>356</v>
      </c>
      <c r="B53" s="206">
        <v>34235.585695894602</v>
      </c>
      <c r="C53" s="206">
        <v>2742.7368489351202</v>
      </c>
      <c r="D53" s="206">
        <v>2638.7751124596498</v>
      </c>
      <c r="E53" s="206">
        <v>0</v>
      </c>
    </row>
    <row r="54" spans="1:5">
      <c r="A54" s="201" t="s">
        <v>357</v>
      </c>
      <c r="B54" s="206">
        <v>18607.561930236301</v>
      </c>
      <c r="C54" s="206">
        <v>7.87063549338803</v>
      </c>
      <c r="D54" s="206">
        <v>2481.6744407708202</v>
      </c>
      <c r="E54" s="206">
        <v>0</v>
      </c>
    </row>
    <row r="55" spans="1:5">
      <c r="A55" s="203" t="s">
        <v>358</v>
      </c>
      <c r="B55" s="206">
        <v>19363.328394862099</v>
      </c>
      <c r="C55" s="206">
        <v>2197.4711407947898</v>
      </c>
      <c r="D55" s="206">
        <v>586.54835587246896</v>
      </c>
      <c r="E55" s="206">
        <v>0</v>
      </c>
    </row>
    <row r="56" spans="1:5">
      <c r="A56" s="203" t="s">
        <v>359</v>
      </c>
      <c r="B56" s="206">
        <v>16815.133539867598</v>
      </c>
      <c r="C56" s="206">
        <v>2734.86621344173</v>
      </c>
      <c r="D56" s="206">
        <v>302.033925301811</v>
      </c>
      <c r="E56" s="206">
        <v>0</v>
      </c>
    </row>
    <row r="57" spans="1:5">
      <c r="A57" s="203" t="s">
        <v>368</v>
      </c>
      <c r="B57" s="206">
        <v>7102.4588285647797</v>
      </c>
      <c r="C57" s="206">
        <v>7.87063549338803</v>
      </c>
      <c r="D57" s="206">
        <v>586.54835587246896</v>
      </c>
      <c r="E57" s="206">
        <v>0</v>
      </c>
    </row>
    <row r="58" spans="1:5">
      <c r="A58" s="205" t="s">
        <v>369</v>
      </c>
      <c r="B58" s="206">
        <v>4865.40937280864</v>
      </c>
      <c r="C58" s="206">
        <v>0</v>
      </c>
      <c r="D58" s="206">
        <v>302.033925301811</v>
      </c>
      <c r="E58" s="206">
        <v>0</v>
      </c>
    </row>
    <row r="59" spans="1:5">
      <c r="A59" s="205" t="s">
        <v>360</v>
      </c>
      <c r="B59" s="206">
        <v>4331.7631129829097</v>
      </c>
      <c r="C59" s="206">
        <v>0</v>
      </c>
      <c r="D59" s="206">
        <v>302.033925301811</v>
      </c>
      <c r="E59" s="206">
        <v>0</v>
      </c>
    </row>
    <row r="62" spans="1:5">
      <c r="A62" s="170" t="s">
        <v>365</v>
      </c>
    </row>
    <row r="63" spans="1:5">
      <c r="A63" s="180" t="s">
        <v>3</v>
      </c>
      <c r="B63" s="180" t="s">
        <v>353</v>
      </c>
      <c r="C63" s="180" t="s">
        <v>354</v>
      </c>
      <c r="D63" s="180" t="s">
        <v>355</v>
      </c>
      <c r="E63" s="180" t="s">
        <v>63</v>
      </c>
    </row>
    <row r="64" spans="1:5">
      <c r="A64" s="201" t="s">
        <v>55</v>
      </c>
      <c r="B64" s="206">
        <v>25230.377581987501</v>
      </c>
      <c r="C64" s="206">
        <v>1884.6436188400201</v>
      </c>
      <c r="D64" s="206">
        <v>2413.3879422586601</v>
      </c>
      <c r="E64" s="206">
        <v>5169.5741899290697</v>
      </c>
    </row>
    <row r="65" spans="1:5">
      <c r="A65" s="201" t="s">
        <v>356</v>
      </c>
      <c r="B65" s="206">
        <v>2751.4032022551901</v>
      </c>
      <c r="C65" s="206">
        <v>0</v>
      </c>
      <c r="D65" s="206">
        <v>813.07801800490802</v>
      </c>
      <c r="E65" s="206">
        <v>282.36373832950801</v>
      </c>
    </row>
    <row r="66" spans="1:5">
      <c r="A66" s="201" t="s">
        <v>357</v>
      </c>
      <c r="B66" s="206">
        <v>2751.4032022551901</v>
      </c>
      <c r="C66" s="206">
        <v>0</v>
      </c>
      <c r="D66" s="206">
        <v>813.07801800490802</v>
      </c>
      <c r="E66" s="206">
        <v>282.36373832950801</v>
      </c>
    </row>
    <row r="67" spans="1:5">
      <c r="A67" s="203" t="s">
        <v>358</v>
      </c>
      <c r="B67" s="206">
        <v>158.638968768664</v>
      </c>
      <c r="C67" s="206">
        <v>0</v>
      </c>
      <c r="D67" s="206">
        <v>0</v>
      </c>
      <c r="E67" s="206">
        <v>0</v>
      </c>
    </row>
    <row r="68" spans="1:5">
      <c r="A68" s="203" t="s">
        <v>359</v>
      </c>
      <c r="B68" s="206">
        <v>72.555919494174802</v>
      </c>
      <c r="C68" s="206">
        <v>0</v>
      </c>
      <c r="D68" s="206">
        <v>0</v>
      </c>
      <c r="E68" s="206">
        <v>0</v>
      </c>
    </row>
    <row r="69" spans="1:5">
      <c r="A69" s="203" t="s">
        <v>368</v>
      </c>
      <c r="B69" s="206">
        <v>158.638968768664</v>
      </c>
      <c r="C69" s="206">
        <v>0</v>
      </c>
      <c r="D69" s="206">
        <v>0</v>
      </c>
      <c r="E69" s="206">
        <v>0</v>
      </c>
    </row>
    <row r="70" spans="1:5">
      <c r="A70" s="205" t="s">
        <v>369</v>
      </c>
      <c r="B70" s="206">
        <v>72.555919494174802</v>
      </c>
      <c r="C70" s="206">
        <v>0</v>
      </c>
      <c r="D70" s="206">
        <v>0</v>
      </c>
      <c r="E70" s="206">
        <v>0</v>
      </c>
    </row>
    <row r="71" spans="1:5">
      <c r="A71" s="205" t="s">
        <v>360</v>
      </c>
      <c r="B71" s="206">
        <v>72.555919494174802</v>
      </c>
      <c r="C71" s="206">
        <v>0</v>
      </c>
      <c r="D71" s="206">
        <v>0</v>
      </c>
      <c r="E71" s="206">
        <v>0</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Q23"/>
  <sheetViews>
    <sheetView workbookViewId="0">
      <selection activeCell="H61" sqref="H61"/>
    </sheetView>
  </sheetViews>
  <sheetFormatPr defaultColWidth="11.42578125" defaultRowHeight="15"/>
  <cols>
    <col min="1" max="1" width="58.28515625" customWidth="1"/>
    <col min="3" max="17" width="8" customWidth="1"/>
  </cols>
  <sheetData>
    <row r="1" spans="1:17">
      <c r="A1" t="s">
        <v>76</v>
      </c>
    </row>
    <row r="2" spans="1:17">
      <c r="A2" s="1" t="s">
        <v>323</v>
      </c>
    </row>
    <row r="3" spans="1:17">
      <c r="A3" s="1" t="s">
        <v>1</v>
      </c>
    </row>
    <row r="4" spans="1:17">
      <c r="A4" s="1" t="s">
        <v>300</v>
      </c>
    </row>
    <row r="6" spans="1:17">
      <c r="A6" s="23" t="s">
        <v>3</v>
      </c>
      <c r="B6" s="187" t="s">
        <v>24</v>
      </c>
      <c r="C6" s="186" t="s">
        <v>17</v>
      </c>
      <c r="D6" s="186"/>
      <c r="E6" s="186"/>
      <c r="F6" s="186"/>
      <c r="G6" s="186"/>
      <c r="H6" s="186" t="s">
        <v>21</v>
      </c>
      <c r="I6" s="186"/>
      <c r="J6" s="186"/>
      <c r="K6" s="186"/>
      <c r="L6" s="186"/>
      <c r="M6" s="186" t="s">
        <v>22</v>
      </c>
      <c r="N6" s="186"/>
      <c r="O6" s="186"/>
      <c r="P6" s="186"/>
      <c r="Q6" s="186"/>
    </row>
    <row r="7" spans="1:17">
      <c r="A7" s="24"/>
      <c r="B7" s="188"/>
      <c r="C7" s="8" t="s">
        <v>18</v>
      </c>
      <c r="D7" s="8">
        <v>2</v>
      </c>
      <c r="E7" s="8">
        <v>3</v>
      </c>
      <c r="F7" s="8" t="s">
        <v>19</v>
      </c>
      <c r="G7" s="8" t="s">
        <v>20</v>
      </c>
      <c r="H7" s="8" t="s">
        <v>18</v>
      </c>
      <c r="I7" s="8">
        <v>2</v>
      </c>
      <c r="J7" s="8">
        <v>3</v>
      </c>
      <c r="K7" s="8" t="s">
        <v>19</v>
      </c>
      <c r="L7" s="8" t="s">
        <v>20</v>
      </c>
      <c r="M7" s="8" t="s">
        <v>18</v>
      </c>
      <c r="N7" s="8">
        <v>2</v>
      </c>
      <c r="O7" s="8">
        <v>3</v>
      </c>
      <c r="P7" s="8" t="s">
        <v>19</v>
      </c>
      <c r="Q7" s="8" t="s">
        <v>20</v>
      </c>
    </row>
    <row r="8" spans="1:17">
      <c r="A8" s="25"/>
      <c r="B8" s="12"/>
    </row>
    <row r="9" spans="1:17">
      <c r="A9" s="3" t="s">
        <v>65</v>
      </c>
      <c r="B9" s="26">
        <f>+'C4 fórmulas'!B19</f>
        <v>4653.6333333333341</v>
      </c>
    </row>
    <row r="10" spans="1:17">
      <c r="A10" s="3" t="s">
        <v>56</v>
      </c>
      <c r="B10" s="12" t="s">
        <v>66</v>
      </c>
    </row>
    <row r="11" spans="1:17">
      <c r="A11" s="3" t="s">
        <v>57</v>
      </c>
      <c r="B11" s="12" t="s">
        <v>67</v>
      </c>
    </row>
    <row r="12" spans="1:17">
      <c r="A12" s="3" t="s">
        <v>58</v>
      </c>
      <c r="B12" s="12" t="s">
        <v>68</v>
      </c>
    </row>
    <row r="13" spans="1:17">
      <c r="A13" s="3" t="s">
        <v>59</v>
      </c>
      <c r="B13" s="12" t="s">
        <v>69</v>
      </c>
    </row>
    <row r="14" spans="1:17">
      <c r="A14" s="3" t="s">
        <v>60</v>
      </c>
      <c r="B14" s="12" t="s">
        <v>70</v>
      </c>
    </row>
    <row r="15" spans="1:17">
      <c r="A15" s="3" t="s">
        <v>61</v>
      </c>
      <c r="B15" s="12" t="s">
        <v>71</v>
      </c>
    </row>
    <row r="16" spans="1:17">
      <c r="A16" s="3" t="s">
        <v>62</v>
      </c>
      <c r="B16" s="12" t="s">
        <v>72</v>
      </c>
    </row>
    <row r="17" spans="1:2">
      <c r="A17" s="3" t="s">
        <v>63</v>
      </c>
      <c r="B17" s="12" t="s">
        <v>73</v>
      </c>
    </row>
    <row r="18" spans="1:2">
      <c r="A18" s="6" t="s">
        <v>64</v>
      </c>
      <c r="B18" s="12" t="s">
        <v>74</v>
      </c>
    </row>
    <row r="19" spans="1:2">
      <c r="A19" s="3"/>
      <c r="B19" s="11"/>
    </row>
    <row r="20" spans="1:2">
      <c r="B20" s="11"/>
    </row>
    <row r="21" spans="1:2">
      <c r="B21" s="11"/>
    </row>
    <row r="22" spans="1:2">
      <c r="B22" s="11"/>
    </row>
    <row r="23" spans="1:2">
      <c r="B23" s="4"/>
    </row>
  </sheetData>
  <mergeCells count="4">
    <mergeCell ref="B6:B7"/>
    <mergeCell ref="C6:G6"/>
    <mergeCell ref="H6:L6"/>
    <mergeCell ref="M6:Q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3FAF8-E44A-405D-A406-38E03ACEA8AA}">
  <sheetPr>
    <tabColor rgb="FFFFFF00"/>
  </sheetPr>
  <dimension ref="A1:T47"/>
  <sheetViews>
    <sheetView workbookViewId="0">
      <selection activeCell="H17" sqref="H17:J17"/>
    </sheetView>
  </sheetViews>
  <sheetFormatPr defaultColWidth="11.42578125" defaultRowHeight="15"/>
  <cols>
    <col min="1" max="1" width="50.5703125" customWidth="1"/>
    <col min="2" max="2" width="11" bestFit="1" customWidth="1"/>
    <col min="3" max="4" width="10" bestFit="1" customWidth="1"/>
    <col min="5" max="5" width="13.140625" bestFit="1" customWidth="1"/>
    <col min="6" max="6" width="10" bestFit="1" customWidth="1"/>
    <col min="7" max="7" width="8.85546875" customWidth="1"/>
    <col min="8" max="8" width="10" bestFit="1" customWidth="1"/>
    <col min="9" max="9" width="13.140625" bestFit="1" customWidth="1"/>
    <col min="10" max="10" width="10" bestFit="1" customWidth="1"/>
    <col min="11" max="12" width="8.85546875" customWidth="1"/>
    <col min="13" max="13" width="13.140625" bestFit="1" customWidth="1"/>
    <col min="14" max="15" width="10" bestFit="1" customWidth="1"/>
    <col min="16" max="16" width="9.140625" bestFit="1" customWidth="1"/>
    <col min="17" max="17" width="7.5703125" bestFit="1" customWidth="1"/>
  </cols>
  <sheetData>
    <row r="1" spans="1:20">
      <c r="A1" t="s">
        <v>76</v>
      </c>
    </row>
    <row r="2" spans="1:20">
      <c r="A2" s="1" t="s">
        <v>323</v>
      </c>
      <c r="R2" s="4"/>
      <c r="S2" s="4"/>
      <c r="T2" s="4"/>
    </row>
    <row r="3" spans="1:20">
      <c r="A3" s="1" t="s">
        <v>1</v>
      </c>
      <c r="R3" s="4"/>
      <c r="S3" s="4"/>
      <c r="T3" s="4"/>
    </row>
    <row r="4" spans="1:20">
      <c r="A4" s="1" t="s">
        <v>300</v>
      </c>
      <c r="R4" s="4"/>
      <c r="S4" s="4"/>
      <c r="T4" s="4"/>
    </row>
    <row r="5" spans="1:20">
      <c r="R5" s="4"/>
      <c r="S5" s="157"/>
      <c r="T5" s="4"/>
    </row>
    <row r="6" spans="1:20">
      <c r="A6" s="23" t="s">
        <v>3</v>
      </c>
      <c r="B6" s="193" t="s">
        <v>55</v>
      </c>
      <c r="C6" s="186" t="s">
        <v>17</v>
      </c>
      <c r="D6" s="186"/>
      <c r="E6" s="186"/>
      <c r="F6" s="186"/>
      <c r="G6" s="186"/>
      <c r="H6" s="186" t="s">
        <v>21</v>
      </c>
      <c r="I6" s="186"/>
      <c r="J6" s="186"/>
      <c r="K6" s="186"/>
      <c r="L6" s="186"/>
      <c r="M6" s="186" t="s">
        <v>22</v>
      </c>
      <c r="N6" s="186"/>
      <c r="O6" s="186"/>
      <c r="P6" s="186"/>
      <c r="Q6" s="186"/>
      <c r="R6" s="4"/>
      <c r="S6" s="157"/>
      <c r="T6" s="4"/>
    </row>
    <row r="7" spans="1:20">
      <c r="A7" s="24"/>
      <c r="B7" s="194"/>
      <c r="C7" s="63" t="s">
        <v>18</v>
      </c>
      <c r="D7" s="63">
        <v>2</v>
      </c>
      <c r="E7" s="63">
        <v>3</v>
      </c>
      <c r="F7" s="63" t="s">
        <v>19</v>
      </c>
      <c r="G7" s="63" t="s">
        <v>20</v>
      </c>
      <c r="H7" s="63" t="s">
        <v>18</v>
      </c>
      <c r="I7" s="63">
        <v>2</v>
      </c>
      <c r="J7" s="63">
        <v>3</v>
      </c>
      <c r="K7" s="63" t="s">
        <v>19</v>
      </c>
      <c r="L7" s="63" t="s">
        <v>20</v>
      </c>
      <c r="M7" s="63" t="s">
        <v>18</v>
      </c>
      <c r="N7" s="63">
        <v>2</v>
      </c>
      <c r="O7" s="63">
        <v>3</v>
      </c>
      <c r="P7" s="63" t="s">
        <v>19</v>
      </c>
      <c r="Q7" s="63" t="s">
        <v>20</v>
      </c>
      <c r="R7" s="4"/>
      <c r="S7" s="157"/>
      <c r="T7" s="4"/>
    </row>
    <row r="8" spans="1:20">
      <c r="A8" s="25"/>
      <c r="B8" s="10"/>
      <c r="R8" s="4"/>
      <c r="S8" s="157"/>
      <c r="T8" s="4"/>
    </row>
    <row r="9" spans="1:20">
      <c r="A9" s="3" t="s">
        <v>65</v>
      </c>
      <c r="B9" s="68">
        <f>SUM(C9:G9)</f>
        <v>17529876.336889688</v>
      </c>
      <c r="C9" s="68">
        <f t="shared" ref="C9:G9" si="0">SUM(C10:C18)</f>
        <v>4797515.3272930132</v>
      </c>
      <c r="D9" s="68">
        <f t="shared" si="0"/>
        <v>7146331.7937441329</v>
      </c>
      <c r="E9" s="68">
        <f t="shared" si="0"/>
        <v>4099711.8442550935</v>
      </c>
      <c r="F9" s="68">
        <f t="shared" si="0"/>
        <v>1424802.1327660442</v>
      </c>
      <c r="G9" s="68">
        <f t="shared" si="0"/>
        <v>61515.238831404567</v>
      </c>
      <c r="H9" s="68">
        <f>SUM(H10:H18)</f>
        <v>1991707.0525059064</v>
      </c>
      <c r="I9" s="68">
        <f t="shared" ref="I9:Q9" si="1">SUM(I10:I18)</f>
        <v>3207692.7022857084</v>
      </c>
      <c r="J9" s="68">
        <f t="shared" si="1"/>
        <v>1928674.9715603804</v>
      </c>
      <c r="K9" s="68">
        <f t="shared" si="1"/>
        <v>680571.64200839039</v>
      </c>
      <c r="L9" s="68">
        <f t="shared" si="1"/>
        <v>20879.379353793975</v>
      </c>
      <c r="M9" s="68">
        <f t="shared" si="1"/>
        <v>2805808.2747871061</v>
      </c>
      <c r="N9" s="68">
        <f t="shared" si="1"/>
        <v>3938639.0914584245</v>
      </c>
      <c r="O9" s="68">
        <f t="shared" si="1"/>
        <v>2171036.8726947131</v>
      </c>
      <c r="P9" s="68">
        <f t="shared" si="1"/>
        <v>744230.49075765396</v>
      </c>
      <c r="Q9" s="68">
        <f t="shared" si="1"/>
        <v>40635.859477610597</v>
      </c>
      <c r="R9" s="4"/>
      <c r="S9" s="157"/>
      <c r="T9" s="4"/>
    </row>
    <row r="10" spans="1:20">
      <c r="A10" s="3" t="s">
        <v>56</v>
      </c>
      <c r="B10" s="68">
        <f t="shared" ref="B10:B18" si="2">SUM(C10:G10)</f>
        <v>8024443.7539045652</v>
      </c>
      <c r="C10" s="68">
        <f>H10+M10</f>
        <v>1816420.5102925799</v>
      </c>
      <c r="D10" s="68">
        <f t="shared" ref="D10:G10" si="3">I10+N10</f>
        <v>3475054.0751160001</v>
      </c>
      <c r="E10" s="68">
        <f t="shared" si="3"/>
        <v>2048510.5003939029</v>
      </c>
      <c r="F10" s="68">
        <f t="shared" si="3"/>
        <v>658455.94296893396</v>
      </c>
      <c r="G10" s="68">
        <f t="shared" si="3"/>
        <v>26002.725133149372</v>
      </c>
      <c r="H10" s="68">
        <v>693621.92032760999</v>
      </c>
      <c r="I10" s="68">
        <v>1463552.4034989499</v>
      </c>
      <c r="J10" s="68">
        <v>947889.40703599295</v>
      </c>
      <c r="K10" s="68">
        <v>307605.66866800998</v>
      </c>
      <c r="L10" s="68">
        <v>6810.4466105925703</v>
      </c>
      <c r="M10" s="68">
        <v>1122798.58996497</v>
      </c>
      <c r="N10" s="68">
        <v>2011501.67161705</v>
      </c>
      <c r="O10" s="68">
        <v>1100621.0933579099</v>
      </c>
      <c r="P10" s="68">
        <v>350850.27430092398</v>
      </c>
      <c r="Q10" s="68">
        <v>19192.2785225568</v>
      </c>
      <c r="R10" s="4"/>
      <c r="S10" s="157"/>
      <c r="T10" s="4"/>
    </row>
    <row r="11" spans="1:20">
      <c r="A11" s="3" t="s">
        <v>57</v>
      </c>
      <c r="B11" s="68">
        <f t="shared" si="2"/>
        <v>794332.86467834353</v>
      </c>
      <c r="C11" s="68">
        <f t="shared" ref="C11:C18" si="4">H11+M11</f>
        <v>130765.24536251411</v>
      </c>
      <c r="D11" s="68">
        <f t="shared" ref="D11:D18" si="5">I11+N11</f>
        <v>312279.57807999395</v>
      </c>
      <c r="E11" s="68">
        <f t="shared" ref="E11:E18" si="6">J11+O11</f>
        <v>232467.337600303</v>
      </c>
      <c r="F11" s="68">
        <f t="shared" ref="F11:F18" si="7">K11+P11</f>
        <v>116902.9529040284</v>
      </c>
      <c r="G11" s="68">
        <f t="shared" ref="G11:G18" si="8">L11+Q11</f>
        <v>1917.7507315040759</v>
      </c>
      <c r="H11" s="68">
        <v>52447.056069062703</v>
      </c>
      <c r="I11" s="68">
        <v>151771.27771225999</v>
      </c>
      <c r="J11" s="68">
        <v>113129.288117388</v>
      </c>
      <c r="K11" s="68">
        <v>62058.838956305299</v>
      </c>
      <c r="L11" s="68">
        <v>1552.0718816001699</v>
      </c>
      <c r="M11" s="68">
        <v>78318.189293451404</v>
      </c>
      <c r="N11" s="68">
        <v>160508.30036773399</v>
      </c>
      <c r="O11" s="68">
        <v>119338.049482915</v>
      </c>
      <c r="P11" s="68">
        <v>54844.113947723097</v>
      </c>
      <c r="Q11" s="68">
        <v>365.67884990390598</v>
      </c>
      <c r="R11" s="4"/>
      <c r="S11" s="157"/>
      <c r="T11" s="4"/>
    </row>
    <row r="12" spans="1:20">
      <c r="A12" s="3" t="s">
        <v>58</v>
      </c>
      <c r="B12" s="68">
        <f t="shared" si="2"/>
        <v>589421.38808217121</v>
      </c>
      <c r="C12" s="68">
        <f t="shared" si="4"/>
        <v>210238.90322672145</v>
      </c>
      <c r="D12" s="68">
        <f t="shared" si="5"/>
        <v>225120.23151016826</v>
      </c>
      <c r="E12" s="68">
        <f t="shared" si="6"/>
        <v>96156.431629785337</v>
      </c>
      <c r="F12" s="68">
        <f t="shared" si="7"/>
        <v>54527.044820863717</v>
      </c>
      <c r="G12" s="68">
        <f t="shared" si="8"/>
        <v>3378.7768946323399</v>
      </c>
      <c r="H12" s="68">
        <v>204721.293140583</v>
      </c>
      <c r="I12" s="68">
        <v>218701.156728153</v>
      </c>
      <c r="J12" s="68">
        <v>89765.502934900302</v>
      </c>
      <c r="K12" s="68">
        <v>51649.426361639999</v>
      </c>
      <c r="L12" s="68">
        <v>3378.7768946323399</v>
      </c>
      <c r="M12" s="68">
        <v>5517.6100861384602</v>
      </c>
      <c r="N12" s="68">
        <v>6419.0747820152601</v>
      </c>
      <c r="O12" s="68">
        <v>6390.9286948850404</v>
      </c>
      <c r="P12" s="68">
        <v>2877.61845922372</v>
      </c>
      <c r="Q12" s="68">
        <v>0</v>
      </c>
      <c r="R12" s="4"/>
      <c r="S12" s="162"/>
      <c r="T12" s="46"/>
    </row>
    <row r="13" spans="1:20">
      <c r="A13" s="3" t="s">
        <v>59</v>
      </c>
      <c r="B13" s="68">
        <f t="shared" si="2"/>
        <v>6923351.0782109285</v>
      </c>
      <c r="C13" s="68">
        <f t="shared" si="4"/>
        <v>2338969.2817523591</v>
      </c>
      <c r="D13" s="68">
        <f t="shared" si="5"/>
        <v>2670476.28549902</v>
      </c>
      <c r="E13" s="68">
        <f t="shared" si="6"/>
        <v>1442447.009025705</v>
      </c>
      <c r="F13" s="68">
        <f t="shared" si="7"/>
        <v>450125.89973731898</v>
      </c>
      <c r="G13" s="68">
        <f t="shared" si="8"/>
        <v>21332.60219652615</v>
      </c>
      <c r="H13" s="68">
        <v>921868.199192459</v>
      </c>
      <c r="I13" s="68">
        <v>1192037.6856245</v>
      </c>
      <c r="J13" s="68">
        <v>649640.40819521598</v>
      </c>
      <c r="K13" s="68">
        <v>206590.54087930801</v>
      </c>
      <c r="L13" s="68">
        <v>7115.4867223803503</v>
      </c>
      <c r="M13" s="68">
        <v>1417101.0825598999</v>
      </c>
      <c r="N13" s="68">
        <v>1478438.59987452</v>
      </c>
      <c r="O13" s="68">
        <v>792806.60083048895</v>
      </c>
      <c r="P13" s="68">
        <v>243535.35885801099</v>
      </c>
      <c r="Q13" s="68">
        <v>14217.115474145799</v>
      </c>
      <c r="R13" s="4"/>
      <c r="S13" s="162"/>
      <c r="T13" s="46"/>
    </row>
    <row r="14" spans="1:20">
      <c r="A14" s="3" t="s">
        <v>60</v>
      </c>
      <c r="B14" s="68">
        <f t="shared" si="2"/>
        <v>648705.65308821935</v>
      </c>
      <c r="C14" s="68">
        <f t="shared" si="4"/>
        <v>100092.716181807</v>
      </c>
      <c r="D14" s="68">
        <f t="shared" si="5"/>
        <v>230287.90459382051</v>
      </c>
      <c r="E14" s="68">
        <f t="shared" si="6"/>
        <v>188967.70565107139</v>
      </c>
      <c r="F14" s="68">
        <f t="shared" si="7"/>
        <v>125945.1643866947</v>
      </c>
      <c r="G14" s="68">
        <f t="shared" si="8"/>
        <v>3412.1622748257396</v>
      </c>
      <c r="H14" s="68">
        <v>26433.344023577301</v>
      </c>
      <c r="I14" s="68">
        <v>58694.974204399499</v>
      </c>
      <c r="J14" s="68">
        <v>67949.690048519406</v>
      </c>
      <c r="K14" s="68">
        <v>40558.715196140802</v>
      </c>
      <c r="L14" s="68">
        <v>1512.0923879152899</v>
      </c>
      <c r="M14" s="68">
        <v>73659.3721582297</v>
      </c>
      <c r="N14" s="68">
        <v>171592.930389421</v>
      </c>
      <c r="O14" s="68">
        <v>121018.015602552</v>
      </c>
      <c r="P14" s="68">
        <v>85386.449190553903</v>
      </c>
      <c r="Q14" s="68">
        <v>1900.0698869104499</v>
      </c>
      <c r="R14" s="4"/>
      <c r="S14" s="162"/>
      <c r="T14" s="46"/>
    </row>
    <row r="15" spans="1:20">
      <c r="A15" s="3" t="s">
        <v>61</v>
      </c>
      <c r="B15" s="68">
        <f t="shared" si="2"/>
        <v>348888.34877964383</v>
      </c>
      <c r="C15" s="68">
        <f t="shared" si="4"/>
        <v>110682.2035092006</v>
      </c>
      <c r="D15" s="68">
        <f t="shared" si="5"/>
        <v>153766.40247774299</v>
      </c>
      <c r="E15" s="68">
        <f t="shared" si="6"/>
        <v>67520.153337964104</v>
      </c>
      <c r="F15" s="68">
        <f t="shared" si="7"/>
        <v>16409.084598062891</v>
      </c>
      <c r="G15" s="68">
        <f t="shared" si="8"/>
        <v>510.50485667325398</v>
      </c>
      <c r="H15" s="68">
        <v>82393.472441832506</v>
      </c>
      <c r="I15" s="68">
        <v>105681.745252168</v>
      </c>
      <c r="J15" s="68">
        <v>48823.294677136699</v>
      </c>
      <c r="K15" s="68">
        <v>11443.0867466369</v>
      </c>
      <c r="L15" s="68">
        <v>510.50485667325398</v>
      </c>
      <c r="M15" s="68">
        <v>28288.731067368099</v>
      </c>
      <c r="N15" s="68">
        <v>48084.657225575</v>
      </c>
      <c r="O15" s="68">
        <v>18696.858660827402</v>
      </c>
      <c r="P15" s="68">
        <v>4965.9978514259901</v>
      </c>
      <c r="Q15" s="68">
        <v>0</v>
      </c>
      <c r="R15" s="4"/>
      <c r="S15" s="46"/>
      <c r="T15" s="46"/>
    </row>
    <row r="16" spans="1:20">
      <c r="A16" s="3" t="s">
        <v>62</v>
      </c>
      <c r="B16" s="68">
        <f t="shared" si="2"/>
        <v>41266.023512336542</v>
      </c>
      <c r="C16" s="68">
        <f t="shared" si="4"/>
        <v>13715.80708487389</v>
      </c>
      <c r="D16" s="68">
        <f t="shared" si="5"/>
        <v>12560.270618582388</v>
      </c>
      <c r="E16" s="68">
        <f t="shared" si="6"/>
        <v>12959.485055864259</v>
      </c>
      <c r="F16" s="68">
        <f t="shared" si="7"/>
        <v>2030.4607530160081</v>
      </c>
      <c r="G16" s="68">
        <f t="shared" si="8"/>
        <v>0</v>
      </c>
      <c r="H16" s="68">
        <v>7963.3214042857198</v>
      </c>
      <c r="I16" s="68">
        <v>8192.0263381734294</v>
      </c>
      <c r="J16" s="68">
        <v>8573.4604795739597</v>
      </c>
      <c r="K16" s="68">
        <v>665.36520034938803</v>
      </c>
      <c r="L16" s="68">
        <v>0</v>
      </c>
      <c r="M16" s="68">
        <v>5752.48568058817</v>
      </c>
      <c r="N16" s="68">
        <v>4368.2442804089596</v>
      </c>
      <c r="O16" s="68">
        <v>4386.0245762902996</v>
      </c>
      <c r="P16" s="68">
        <v>1365.0955526666201</v>
      </c>
      <c r="Q16" s="68">
        <v>0</v>
      </c>
      <c r="R16" s="4"/>
      <c r="S16" s="46"/>
      <c r="T16" s="46"/>
    </row>
    <row r="17" spans="1:20">
      <c r="A17" s="3" t="s">
        <v>63</v>
      </c>
      <c r="B17" s="68">
        <f t="shared" si="2"/>
        <v>149938.81408724978</v>
      </c>
      <c r="C17" s="68">
        <f t="shared" si="4"/>
        <v>74156.623209431826</v>
      </c>
      <c r="D17" s="68">
        <f t="shared" si="5"/>
        <v>61439.006655008619</v>
      </c>
      <c r="E17" s="68">
        <f t="shared" si="6"/>
        <v>9349.9461307510901</v>
      </c>
      <c r="F17" s="68">
        <f t="shared" si="7"/>
        <v>32.5213479646116</v>
      </c>
      <c r="G17" s="68">
        <f t="shared" si="8"/>
        <v>4960.71674409364</v>
      </c>
      <c r="H17" s="68">
        <v>999.02208607942498</v>
      </c>
      <c r="I17" s="68">
        <v>4302.8606118155203</v>
      </c>
      <c r="J17" s="68">
        <v>1771.66449751147</v>
      </c>
      <c r="K17" s="68">
        <v>0</v>
      </c>
      <c r="L17" s="68">
        <v>0</v>
      </c>
      <c r="M17" s="68">
        <v>73157.601123352404</v>
      </c>
      <c r="N17" s="68">
        <v>57136.146043193097</v>
      </c>
      <c r="O17" s="68">
        <v>7578.2816332396196</v>
      </c>
      <c r="P17" s="68">
        <v>32.5213479646116</v>
      </c>
      <c r="Q17" s="68">
        <v>4960.71674409364</v>
      </c>
      <c r="R17" s="4"/>
      <c r="S17" s="46"/>
      <c r="T17" s="46"/>
    </row>
    <row r="18" spans="1:20">
      <c r="A18" s="6" t="s">
        <v>64</v>
      </c>
      <c r="B18" s="68">
        <f t="shared" si="2"/>
        <v>9528.4125462284064</v>
      </c>
      <c r="C18" s="68">
        <f t="shared" si="4"/>
        <v>2474.0366735248899</v>
      </c>
      <c r="D18" s="68">
        <f t="shared" si="5"/>
        <v>5348.0391937962186</v>
      </c>
      <c r="E18" s="68">
        <f t="shared" si="6"/>
        <v>1333.2754297462229</v>
      </c>
      <c r="F18" s="68">
        <f t="shared" si="7"/>
        <v>373.06124916107598</v>
      </c>
      <c r="G18" s="68">
        <f t="shared" si="8"/>
        <v>0</v>
      </c>
      <c r="H18" s="68">
        <v>1259.42382041676</v>
      </c>
      <c r="I18" s="68">
        <v>4758.5723152893897</v>
      </c>
      <c r="J18" s="68">
        <v>1132.25557414164</v>
      </c>
      <c r="K18" s="68">
        <v>0</v>
      </c>
      <c r="L18" s="68">
        <v>0</v>
      </c>
      <c r="M18" s="68">
        <v>1214.6128531081299</v>
      </c>
      <c r="N18" s="68">
        <v>589.46687850682895</v>
      </c>
      <c r="O18" s="68">
        <v>201.019855604583</v>
      </c>
      <c r="P18" s="68">
        <v>373.06124916107598</v>
      </c>
      <c r="Q18" s="68">
        <v>0</v>
      </c>
      <c r="R18" s="4"/>
      <c r="S18" s="46"/>
      <c r="T18" s="46"/>
    </row>
    <row r="19" spans="1:20">
      <c r="A19" s="3"/>
      <c r="B19" s="193" t="s">
        <v>55</v>
      </c>
      <c r="C19" s="186" t="s">
        <v>17</v>
      </c>
      <c r="D19" s="186"/>
      <c r="E19" s="186"/>
      <c r="F19" s="186"/>
      <c r="G19" s="186"/>
      <c r="H19" s="186" t="s">
        <v>21</v>
      </c>
      <c r="I19" s="186"/>
      <c r="J19" s="186"/>
      <c r="K19" s="186"/>
      <c r="L19" s="186"/>
      <c r="M19" s="186" t="s">
        <v>22</v>
      </c>
      <c r="N19" s="186"/>
      <c r="O19" s="186"/>
      <c r="P19" s="186"/>
      <c r="Q19" s="186"/>
      <c r="R19" s="4"/>
      <c r="S19" s="46"/>
      <c r="T19" s="46"/>
    </row>
    <row r="20" spans="1:20">
      <c r="B20" s="194"/>
      <c r="C20" s="63" t="s">
        <v>18</v>
      </c>
      <c r="D20" s="63">
        <v>2</v>
      </c>
      <c r="E20" s="63">
        <v>3</v>
      </c>
      <c r="F20" s="63" t="s">
        <v>19</v>
      </c>
      <c r="G20" s="63" t="s">
        <v>20</v>
      </c>
      <c r="H20" s="63" t="s">
        <v>18</v>
      </c>
      <c r="I20" s="63">
        <v>2</v>
      </c>
      <c r="J20" s="63">
        <v>3</v>
      </c>
      <c r="K20" s="63" t="s">
        <v>19</v>
      </c>
      <c r="L20" s="63" t="s">
        <v>20</v>
      </c>
      <c r="M20" s="63" t="s">
        <v>18</v>
      </c>
      <c r="N20" s="63">
        <v>2</v>
      </c>
      <c r="O20" s="63">
        <v>3</v>
      </c>
      <c r="P20" s="63" t="s">
        <v>19</v>
      </c>
      <c r="Q20" s="63" t="s">
        <v>20</v>
      </c>
      <c r="S20" s="163"/>
      <c r="T20" s="163"/>
    </row>
    <row r="21" spans="1:20">
      <c r="A21" s="3" t="s">
        <v>65</v>
      </c>
      <c r="B21" s="81">
        <f t="shared" ref="B21:Q21" si="9">+B9/B$9*100</f>
        <v>100</v>
      </c>
      <c r="C21" s="81">
        <f t="shared" si="9"/>
        <v>100</v>
      </c>
      <c r="D21" s="81">
        <f t="shared" si="9"/>
        <v>100</v>
      </c>
      <c r="E21" s="81">
        <f t="shared" si="9"/>
        <v>100</v>
      </c>
      <c r="F21" s="81">
        <f t="shared" si="9"/>
        <v>100</v>
      </c>
      <c r="G21" s="81">
        <f t="shared" si="9"/>
        <v>100</v>
      </c>
      <c r="H21" s="81">
        <f t="shared" si="9"/>
        <v>100</v>
      </c>
      <c r="I21" s="81">
        <f t="shared" si="9"/>
        <v>100</v>
      </c>
      <c r="J21" s="81">
        <f t="shared" si="9"/>
        <v>100</v>
      </c>
      <c r="K21" s="81">
        <f t="shared" si="9"/>
        <v>100</v>
      </c>
      <c r="L21" s="81">
        <f t="shared" si="9"/>
        <v>100</v>
      </c>
      <c r="M21" s="81">
        <f t="shared" si="9"/>
        <v>100</v>
      </c>
      <c r="N21" s="81">
        <f t="shared" si="9"/>
        <v>100</v>
      </c>
      <c r="O21" s="81">
        <f t="shared" si="9"/>
        <v>100</v>
      </c>
      <c r="P21" s="81">
        <f t="shared" si="9"/>
        <v>100</v>
      </c>
      <c r="Q21" s="81">
        <f t="shared" si="9"/>
        <v>100</v>
      </c>
      <c r="S21" s="163"/>
      <c r="T21" s="163"/>
    </row>
    <row r="22" spans="1:20">
      <c r="A22" s="3" t="s">
        <v>56</v>
      </c>
      <c r="B22" s="81">
        <f t="shared" ref="B22:Q22" si="10">+B10/B$9*100</f>
        <v>45.77581495551118</v>
      </c>
      <c r="C22" s="82">
        <f t="shared" ref="C22:M22" si="11">+C10/C$9*100</f>
        <v>37.861692696612828</v>
      </c>
      <c r="D22" s="82">
        <f t="shared" si="11"/>
        <v>48.627102343023694</v>
      </c>
      <c r="E22" s="82">
        <f t="shared" si="11"/>
        <v>49.967182529290952</v>
      </c>
      <c r="F22" s="82">
        <f t="shared" si="11"/>
        <v>46.213851581667583</v>
      </c>
      <c r="G22" s="81">
        <f t="shared" si="11"/>
        <v>42.270379871913207</v>
      </c>
      <c r="H22" s="81">
        <f t="shared" si="11"/>
        <v>34.825499033852168</v>
      </c>
      <c r="I22" s="81">
        <f t="shared" si="11"/>
        <v>45.626328309319192</v>
      </c>
      <c r="J22" s="81">
        <f t="shared" si="11"/>
        <v>49.147182444593554</v>
      </c>
      <c r="K22" s="81">
        <f t="shared" si="11"/>
        <v>45.198131935126625</v>
      </c>
      <c r="L22" s="81">
        <f t="shared" si="11"/>
        <v>32.618051021497671</v>
      </c>
      <c r="M22" s="81">
        <f t="shared" si="11"/>
        <v>40.016939149206962</v>
      </c>
      <c r="N22" s="81">
        <f t="shared" si="10"/>
        <v>51.070982258296183</v>
      </c>
      <c r="O22" s="81">
        <f t="shared" si="10"/>
        <v>50.695642584448962</v>
      </c>
      <c r="P22" s="81">
        <f t="shared" si="10"/>
        <v>47.142690155538439</v>
      </c>
      <c r="Q22" s="81">
        <f t="shared" si="10"/>
        <v>47.229906711167992</v>
      </c>
      <c r="S22" s="163"/>
      <c r="T22" s="163"/>
    </row>
    <row r="23" spans="1:20">
      <c r="A23" s="3" t="s">
        <v>57</v>
      </c>
      <c r="B23" s="81">
        <f t="shared" ref="B23:Q23" si="12">+B11/B$9*100</f>
        <v>4.5313090030575847</v>
      </c>
      <c r="C23" s="81">
        <f t="shared" si="12"/>
        <v>2.7256868700052301</v>
      </c>
      <c r="D23" s="81">
        <f t="shared" si="12"/>
        <v>4.3697884046380562</v>
      </c>
      <c r="E23" s="81">
        <f t="shared" si="12"/>
        <v>5.6703335851776604</v>
      </c>
      <c r="F23" s="81">
        <f t="shared" si="12"/>
        <v>8.2048552718740293</v>
      </c>
      <c r="G23" s="81">
        <f t="shared" si="12"/>
        <v>3.1175213945930933</v>
      </c>
      <c r="H23" s="81">
        <f t="shared" si="12"/>
        <v>2.6332715949906076</v>
      </c>
      <c r="I23" s="81">
        <f t="shared" si="12"/>
        <v>4.7314780996356731</v>
      </c>
      <c r="J23" s="81">
        <f t="shared" si="12"/>
        <v>5.8656481670346752</v>
      </c>
      <c r="K23" s="81">
        <f t="shared" si="12"/>
        <v>9.1186342665068327</v>
      </c>
      <c r="L23" s="81">
        <f t="shared" si="12"/>
        <v>7.4335154091548423</v>
      </c>
      <c r="M23" s="81">
        <f t="shared" si="12"/>
        <v>2.7912879863252198</v>
      </c>
      <c r="N23" s="81">
        <f t="shared" si="12"/>
        <v>4.0752223456021186</v>
      </c>
      <c r="O23" s="81">
        <f t="shared" si="12"/>
        <v>5.496822784718133</v>
      </c>
      <c r="P23" s="81">
        <f t="shared" si="12"/>
        <v>7.3692377064382004</v>
      </c>
      <c r="Q23" s="81">
        <f t="shared" si="12"/>
        <v>0.89989200328194474</v>
      </c>
      <c r="S23" s="163"/>
      <c r="T23" s="163"/>
    </row>
    <row r="24" spans="1:20">
      <c r="A24" s="3" t="s">
        <v>58</v>
      </c>
      <c r="B24" s="81">
        <f t="shared" ref="B24:Q24" si="13">+B12/B$9*100</f>
        <v>3.3623818945134198</v>
      </c>
      <c r="C24" s="81">
        <f t="shared" si="13"/>
        <v>4.3822455768025295</v>
      </c>
      <c r="D24" s="81">
        <f t="shared" si="13"/>
        <v>3.1501508467216359</v>
      </c>
      <c r="E24" s="81">
        <f t="shared" si="13"/>
        <v>2.3454436624498105</v>
      </c>
      <c r="F24" s="81">
        <f t="shared" si="13"/>
        <v>3.826990679401038</v>
      </c>
      <c r="G24" s="81">
        <f t="shared" si="13"/>
        <v>5.4925851850995615</v>
      </c>
      <c r="H24" s="81">
        <f t="shared" si="13"/>
        <v>10.278684954346513</v>
      </c>
      <c r="I24" s="81">
        <f t="shared" si="13"/>
        <v>6.8180208338633221</v>
      </c>
      <c r="J24" s="81">
        <f t="shared" si="13"/>
        <v>4.6542576773460267</v>
      </c>
      <c r="K24" s="81">
        <f t="shared" si="13"/>
        <v>7.5891240794607251</v>
      </c>
      <c r="L24" s="81">
        <f t="shared" si="13"/>
        <v>16.18236269086411</v>
      </c>
      <c r="M24" s="81">
        <f t="shared" si="13"/>
        <v>0.19664957637054209</v>
      </c>
      <c r="N24" s="81">
        <f t="shared" si="13"/>
        <v>0.16297697333924455</v>
      </c>
      <c r="O24" s="81">
        <f t="shared" si="13"/>
        <v>0.29437218571753476</v>
      </c>
      <c r="P24" s="81">
        <f t="shared" si="13"/>
        <v>0.38665688855265778</v>
      </c>
      <c r="Q24" s="81">
        <f t="shared" si="13"/>
        <v>0</v>
      </c>
      <c r="S24" s="163"/>
      <c r="T24" s="163"/>
    </row>
    <row r="25" spans="1:20">
      <c r="A25" s="3" t="s">
        <v>59</v>
      </c>
      <c r="B25" s="81">
        <f t="shared" ref="B25:Q25" si="14">+B13/B$9*100</f>
        <v>39.494580253492721</v>
      </c>
      <c r="C25" s="82">
        <f t="shared" si="14"/>
        <v>48.753763608549363</v>
      </c>
      <c r="D25" s="82">
        <f t="shared" si="14"/>
        <v>37.368490052991142</v>
      </c>
      <c r="E25" s="82">
        <f t="shared" si="14"/>
        <v>35.184107171995493</v>
      </c>
      <c r="F25" s="82">
        <f t="shared" si="14"/>
        <v>31.592169143056068</v>
      </c>
      <c r="G25" s="81">
        <f t="shared" si="14"/>
        <v>34.678565184462059</v>
      </c>
      <c r="H25" s="82">
        <f t="shared" si="14"/>
        <v>46.285330868944399</v>
      </c>
      <c r="I25" s="82">
        <f t="shared" si="14"/>
        <v>37.161841742978957</v>
      </c>
      <c r="J25" s="82">
        <f t="shared" si="14"/>
        <v>33.683249784157724</v>
      </c>
      <c r="K25" s="82">
        <f t="shared" si="14"/>
        <v>30.355443589987413</v>
      </c>
      <c r="L25" s="82">
        <f t="shared" si="14"/>
        <v>34.079014523424519</v>
      </c>
      <c r="M25" s="82">
        <f t="shared" si="14"/>
        <v>50.505984150589335</v>
      </c>
      <c r="N25" s="82">
        <f t="shared" si="14"/>
        <v>37.536787848390404</v>
      </c>
      <c r="O25" s="82">
        <f t="shared" si="14"/>
        <v>36.517417589801198</v>
      </c>
      <c r="P25" s="82">
        <f t="shared" si="14"/>
        <v>32.723109558449167</v>
      </c>
      <c r="Q25" s="81">
        <f t="shared" si="14"/>
        <v>34.986624269579174</v>
      </c>
    </row>
    <row r="26" spans="1:20">
      <c r="A26" s="3" t="s">
        <v>60</v>
      </c>
      <c r="B26" s="81">
        <f t="shared" ref="B26:Q26" si="15">+B14/B$9*100</f>
        <v>3.7005717588725369</v>
      </c>
      <c r="C26" s="81">
        <f t="shared" si="15"/>
        <v>2.0863448963337463</v>
      </c>
      <c r="D26" s="81">
        <f t="shared" si="15"/>
        <v>3.2224630935190208</v>
      </c>
      <c r="E26" s="81">
        <f t="shared" si="15"/>
        <v>4.6092923802893839</v>
      </c>
      <c r="F26" s="81">
        <f t="shared" si="15"/>
        <v>8.8394845494925427</v>
      </c>
      <c r="G26" s="81">
        <f t="shared" si="15"/>
        <v>5.5468569083792181</v>
      </c>
      <c r="H26" s="81">
        <f t="shared" si="15"/>
        <v>1.3271702778940135</v>
      </c>
      <c r="I26" s="81">
        <f t="shared" si="15"/>
        <v>1.8298191146107972</v>
      </c>
      <c r="J26" s="81">
        <f t="shared" si="15"/>
        <v>3.5231281087007211</v>
      </c>
      <c r="K26" s="81">
        <f t="shared" si="15"/>
        <v>5.9595070809078425</v>
      </c>
      <c r="L26" s="81">
        <f t="shared" si="15"/>
        <v>7.2420370466640751</v>
      </c>
      <c r="M26" s="81">
        <f t="shared" si="15"/>
        <v>2.6252460946861631</v>
      </c>
      <c r="N26" s="81">
        <f t="shared" si="15"/>
        <v>4.3566553422360537</v>
      </c>
      <c r="O26" s="81">
        <f t="shared" si="15"/>
        <v>5.574203604029222</v>
      </c>
      <c r="P26" s="81">
        <f t="shared" si="15"/>
        <v>11.4731189128824</v>
      </c>
      <c r="Q26" s="81">
        <f t="shared" si="15"/>
        <v>4.6758452050395141</v>
      </c>
    </row>
    <row r="27" spans="1:20">
      <c r="A27" s="3" t="s">
        <v>61</v>
      </c>
      <c r="B27" s="81">
        <f t="shared" ref="B27:Q27" si="16">+B15/B$9*100</f>
        <v>1.9902499143445003</v>
      </c>
      <c r="C27" s="82">
        <f t="shared" si="16"/>
        <v>2.3070734736277072</v>
      </c>
      <c r="D27" s="82">
        <f t="shared" si="16"/>
        <v>2.1516829461003955</v>
      </c>
      <c r="E27" s="82">
        <f t="shared" si="16"/>
        <v>1.6469487589128922</v>
      </c>
      <c r="F27" s="82">
        <f t="shared" si="16"/>
        <v>1.1516746234936539</v>
      </c>
      <c r="G27" s="81">
        <f t="shared" si="16"/>
        <v>0.82988356441629008</v>
      </c>
      <c r="H27" s="82">
        <f t="shared" si="16"/>
        <v>4.1368268660879366</v>
      </c>
      <c r="I27" s="82">
        <f t="shared" si="16"/>
        <v>3.2946343387838328</v>
      </c>
      <c r="J27" s="82">
        <f t="shared" si="16"/>
        <v>2.5314423320190942</v>
      </c>
      <c r="K27" s="82">
        <f t="shared" si="16"/>
        <v>1.6813934111136273</v>
      </c>
      <c r="L27" s="82">
        <f t="shared" si="16"/>
        <v>2.4450193083947709</v>
      </c>
      <c r="M27" s="82">
        <f t="shared" si="16"/>
        <v>1.0082203877424427</v>
      </c>
      <c r="N27" s="82">
        <f t="shared" si="16"/>
        <v>1.2208444619831849</v>
      </c>
      <c r="O27" s="82">
        <f t="shared" si="16"/>
        <v>0.86119489244881731</v>
      </c>
      <c r="P27" s="82">
        <f t="shared" si="16"/>
        <v>0.66726611084832366</v>
      </c>
      <c r="Q27" s="81">
        <f t="shared" si="16"/>
        <v>0</v>
      </c>
    </row>
    <row r="28" spans="1:20">
      <c r="A28" s="3" t="s">
        <v>62</v>
      </c>
      <c r="B28" s="81">
        <f t="shared" ref="B28:Q28" si="17">+B16/B$9*100</f>
        <v>0.23540396246547821</v>
      </c>
      <c r="C28" s="81">
        <f t="shared" si="17"/>
        <v>0.28589397113219855</v>
      </c>
      <c r="D28" s="81">
        <f t="shared" si="17"/>
        <v>0.17575829084198963</v>
      </c>
      <c r="E28" s="81">
        <f t="shared" si="17"/>
        <v>0.31610721797494923</v>
      </c>
      <c r="F28" s="81">
        <f t="shared" si="17"/>
        <v>0.14250826176643677</v>
      </c>
      <c r="G28" s="81">
        <f t="shared" si="17"/>
        <v>0</v>
      </c>
      <c r="H28" s="81">
        <f t="shared" si="17"/>
        <v>0.39982392964198754</v>
      </c>
      <c r="I28" s="81">
        <f t="shared" si="17"/>
        <v>0.25538688080488597</v>
      </c>
      <c r="J28" s="81">
        <f t="shared" si="17"/>
        <v>0.44452593651058087</v>
      </c>
      <c r="K28" s="81">
        <f t="shared" si="17"/>
        <v>9.7765636896928645E-2</v>
      </c>
      <c r="L28" s="81">
        <f t="shared" si="17"/>
        <v>0</v>
      </c>
      <c r="M28" s="81">
        <f t="shared" si="17"/>
        <v>0.2050206256884978</v>
      </c>
      <c r="N28" s="81">
        <f t="shared" si="17"/>
        <v>0.1109074525229337</v>
      </c>
      <c r="O28" s="81">
        <f t="shared" si="17"/>
        <v>0.2020244166026679</v>
      </c>
      <c r="P28" s="81">
        <f t="shared" si="17"/>
        <v>0.18342376046389913</v>
      </c>
      <c r="Q28" s="81">
        <f t="shared" si="17"/>
        <v>0</v>
      </c>
    </row>
    <row r="29" spans="1:20">
      <c r="A29" s="3" t="s">
        <v>63</v>
      </c>
      <c r="B29" s="81">
        <f t="shared" ref="B29:Q29" si="18">+B17/B$9*100</f>
        <v>0.85533298242224387</v>
      </c>
      <c r="C29" s="81">
        <f t="shared" si="18"/>
        <v>1.5457297819885136</v>
      </c>
      <c r="D29" s="81">
        <f t="shared" si="18"/>
        <v>0.85972787757758529</v>
      </c>
      <c r="E29" s="81">
        <f t="shared" si="18"/>
        <v>0.22806349533694972</v>
      </c>
      <c r="F29" s="81">
        <f t="shared" si="18"/>
        <v>2.2825167942075002E-3</v>
      </c>
      <c r="G29" s="81">
        <f t="shared" si="18"/>
        <v>8.0642078911365775</v>
      </c>
      <c r="H29" s="81">
        <f t="shared" si="18"/>
        <v>5.0159087644063176E-2</v>
      </c>
      <c r="I29" s="81">
        <f t="shared" si="18"/>
        <v>0.13414192103718126</v>
      </c>
      <c r="J29" s="81">
        <f t="shared" si="18"/>
        <v>9.1859153234000748E-2</v>
      </c>
      <c r="K29" s="81">
        <f t="shared" si="18"/>
        <v>0</v>
      </c>
      <c r="L29" s="81">
        <f t="shared" si="18"/>
        <v>0</v>
      </c>
      <c r="M29" s="81">
        <f t="shared" si="18"/>
        <v>2.607362797406509</v>
      </c>
      <c r="N29" s="81">
        <f t="shared" si="18"/>
        <v>1.4506570598738551</v>
      </c>
      <c r="O29" s="81">
        <f t="shared" si="18"/>
        <v>0.34906277864518159</v>
      </c>
      <c r="P29" s="81">
        <f t="shared" si="18"/>
        <v>4.3697951600321656E-3</v>
      </c>
      <c r="Q29" s="81">
        <f t="shared" si="18"/>
        <v>12.207731810931373</v>
      </c>
    </row>
    <row r="30" spans="1:20">
      <c r="A30" s="6" t="s">
        <v>64</v>
      </c>
      <c r="B30" s="81">
        <f t="shared" ref="B30:Q30" si="19">+B18/B$9*100</f>
        <v>5.4355275320322222E-2</v>
      </c>
      <c r="C30" s="81">
        <f t="shared" si="19"/>
        <v>5.1569124947868777E-2</v>
      </c>
      <c r="D30" s="81">
        <f t="shared" si="19"/>
        <v>7.4836144586483772E-2</v>
      </c>
      <c r="E30" s="81">
        <f t="shared" si="19"/>
        <v>3.2521198571907814E-2</v>
      </c>
      <c r="F30" s="81">
        <f t="shared" si="19"/>
        <v>2.6183372454449676E-2</v>
      </c>
      <c r="G30" s="81">
        <f t="shared" si="19"/>
        <v>0</v>
      </c>
      <c r="H30" s="81">
        <f t="shared" si="19"/>
        <v>6.3233386598304728E-2</v>
      </c>
      <c r="I30" s="81">
        <f t="shared" si="19"/>
        <v>0.14834875896617433</v>
      </c>
      <c r="J30" s="81">
        <f t="shared" si="19"/>
        <v>5.8706396403619882E-2</v>
      </c>
      <c r="K30" s="81">
        <f t="shared" si="19"/>
        <v>0</v>
      </c>
      <c r="L30" s="81">
        <f t="shared" si="19"/>
        <v>0</v>
      </c>
      <c r="M30" s="81">
        <f t="shared" si="19"/>
        <v>4.3289231984330434E-2</v>
      </c>
      <c r="N30" s="81">
        <f t="shared" si="19"/>
        <v>1.4966257756014841E-2</v>
      </c>
      <c r="O30" s="81">
        <f t="shared" si="19"/>
        <v>9.2591635882754535E-3</v>
      </c>
      <c r="P30" s="81">
        <f t="shared" si="19"/>
        <v>5.0127111666882385E-2</v>
      </c>
      <c r="Q30" s="81">
        <f t="shared" si="19"/>
        <v>0</v>
      </c>
    </row>
    <row r="31" spans="1:20">
      <c r="B31" s="83">
        <f>SUM(B22:B30)</f>
        <v>99.999999999999986</v>
      </c>
      <c r="C31" s="83">
        <f t="shared" ref="C31:P31" si="20">SUM(C22:C30)</f>
        <v>99.999999999999986</v>
      </c>
      <c r="D31" s="83">
        <f t="shared" si="20"/>
        <v>100</v>
      </c>
      <c r="E31" s="83">
        <f t="shared" si="20"/>
        <v>100.00000000000001</v>
      </c>
      <c r="F31" s="83">
        <f t="shared" si="20"/>
        <v>100.00000000000001</v>
      </c>
      <c r="G31" s="83">
        <f t="shared" si="20"/>
        <v>100</v>
      </c>
      <c r="H31" s="83">
        <f t="shared" si="20"/>
        <v>99.999999999999972</v>
      </c>
      <c r="I31" s="83">
        <f t="shared" si="20"/>
        <v>100.00000000000003</v>
      </c>
      <c r="J31" s="83">
        <f t="shared" si="20"/>
        <v>100</v>
      </c>
      <c r="K31" s="83">
        <f t="shared" si="20"/>
        <v>99.999999999999986</v>
      </c>
      <c r="L31" s="83">
        <f t="shared" si="20"/>
        <v>100</v>
      </c>
      <c r="M31" s="83">
        <f t="shared" si="20"/>
        <v>100</v>
      </c>
      <c r="N31" s="83">
        <f t="shared" si="20"/>
        <v>100.00000000000001</v>
      </c>
      <c r="O31" s="83">
        <f t="shared" si="20"/>
        <v>99.999999999999986</v>
      </c>
      <c r="P31" s="83">
        <f t="shared" si="20"/>
        <v>99.999999999999986</v>
      </c>
      <c r="Q31" s="83">
        <f>SUM(Q22:Q30)</f>
        <v>99.999999999999986</v>
      </c>
    </row>
    <row r="33" spans="1:17">
      <c r="B33" s="192" t="s">
        <v>55</v>
      </c>
      <c r="C33" s="192"/>
      <c r="D33" s="192"/>
      <c r="E33" s="192"/>
      <c r="F33" s="192" t="s">
        <v>21</v>
      </c>
      <c r="G33" s="192"/>
      <c r="H33" s="192"/>
      <c r="I33" s="192"/>
      <c r="J33" s="192" t="s">
        <v>22</v>
      </c>
      <c r="K33" s="192"/>
      <c r="L33" s="192"/>
      <c r="M33" s="192"/>
    </row>
    <row r="34" spans="1:17">
      <c r="B34" t="s">
        <v>266</v>
      </c>
      <c r="C34" t="s">
        <v>38</v>
      </c>
      <c r="D34" t="s">
        <v>39</v>
      </c>
      <c r="E34" t="s">
        <v>269</v>
      </c>
      <c r="F34" t="s">
        <v>266</v>
      </c>
      <c r="G34" t="s">
        <v>38</v>
      </c>
      <c r="H34" t="s">
        <v>39</v>
      </c>
      <c r="I34" t="s">
        <v>269</v>
      </c>
      <c r="J34" t="s">
        <v>266</v>
      </c>
      <c r="K34" t="s">
        <v>38</v>
      </c>
      <c r="L34" t="s">
        <v>39</v>
      </c>
      <c r="M34" t="s">
        <v>269</v>
      </c>
    </row>
    <row r="35" spans="1:17">
      <c r="A35" s="3" t="s">
        <v>56</v>
      </c>
      <c r="B35" s="83">
        <f>+C22</f>
        <v>37.861692696612828</v>
      </c>
      <c r="C35" s="83">
        <f>+D22</f>
        <v>48.627102343023694</v>
      </c>
      <c r="D35" s="83">
        <f>+E22</f>
        <v>49.967182529290952</v>
      </c>
      <c r="E35" s="83">
        <f>+F22</f>
        <v>46.213851581667583</v>
      </c>
      <c r="F35" s="83">
        <f>+H22</f>
        <v>34.825499033852168</v>
      </c>
      <c r="G35" s="83">
        <f>+I22</f>
        <v>45.626328309319192</v>
      </c>
      <c r="H35" s="83">
        <f>+J22</f>
        <v>49.147182444593554</v>
      </c>
      <c r="I35" s="83">
        <f>+K22</f>
        <v>45.198131935126625</v>
      </c>
      <c r="J35" s="83">
        <f>+M22</f>
        <v>40.016939149206962</v>
      </c>
      <c r="K35" s="83">
        <f>+N22</f>
        <v>51.070982258296183</v>
      </c>
      <c r="L35" s="83">
        <f>+O22</f>
        <v>50.695642584448962</v>
      </c>
      <c r="M35" s="83">
        <f>+P22</f>
        <v>47.142690155538439</v>
      </c>
      <c r="Q35" s="83"/>
    </row>
    <row r="36" spans="1:17">
      <c r="A36" s="3" t="s">
        <v>59</v>
      </c>
      <c r="B36" s="83">
        <f>+C25</f>
        <v>48.753763608549363</v>
      </c>
      <c r="C36" s="83">
        <f>+D25</f>
        <v>37.368490052991142</v>
      </c>
      <c r="D36" s="83">
        <f>+E25</f>
        <v>35.184107171995493</v>
      </c>
      <c r="E36" s="83">
        <f>+F25</f>
        <v>31.592169143056068</v>
      </c>
      <c r="F36" s="83">
        <f>+H25</f>
        <v>46.285330868944399</v>
      </c>
      <c r="G36" s="83">
        <f>+I25</f>
        <v>37.161841742978957</v>
      </c>
      <c r="H36" s="83">
        <f>+J25</f>
        <v>33.683249784157724</v>
      </c>
      <c r="I36" s="83">
        <f>+K25</f>
        <v>30.355443589987413</v>
      </c>
      <c r="J36" s="83">
        <f>+M25</f>
        <v>50.505984150589335</v>
      </c>
      <c r="K36" s="83">
        <f>+N25</f>
        <v>37.536787848390404</v>
      </c>
      <c r="L36" s="83">
        <f>+O25</f>
        <v>36.517417589801198</v>
      </c>
      <c r="M36" s="83">
        <f>+P25</f>
        <v>32.723109558449167</v>
      </c>
      <c r="Q36" s="83"/>
    </row>
    <row r="37" spans="1:17">
      <c r="A37" s="3" t="s">
        <v>61</v>
      </c>
      <c r="B37" s="83">
        <f>+C27</f>
        <v>2.3070734736277072</v>
      </c>
      <c r="C37" s="83">
        <f>+D27</f>
        <v>2.1516829461003955</v>
      </c>
      <c r="D37" s="83">
        <f>+E27</f>
        <v>1.6469487589128922</v>
      </c>
      <c r="E37" s="83">
        <f>+F27</f>
        <v>1.1516746234936539</v>
      </c>
      <c r="F37" s="83">
        <f>+H27</f>
        <v>4.1368268660879366</v>
      </c>
      <c r="G37" s="83">
        <f>+I27</f>
        <v>3.2946343387838328</v>
      </c>
      <c r="H37" s="83">
        <f>+J27</f>
        <v>2.5314423320190942</v>
      </c>
      <c r="I37" s="83">
        <f>+K27</f>
        <v>1.6813934111136273</v>
      </c>
      <c r="J37" s="83">
        <f>+M27</f>
        <v>1.0082203877424427</v>
      </c>
      <c r="K37" s="83">
        <f>+N27</f>
        <v>1.2208444619831849</v>
      </c>
      <c r="L37" s="83">
        <f>+O27</f>
        <v>0.86119489244881731</v>
      </c>
      <c r="M37" s="83">
        <f>+P27</f>
        <v>0.66726611084832366</v>
      </c>
      <c r="Q37" s="83"/>
    </row>
    <row r="38" spans="1:17">
      <c r="A38" s="3" t="s">
        <v>57</v>
      </c>
      <c r="B38" s="83">
        <f t="shared" ref="B38:E39" si="21">+C23</f>
        <v>2.7256868700052301</v>
      </c>
      <c r="C38" s="83">
        <f t="shared" si="21"/>
        <v>4.3697884046380562</v>
      </c>
      <c r="D38" s="83">
        <f t="shared" si="21"/>
        <v>5.6703335851776604</v>
      </c>
      <c r="E38" s="83">
        <f t="shared" si="21"/>
        <v>8.2048552718740293</v>
      </c>
      <c r="F38" s="83">
        <f t="shared" ref="F38:I39" si="22">+H23</f>
        <v>2.6332715949906076</v>
      </c>
      <c r="G38" s="83">
        <f t="shared" si="22"/>
        <v>4.7314780996356731</v>
      </c>
      <c r="H38" s="83">
        <f t="shared" si="22"/>
        <v>5.8656481670346752</v>
      </c>
      <c r="I38" s="83">
        <f t="shared" si="22"/>
        <v>9.1186342665068327</v>
      </c>
      <c r="J38" s="83">
        <f t="shared" ref="J38:M39" si="23">+M23</f>
        <v>2.7912879863252198</v>
      </c>
      <c r="K38" s="83">
        <f t="shared" si="23"/>
        <v>4.0752223456021186</v>
      </c>
      <c r="L38" s="83">
        <f t="shared" si="23"/>
        <v>5.496822784718133</v>
      </c>
      <c r="M38" s="83">
        <f t="shared" si="23"/>
        <v>7.3692377064382004</v>
      </c>
      <c r="Q38" s="83"/>
    </row>
    <row r="39" spans="1:17">
      <c r="A39" s="3" t="s">
        <v>58</v>
      </c>
      <c r="B39" s="83">
        <f t="shared" si="21"/>
        <v>4.3822455768025295</v>
      </c>
      <c r="C39" s="83">
        <f t="shared" si="21"/>
        <v>3.1501508467216359</v>
      </c>
      <c r="D39" s="83">
        <f t="shared" si="21"/>
        <v>2.3454436624498105</v>
      </c>
      <c r="E39" s="83">
        <f t="shared" si="21"/>
        <v>3.826990679401038</v>
      </c>
      <c r="F39" s="83">
        <f t="shared" si="22"/>
        <v>10.278684954346513</v>
      </c>
      <c r="G39" s="83">
        <f t="shared" si="22"/>
        <v>6.8180208338633221</v>
      </c>
      <c r="H39" s="83">
        <f t="shared" si="22"/>
        <v>4.6542576773460267</v>
      </c>
      <c r="I39" s="83">
        <f t="shared" si="22"/>
        <v>7.5891240794607251</v>
      </c>
      <c r="J39" s="83">
        <f t="shared" si="23"/>
        <v>0.19664957637054209</v>
      </c>
      <c r="K39" s="83">
        <f t="shared" si="23"/>
        <v>0.16297697333924455</v>
      </c>
      <c r="L39" s="83">
        <f t="shared" si="23"/>
        <v>0.29437218571753476</v>
      </c>
      <c r="M39" s="83">
        <f t="shared" si="23"/>
        <v>0.38665688855265778</v>
      </c>
      <c r="Q39" s="83"/>
    </row>
    <row r="40" spans="1:17">
      <c r="A40" s="3" t="s">
        <v>60</v>
      </c>
      <c r="B40" s="83">
        <f>+C26</f>
        <v>2.0863448963337463</v>
      </c>
      <c r="C40" s="83">
        <f>+D26</f>
        <v>3.2224630935190208</v>
      </c>
      <c r="D40" s="83">
        <f>+E26</f>
        <v>4.6092923802893839</v>
      </c>
      <c r="E40" s="83">
        <f>+F26</f>
        <v>8.8394845494925427</v>
      </c>
      <c r="F40" s="83">
        <f>+H26</f>
        <v>1.3271702778940135</v>
      </c>
      <c r="G40" s="83">
        <f>+I26</f>
        <v>1.8298191146107972</v>
      </c>
      <c r="H40" s="83">
        <f>+J26</f>
        <v>3.5231281087007211</v>
      </c>
      <c r="I40" s="83">
        <f>+K26</f>
        <v>5.9595070809078425</v>
      </c>
      <c r="J40" s="83">
        <f>+M26</f>
        <v>2.6252460946861631</v>
      </c>
      <c r="K40" s="83">
        <f>+N26</f>
        <v>4.3566553422360537</v>
      </c>
      <c r="L40" s="83">
        <f>+O26</f>
        <v>5.574203604029222</v>
      </c>
      <c r="M40" s="83">
        <f>+P26</f>
        <v>11.4731189128824</v>
      </c>
      <c r="Q40" s="83"/>
    </row>
    <row r="41" spans="1:17">
      <c r="A41" t="s">
        <v>268</v>
      </c>
      <c r="B41" s="83">
        <f>+C28+C29+C30</f>
        <v>1.8831928780685809</v>
      </c>
      <c r="C41" s="83">
        <f>+D28+D29+D30</f>
        <v>1.1103223130060587</v>
      </c>
      <c r="D41" s="83">
        <f>+E28+E29+E30</f>
        <v>0.57669191188380675</v>
      </c>
      <c r="E41" s="83">
        <f>+F28+F29+F30</f>
        <v>0.17097415101509394</v>
      </c>
      <c r="F41" s="83">
        <f>+H28+H29+H30</f>
        <v>0.51321640388435541</v>
      </c>
      <c r="G41" s="83">
        <f>+I28+I29+I30</f>
        <v>0.53787756080824156</v>
      </c>
      <c r="H41" s="83">
        <f>+J28+J29+J30</f>
        <v>0.59509148614820151</v>
      </c>
      <c r="I41" s="83">
        <f>+K28+K29+K30</f>
        <v>9.7765636896928645E-2</v>
      </c>
      <c r="J41" s="83">
        <f>+M28+M29+M30</f>
        <v>2.8556726550793372</v>
      </c>
      <c r="K41" s="83">
        <f>+N28+N29+N30</f>
        <v>1.5765307701528035</v>
      </c>
      <c r="L41" s="83">
        <f>+O28+O29+O30</f>
        <v>0.56034635883612505</v>
      </c>
      <c r="M41" s="83">
        <f>+P28+P29+P30</f>
        <v>0.23792066729081368</v>
      </c>
      <c r="Q41" s="83"/>
    </row>
    <row r="43" spans="1:17">
      <c r="B43" s="83"/>
    </row>
    <row r="44" spans="1:17">
      <c r="B44" s="83"/>
    </row>
    <row r="45" spans="1:17">
      <c r="B45" s="83"/>
    </row>
    <row r="46" spans="1:17">
      <c r="B46" s="83"/>
    </row>
    <row r="47" spans="1:17">
      <c r="B47" s="83"/>
    </row>
  </sheetData>
  <mergeCells count="11">
    <mergeCell ref="B33:E33"/>
    <mergeCell ref="F33:I33"/>
    <mergeCell ref="J33:M33"/>
    <mergeCell ref="B6:B7"/>
    <mergeCell ref="C6:G6"/>
    <mergeCell ref="H6:L6"/>
    <mergeCell ref="M6:Q6"/>
    <mergeCell ref="B19:B20"/>
    <mergeCell ref="C19:G19"/>
    <mergeCell ref="H19:L19"/>
    <mergeCell ref="M19:Q1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9DBE5-DC6A-4F62-B9FF-208E6181B6CE}">
  <sheetPr>
    <tabColor rgb="FFFFFF00"/>
  </sheetPr>
  <dimension ref="A1:U65"/>
  <sheetViews>
    <sheetView workbookViewId="0">
      <selection activeCell="H61" sqref="H61"/>
    </sheetView>
  </sheetViews>
  <sheetFormatPr defaultColWidth="11.42578125" defaultRowHeight="15"/>
  <cols>
    <col min="1" max="1" width="53.28515625" customWidth="1"/>
    <col min="2" max="2" width="27.7109375" hidden="1" customWidth="1"/>
    <col min="3" max="3" width="11" bestFit="1" customWidth="1"/>
    <col min="4" max="5" width="10" bestFit="1" customWidth="1"/>
    <col min="6" max="6" width="13.140625" bestFit="1" customWidth="1"/>
    <col min="7" max="7" width="10" bestFit="1" customWidth="1"/>
    <col min="8" max="8" width="8" customWidth="1"/>
    <col min="9" max="9" width="10" bestFit="1" customWidth="1"/>
    <col min="10" max="10" width="13.140625" bestFit="1" customWidth="1"/>
    <col min="11" max="11" width="10" bestFit="1" customWidth="1"/>
    <col min="12" max="13" width="8.5703125" bestFit="1" customWidth="1"/>
    <col min="14" max="14" width="13.140625" bestFit="1" customWidth="1"/>
    <col min="15" max="16" width="10" bestFit="1" customWidth="1"/>
    <col min="17" max="17" width="8.5703125" bestFit="1" customWidth="1"/>
    <col min="18" max="18" width="7.5703125" bestFit="1" customWidth="1"/>
    <col min="21" max="21" width="51.140625" bestFit="1" customWidth="1"/>
  </cols>
  <sheetData>
    <row r="1" spans="1:21">
      <c r="A1" t="s">
        <v>75</v>
      </c>
    </row>
    <row r="2" spans="1:21">
      <c r="A2" s="27"/>
    </row>
    <row r="3" spans="1:21">
      <c r="A3" s="1" t="s">
        <v>1</v>
      </c>
    </row>
    <row r="4" spans="1:21">
      <c r="A4" s="1" t="s">
        <v>300</v>
      </c>
    </row>
    <row r="6" spans="1:21">
      <c r="A6" s="23" t="s">
        <v>3</v>
      </c>
      <c r="B6" s="187" t="s">
        <v>24</v>
      </c>
      <c r="C6" s="186" t="s">
        <v>55</v>
      </c>
      <c r="D6" s="186" t="s">
        <v>17</v>
      </c>
      <c r="E6" s="186"/>
      <c r="F6" s="186"/>
      <c r="G6" s="186"/>
      <c r="H6" s="186"/>
      <c r="I6" s="186" t="s">
        <v>21</v>
      </c>
      <c r="J6" s="186"/>
      <c r="K6" s="186"/>
      <c r="L6" s="186"/>
      <c r="M6" s="186"/>
      <c r="N6" s="186" t="s">
        <v>22</v>
      </c>
      <c r="O6" s="186"/>
      <c r="P6" s="186"/>
      <c r="Q6" s="186"/>
      <c r="R6" s="186"/>
    </row>
    <row r="7" spans="1:21">
      <c r="A7" s="24"/>
      <c r="B7" s="188"/>
      <c r="C7" s="186"/>
      <c r="D7" s="63" t="s">
        <v>18</v>
      </c>
      <c r="E7" s="63">
        <v>2</v>
      </c>
      <c r="F7" s="63">
        <v>3</v>
      </c>
      <c r="G7" s="63" t="s">
        <v>19</v>
      </c>
      <c r="H7" s="63" t="s">
        <v>20</v>
      </c>
      <c r="I7" s="63" t="s">
        <v>18</v>
      </c>
      <c r="J7" s="63">
        <v>2</v>
      </c>
      <c r="K7" s="63">
        <v>3</v>
      </c>
      <c r="L7" s="63" t="s">
        <v>19</v>
      </c>
      <c r="M7" s="63" t="s">
        <v>20</v>
      </c>
      <c r="N7" s="63" t="s">
        <v>18</v>
      </c>
      <c r="O7" s="63">
        <v>2</v>
      </c>
      <c r="P7" s="63">
        <v>3</v>
      </c>
      <c r="Q7" s="63" t="s">
        <v>19</v>
      </c>
      <c r="R7" s="63" t="s">
        <v>20</v>
      </c>
    </row>
    <row r="8" spans="1:21">
      <c r="A8" s="25"/>
      <c r="B8" s="12"/>
    </row>
    <row r="9" spans="1:21">
      <c r="A9" s="3" t="s">
        <v>65</v>
      </c>
      <c r="B9" s="26">
        <f>+[1]C4!B19</f>
        <v>4653.6329999999998</v>
      </c>
      <c r="C9" s="98">
        <f>SUM(C10:C20)</f>
        <v>17529876.336889677</v>
      </c>
      <c r="D9" s="98">
        <f t="shared" ref="D9:R9" si="0">SUM(D10:D20)</f>
        <v>4797515.3272930151</v>
      </c>
      <c r="E9" s="98">
        <f t="shared" si="0"/>
        <v>7146331.7937441301</v>
      </c>
      <c r="F9" s="98">
        <f t="shared" si="0"/>
        <v>4099711.844255087</v>
      </c>
      <c r="G9" s="98">
        <f t="shared" si="0"/>
        <v>1424802.1327660412</v>
      </c>
      <c r="H9" s="98">
        <f t="shared" si="0"/>
        <v>61515.238831404735</v>
      </c>
      <c r="I9" s="98">
        <f t="shared" si="0"/>
        <v>1991707.0525059043</v>
      </c>
      <c r="J9" s="98">
        <f t="shared" si="0"/>
        <v>3207692.7022857107</v>
      </c>
      <c r="K9" s="98">
        <f t="shared" si="0"/>
        <v>1928674.9715603788</v>
      </c>
      <c r="L9" s="98">
        <f t="shared" si="0"/>
        <v>680571.64200838935</v>
      </c>
      <c r="M9" s="98">
        <f t="shared" si="0"/>
        <v>20879.379353793986</v>
      </c>
      <c r="N9" s="98">
        <f t="shared" si="0"/>
        <v>2805808.2747871112</v>
      </c>
      <c r="O9" s="98">
        <f t="shared" si="0"/>
        <v>3938639.0914584184</v>
      </c>
      <c r="P9" s="98">
        <f t="shared" si="0"/>
        <v>2171036.8726947084</v>
      </c>
      <c r="Q9" s="98">
        <f t="shared" si="0"/>
        <v>744230.49075765198</v>
      </c>
      <c r="R9" s="98">
        <f t="shared" si="0"/>
        <v>40635.859477610749</v>
      </c>
      <c r="T9" s="70"/>
      <c r="U9" s="70"/>
    </row>
    <row r="10" spans="1:21">
      <c r="A10" s="3" t="s">
        <v>77</v>
      </c>
      <c r="B10" s="12" t="s">
        <v>87</v>
      </c>
      <c r="C10" s="98">
        <f>SUM(D10:H10)</f>
        <v>1881.098504485476</v>
      </c>
      <c r="D10" s="98">
        <f>I10+N10</f>
        <v>0</v>
      </c>
      <c r="E10" s="98">
        <f t="shared" ref="E10:H10" si="1">J10+O10</f>
        <v>1164.68601203556</v>
      </c>
      <c r="F10" s="98">
        <f t="shared" si="1"/>
        <v>716.41249244991604</v>
      </c>
      <c r="G10" s="98">
        <f t="shared" si="1"/>
        <v>0</v>
      </c>
      <c r="H10" s="98">
        <f t="shared" si="1"/>
        <v>0</v>
      </c>
      <c r="I10" s="98">
        <v>0</v>
      </c>
      <c r="J10" s="98">
        <v>1164.68601203556</v>
      </c>
      <c r="K10" s="98">
        <v>0</v>
      </c>
      <c r="L10" s="98">
        <v>0</v>
      </c>
      <c r="M10" s="98">
        <v>0</v>
      </c>
      <c r="N10" s="98">
        <v>0</v>
      </c>
      <c r="O10" s="98">
        <v>0</v>
      </c>
      <c r="P10" s="98">
        <v>716.41249244991604</v>
      </c>
      <c r="Q10" s="98">
        <v>0</v>
      </c>
      <c r="R10" s="98">
        <v>0</v>
      </c>
      <c r="T10" s="70"/>
      <c r="U10" s="70"/>
    </row>
    <row r="11" spans="1:21">
      <c r="A11" s="3" t="s">
        <v>78</v>
      </c>
      <c r="B11" s="12" t="s">
        <v>202</v>
      </c>
      <c r="C11" s="98">
        <f t="shared" ref="C11:C20" si="2">SUM(D11:H11)</f>
        <v>636890.91341412952</v>
      </c>
      <c r="D11" s="98">
        <f t="shared" ref="D11:D20" si="3">I11+N11</f>
        <v>348655.7616359556</v>
      </c>
      <c r="E11" s="98">
        <f t="shared" ref="E11:E20" si="4">J11+O11</f>
        <v>224529.8949273772</v>
      </c>
      <c r="F11" s="98">
        <f t="shared" ref="F11:F20" si="5">K11+P11</f>
        <v>44559.274999637717</v>
      </c>
      <c r="G11" s="98">
        <f t="shared" ref="G11:G20" si="6">L11+Q11</f>
        <v>12568.591899572119</v>
      </c>
      <c r="H11" s="98">
        <f t="shared" ref="H11:H20" si="7">M11+R11</f>
        <v>6577.3899515868416</v>
      </c>
      <c r="I11" s="98">
        <v>48376.858793344603</v>
      </c>
      <c r="J11" s="98">
        <v>42623.562096798203</v>
      </c>
      <c r="K11" s="98">
        <v>7164.51266269592</v>
      </c>
      <c r="L11" s="98">
        <v>3654.5011348871399</v>
      </c>
      <c r="M11" s="98">
        <v>186.95028364671199</v>
      </c>
      <c r="N11" s="98">
        <v>300278.90284261102</v>
      </c>
      <c r="O11" s="98">
        <v>181906.33283057899</v>
      </c>
      <c r="P11" s="98">
        <v>37394.7623369418</v>
      </c>
      <c r="Q11" s="98">
        <v>8914.0907646849791</v>
      </c>
      <c r="R11" s="98">
        <v>6390.4396679401298</v>
      </c>
      <c r="T11" s="70"/>
      <c r="U11" s="70"/>
    </row>
    <row r="12" spans="1:21">
      <c r="A12" s="3" t="s">
        <v>79</v>
      </c>
      <c r="B12" s="12" t="s">
        <v>203</v>
      </c>
      <c r="C12" s="98">
        <f t="shared" si="2"/>
        <v>111518.80049643735</v>
      </c>
      <c r="D12" s="98">
        <f t="shared" si="3"/>
        <v>48048.613360579198</v>
      </c>
      <c r="E12" s="98">
        <f t="shared" si="4"/>
        <v>35823.155320421298</v>
      </c>
      <c r="F12" s="98">
        <f t="shared" si="5"/>
        <v>14172.988738363349</v>
      </c>
      <c r="G12" s="98">
        <f t="shared" si="6"/>
        <v>13474.043077073511</v>
      </c>
      <c r="H12" s="98">
        <f t="shared" si="7"/>
        <v>0</v>
      </c>
      <c r="I12" s="98">
        <v>12134.708948544299</v>
      </c>
      <c r="J12" s="98">
        <v>3178.8268651172002</v>
      </c>
      <c r="K12" s="98">
        <v>2748.5877026910498</v>
      </c>
      <c r="L12" s="98">
        <v>3419.0342916090099</v>
      </c>
      <c r="M12" s="98">
        <v>0</v>
      </c>
      <c r="N12" s="98">
        <v>35913.904412034899</v>
      </c>
      <c r="O12" s="98">
        <v>32644.328455304101</v>
      </c>
      <c r="P12" s="98">
        <v>11424.401035672299</v>
      </c>
      <c r="Q12" s="98">
        <v>10055.008785464501</v>
      </c>
      <c r="R12" s="98">
        <v>0</v>
      </c>
      <c r="T12" s="70"/>
      <c r="U12" s="70"/>
    </row>
    <row r="13" spans="1:21">
      <c r="A13" s="3" t="s">
        <v>80</v>
      </c>
      <c r="B13" s="12" t="s">
        <v>204</v>
      </c>
      <c r="C13" s="98">
        <f t="shared" si="2"/>
        <v>2282963.1184063465</v>
      </c>
      <c r="D13" s="98">
        <f t="shared" si="3"/>
        <v>584790.69348449004</v>
      </c>
      <c r="E13" s="98">
        <f t="shared" si="4"/>
        <v>977105.98043572088</v>
      </c>
      <c r="F13" s="98">
        <f t="shared" si="5"/>
        <v>583871.3460861519</v>
      </c>
      <c r="G13" s="98">
        <f t="shared" si="6"/>
        <v>128790.2097691761</v>
      </c>
      <c r="H13" s="98">
        <f t="shared" si="7"/>
        <v>8404.8886308075107</v>
      </c>
      <c r="I13" s="98">
        <v>257000.349408757</v>
      </c>
      <c r="J13" s="98">
        <v>429848.47960722499</v>
      </c>
      <c r="K13" s="98">
        <v>275736.70108410198</v>
      </c>
      <c r="L13" s="98">
        <v>64546.876875215901</v>
      </c>
      <c r="M13" s="98">
        <v>4276.8788928369004</v>
      </c>
      <c r="N13" s="98">
        <v>327790.34407573298</v>
      </c>
      <c r="O13" s="98">
        <v>547257.50082849595</v>
      </c>
      <c r="P13" s="98">
        <v>308134.64500204998</v>
      </c>
      <c r="Q13" s="98">
        <v>64243.3328939602</v>
      </c>
      <c r="R13" s="98">
        <v>4128.0097379706103</v>
      </c>
      <c r="T13" s="70"/>
      <c r="U13" s="70"/>
    </row>
    <row r="14" spans="1:21">
      <c r="A14" s="3" t="s">
        <v>81</v>
      </c>
      <c r="B14" s="12" t="s">
        <v>205</v>
      </c>
      <c r="C14" s="98">
        <f t="shared" si="2"/>
        <v>136580.97045362732</v>
      </c>
      <c r="D14" s="98">
        <f t="shared" si="3"/>
        <v>35337.978441242958</v>
      </c>
      <c r="E14" s="98">
        <f t="shared" si="4"/>
        <v>59105.737691226401</v>
      </c>
      <c r="F14" s="98">
        <f t="shared" si="5"/>
        <v>25071.36526320003</v>
      </c>
      <c r="G14" s="98">
        <f t="shared" si="6"/>
        <v>16731.25012331783</v>
      </c>
      <c r="H14" s="98">
        <f t="shared" si="7"/>
        <v>334.63893464008601</v>
      </c>
      <c r="I14" s="98">
        <v>4499.1044755948597</v>
      </c>
      <c r="J14" s="98">
        <v>12655.1808071334</v>
      </c>
      <c r="K14" s="98">
        <v>7132.2973660561302</v>
      </c>
      <c r="L14" s="98">
        <v>6449.8759204605303</v>
      </c>
      <c r="M14" s="98">
        <v>0</v>
      </c>
      <c r="N14" s="98">
        <v>30838.873965648101</v>
      </c>
      <c r="O14" s="98">
        <v>46450.556884092999</v>
      </c>
      <c r="P14" s="98">
        <v>17939.067897143901</v>
      </c>
      <c r="Q14" s="98">
        <v>10281.3742028573</v>
      </c>
      <c r="R14" s="98">
        <v>334.63893464008601</v>
      </c>
      <c r="T14" s="70"/>
      <c r="U14" s="70"/>
    </row>
    <row r="15" spans="1:21">
      <c r="A15" s="3" t="s">
        <v>24</v>
      </c>
      <c r="B15" s="12" t="s">
        <v>206</v>
      </c>
      <c r="C15" s="98">
        <f t="shared" si="2"/>
        <v>1369859.6884469904</v>
      </c>
      <c r="D15" s="98">
        <f t="shared" si="3"/>
        <v>510979.25724956259</v>
      </c>
      <c r="E15" s="98">
        <f t="shared" si="4"/>
        <v>598110.23815731576</v>
      </c>
      <c r="F15" s="98">
        <f t="shared" si="5"/>
        <v>201095.49559049468</v>
      </c>
      <c r="G15" s="98">
        <f t="shared" si="6"/>
        <v>54654.2382233272</v>
      </c>
      <c r="H15" s="98">
        <f t="shared" si="7"/>
        <v>5020.4592262902497</v>
      </c>
      <c r="I15" s="98">
        <v>12787.259121396601</v>
      </c>
      <c r="J15" s="98">
        <v>43711.850964145699</v>
      </c>
      <c r="K15" s="98">
        <v>26001.352107925701</v>
      </c>
      <c r="L15" s="98">
        <v>16801.385001077098</v>
      </c>
      <c r="M15" s="98">
        <v>0</v>
      </c>
      <c r="N15" s="98">
        <v>498191.99812816601</v>
      </c>
      <c r="O15" s="98">
        <v>554398.38719317003</v>
      </c>
      <c r="P15" s="98">
        <v>175094.14348256899</v>
      </c>
      <c r="Q15" s="98">
        <v>37852.853222250102</v>
      </c>
      <c r="R15" s="98">
        <v>5020.4592262902497</v>
      </c>
      <c r="T15" s="70"/>
      <c r="U15" s="70"/>
    </row>
    <row r="16" spans="1:21">
      <c r="A16" s="3" t="s">
        <v>82</v>
      </c>
      <c r="B16" s="12" t="s">
        <v>207</v>
      </c>
      <c r="C16" s="98">
        <f t="shared" si="2"/>
        <v>5364818.3943411754</v>
      </c>
      <c r="D16" s="98">
        <f t="shared" si="3"/>
        <v>1497872.350290901</v>
      </c>
      <c r="E16" s="98">
        <f t="shared" si="4"/>
        <v>2305315.5108871702</v>
      </c>
      <c r="F16" s="98">
        <f t="shared" si="5"/>
        <v>1225069.7304550849</v>
      </c>
      <c r="G16" s="98">
        <f t="shared" si="6"/>
        <v>319195.65454470995</v>
      </c>
      <c r="H16" s="98">
        <f t="shared" si="7"/>
        <v>17365.14816330931</v>
      </c>
      <c r="I16" s="98">
        <v>756987.36455558904</v>
      </c>
      <c r="J16" s="98">
        <v>1155028.1573463299</v>
      </c>
      <c r="K16" s="98">
        <v>592773.62665796396</v>
      </c>
      <c r="L16" s="98">
        <v>136067.14889763299</v>
      </c>
      <c r="M16" s="98">
        <v>7666.4194618962401</v>
      </c>
      <c r="N16" s="98">
        <v>740884.98573531199</v>
      </c>
      <c r="O16" s="98">
        <v>1150287.3535408401</v>
      </c>
      <c r="P16" s="98">
        <v>632296.10379712097</v>
      </c>
      <c r="Q16" s="98">
        <v>183128.50564707699</v>
      </c>
      <c r="R16" s="98">
        <v>9698.7287014130707</v>
      </c>
      <c r="T16" s="70"/>
      <c r="U16" s="70"/>
    </row>
    <row r="17" spans="1:21">
      <c r="A17" s="3" t="s">
        <v>83</v>
      </c>
      <c r="B17" s="12" t="s">
        <v>208</v>
      </c>
      <c r="C17" s="98">
        <f t="shared" si="2"/>
        <v>1565938.1931361693</v>
      </c>
      <c r="D17" s="98">
        <f t="shared" si="3"/>
        <v>487980.78002789547</v>
      </c>
      <c r="E17" s="98">
        <f t="shared" si="4"/>
        <v>654560.76525585342</v>
      </c>
      <c r="F17" s="98">
        <f t="shared" si="5"/>
        <v>345254.66859311954</v>
      </c>
      <c r="G17" s="98">
        <f t="shared" si="6"/>
        <v>70984.048145737703</v>
      </c>
      <c r="H17" s="98">
        <f t="shared" si="7"/>
        <v>7157.9311135631297</v>
      </c>
      <c r="I17" s="98">
        <v>53864.707847875499</v>
      </c>
      <c r="J17" s="98">
        <v>84483.384654387395</v>
      </c>
      <c r="K17" s="98">
        <v>62528.797232761499</v>
      </c>
      <c r="L17" s="98">
        <v>21314.3482009994</v>
      </c>
      <c r="M17" s="98">
        <v>0</v>
      </c>
      <c r="N17" s="98">
        <v>434116.07218001998</v>
      </c>
      <c r="O17" s="98">
        <v>570077.38060146605</v>
      </c>
      <c r="P17" s="98">
        <v>282725.87136035803</v>
      </c>
      <c r="Q17" s="98">
        <v>49669.699944738299</v>
      </c>
      <c r="R17" s="98">
        <v>7157.9311135631297</v>
      </c>
      <c r="T17" s="70"/>
      <c r="U17" s="70"/>
    </row>
    <row r="18" spans="1:21">
      <c r="A18" s="3" t="s">
        <v>84</v>
      </c>
      <c r="B18" s="12" t="s">
        <v>209</v>
      </c>
      <c r="C18" s="98">
        <f t="shared" si="2"/>
        <v>327639.04778369528</v>
      </c>
      <c r="D18" s="98">
        <f t="shared" si="3"/>
        <v>43194.515467973099</v>
      </c>
      <c r="E18" s="98">
        <f t="shared" si="4"/>
        <v>96705.58096362729</v>
      </c>
      <c r="F18" s="98">
        <f t="shared" si="5"/>
        <v>122320.9287165187</v>
      </c>
      <c r="G18" s="98">
        <f t="shared" si="6"/>
        <v>64777.026231405296</v>
      </c>
      <c r="H18" s="98">
        <f t="shared" si="7"/>
        <v>640.99640417088995</v>
      </c>
      <c r="I18" s="98">
        <v>27974.810903768099</v>
      </c>
      <c r="J18" s="98">
        <v>56823.465138505097</v>
      </c>
      <c r="K18" s="98">
        <v>71522.239581247501</v>
      </c>
      <c r="L18" s="98">
        <v>28690.194500292699</v>
      </c>
      <c r="M18" s="98">
        <v>0</v>
      </c>
      <c r="N18" s="98">
        <v>15219.704564205</v>
      </c>
      <c r="O18" s="98">
        <v>39882.1158251222</v>
      </c>
      <c r="P18" s="98">
        <v>50798.689135271197</v>
      </c>
      <c r="Q18" s="98">
        <v>36086.831731112601</v>
      </c>
      <c r="R18" s="98">
        <v>640.99640417088995</v>
      </c>
      <c r="T18" s="70"/>
      <c r="U18" s="70"/>
    </row>
    <row r="19" spans="1:21">
      <c r="A19" s="3" t="s">
        <v>85</v>
      </c>
      <c r="B19" s="12" t="s">
        <v>210</v>
      </c>
      <c r="C19" s="98">
        <f t="shared" si="2"/>
        <v>1613031.993782301</v>
      </c>
      <c r="D19" s="98">
        <f t="shared" si="3"/>
        <v>288073.65315105801</v>
      </c>
      <c r="E19" s="98">
        <f t="shared" si="4"/>
        <v>603876.35534520797</v>
      </c>
      <c r="F19" s="98">
        <f t="shared" si="5"/>
        <v>462184.91864724003</v>
      </c>
      <c r="G19" s="98">
        <f t="shared" si="6"/>
        <v>255861.09534875149</v>
      </c>
      <c r="H19" s="98">
        <f t="shared" si="7"/>
        <v>3035.9712900435011</v>
      </c>
      <c r="I19" s="98">
        <v>169101.31385407501</v>
      </c>
      <c r="J19" s="98">
        <v>314067.44076384301</v>
      </c>
      <c r="K19" s="98">
        <v>212283.428870868</v>
      </c>
      <c r="L19" s="98">
        <v>97552.7552757925</v>
      </c>
      <c r="M19" s="98">
        <v>359.34594114875102</v>
      </c>
      <c r="N19" s="98">
        <v>118972.339296983</v>
      </c>
      <c r="O19" s="98">
        <v>289808.91458136501</v>
      </c>
      <c r="P19" s="98">
        <v>249901.48977637201</v>
      </c>
      <c r="Q19" s="98">
        <v>158308.34007295899</v>
      </c>
      <c r="R19" s="98">
        <v>2676.62534889475</v>
      </c>
      <c r="T19" s="70"/>
      <c r="U19" s="70"/>
    </row>
    <row r="20" spans="1:21">
      <c r="A20" s="28" t="s">
        <v>86</v>
      </c>
      <c r="B20" s="12" t="s">
        <v>211</v>
      </c>
      <c r="C20" s="98">
        <f t="shared" si="2"/>
        <v>4118754.1181243192</v>
      </c>
      <c r="D20" s="98">
        <f t="shared" si="3"/>
        <v>952581.72418335709</v>
      </c>
      <c r="E20" s="98">
        <f t="shared" si="4"/>
        <v>1590033.8887481731</v>
      </c>
      <c r="F20" s="98">
        <f t="shared" si="5"/>
        <v>1075394.714672826</v>
      </c>
      <c r="G20" s="98">
        <f t="shared" si="6"/>
        <v>487765.97540296998</v>
      </c>
      <c r="H20" s="98">
        <f t="shared" si="7"/>
        <v>12977.81511699321</v>
      </c>
      <c r="I20" s="98">
        <v>648980.57459695905</v>
      </c>
      <c r="J20" s="98">
        <v>1064107.66803019</v>
      </c>
      <c r="K20" s="98">
        <v>670783.42829406704</v>
      </c>
      <c r="L20" s="98">
        <v>302075.52191042202</v>
      </c>
      <c r="M20" s="98">
        <v>8389.7847742653794</v>
      </c>
      <c r="N20" s="98">
        <v>303601.14958639798</v>
      </c>
      <c r="O20" s="98">
        <v>525926.22071798297</v>
      </c>
      <c r="P20" s="98">
        <v>404611.28637875902</v>
      </c>
      <c r="Q20" s="98">
        <v>185690.453492548</v>
      </c>
      <c r="R20" s="98">
        <v>4588.0303427278304</v>
      </c>
      <c r="T20" s="70"/>
      <c r="U20" s="70"/>
    </row>
    <row r="21" spans="1:21">
      <c r="A21" s="4"/>
      <c r="B21" s="11"/>
      <c r="C21" s="11"/>
    </row>
    <row r="22" spans="1:21" ht="15" customHeight="1">
      <c r="A22" s="23" t="s">
        <v>3</v>
      </c>
      <c r="B22" s="187" t="s">
        <v>24</v>
      </c>
      <c r="C22" s="186" t="s">
        <v>55</v>
      </c>
      <c r="D22" s="186" t="s">
        <v>17</v>
      </c>
      <c r="E22" s="186"/>
      <c r="F22" s="186"/>
      <c r="G22" s="186"/>
      <c r="H22" s="186"/>
      <c r="I22" s="186" t="s">
        <v>21</v>
      </c>
      <c r="J22" s="186"/>
      <c r="K22" s="186"/>
      <c r="L22" s="186"/>
      <c r="M22" s="186"/>
      <c r="N22" s="186" t="s">
        <v>22</v>
      </c>
      <c r="O22" s="186"/>
      <c r="P22" s="186"/>
      <c r="Q22" s="186"/>
      <c r="R22" s="186"/>
    </row>
    <row r="23" spans="1:21">
      <c r="A23" s="24"/>
      <c r="B23" s="188"/>
      <c r="C23" s="186"/>
      <c r="D23" s="63" t="s">
        <v>18</v>
      </c>
      <c r="E23" s="63">
        <v>2</v>
      </c>
      <c r="F23" s="63">
        <v>3</v>
      </c>
      <c r="G23" s="63" t="s">
        <v>19</v>
      </c>
      <c r="H23" s="63" t="s">
        <v>20</v>
      </c>
      <c r="I23" s="63" t="s">
        <v>18</v>
      </c>
      <c r="J23" s="63">
        <v>2</v>
      </c>
      <c r="K23" s="63">
        <v>3</v>
      </c>
      <c r="L23" s="63" t="s">
        <v>19</v>
      </c>
      <c r="M23" s="63" t="s">
        <v>20</v>
      </c>
      <c r="N23" s="63" t="s">
        <v>18</v>
      </c>
      <c r="O23" s="63">
        <v>2</v>
      </c>
      <c r="P23" s="63">
        <v>3</v>
      </c>
      <c r="Q23" s="63" t="s">
        <v>19</v>
      </c>
      <c r="R23" s="63" t="s">
        <v>20</v>
      </c>
    </row>
    <row r="24" spans="1:21">
      <c r="A24" s="25"/>
      <c r="B24" s="12"/>
    </row>
    <row r="25" spans="1:21">
      <c r="A25" s="3" t="s">
        <v>65</v>
      </c>
      <c r="B25" s="26"/>
      <c r="C25" s="85">
        <f>+C9/C$9*100</f>
        <v>100</v>
      </c>
      <c r="D25" s="85">
        <f t="shared" ref="D25:R25" si="8">+D9/D$9*100</f>
        <v>100</v>
      </c>
      <c r="E25" s="85">
        <f t="shared" si="8"/>
        <v>100</v>
      </c>
      <c r="F25" s="85">
        <f t="shared" si="8"/>
        <v>100</v>
      </c>
      <c r="G25" s="85">
        <f t="shared" si="8"/>
        <v>100</v>
      </c>
      <c r="H25" s="85">
        <f t="shared" si="8"/>
        <v>100</v>
      </c>
      <c r="I25" s="85">
        <f t="shared" si="8"/>
        <v>100</v>
      </c>
      <c r="J25" s="85">
        <f t="shared" si="8"/>
        <v>100</v>
      </c>
      <c r="K25" s="85">
        <f t="shared" si="8"/>
        <v>100</v>
      </c>
      <c r="L25" s="85">
        <f t="shared" si="8"/>
        <v>100</v>
      </c>
      <c r="M25" s="85">
        <f t="shared" si="8"/>
        <v>100</v>
      </c>
      <c r="N25" s="85">
        <f t="shared" si="8"/>
        <v>100</v>
      </c>
      <c r="O25" s="85">
        <f t="shared" si="8"/>
        <v>100</v>
      </c>
      <c r="P25" s="85">
        <f t="shared" si="8"/>
        <v>100</v>
      </c>
      <c r="Q25" s="85">
        <f t="shared" si="8"/>
        <v>100</v>
      </c>
      <c r="R25" s="85">
        <f t="shared" si="8"/>
        <v>100</v>
      </c>
    </row>
    <row r="26" spans="1:21">
      <c r="A26" s="3" t="s">
        <v>77</v>
      </c>
      <c r="B26" s="12"/>
      <c r="C26" s="85">
        <f>+C10/C$9*100</f>
        <v>1.0730814458325147E-2</v>
      </c>
      <c r="D26" s="85">
        <f>+D10/D$9*100</f>
        <v>0</v>
      </c>
      <c r="E26" s="85">
        <f t="shared" ref="E26:R26" si="9">+E10/E$9*100</f>
        <v>1.6297676145615312E-2</v>
      </c>
      <c r="F26" s="85">
        <f t="shared" si="9"/>
        <v>1.7474703580785136E-2</v>
      </c>
      <c r="G26" s="85">
        <f t="shared" si="9"/>
        <v>0</v>
      </c>
      <c r="H26" s="85">
        <f t="shared" si="9"/>
        <v>0</v>
      </c>
      <c r="I26" s="85">
        <f t="shared" si="9"/>
        <v>0</v>
      </c>
      <c r="J26" s="85">
        <f t="shared" si="9"/>
        <v>3.6309151783948564E-2</v>
      </c>
      <c r="K26" s="85">
        <f t="shared" si="9"/>
        <v>0</v>
      </c>
      <c r="L26" s="85">
        <f t="shared" si="9"/>
        <v>0</v>
      </c>
      <c r="M26" s="85">
        <f t="shared" si="9"/>
        <v>0</v>
      </c>
      <c r="N26" s="85">
        <f t="shared" si="9"/>
        <v>0</v>
      </c>
      <c r="O26" s="85">
        <f t="shared" si="9"/>
        <v>0</v>
      </c>
      <c r="P26" s="85">
        <f t="shared" si="9"/>
        <v>3.2998633116751219E-2</v>
      </c>
      <c r="Q26" s="85">
        <f t="shared" si="9"/>
        <v>0</v>
      </c>
      <c r="R26" s="85">
        <f t="shared" si="9"/>
        <v>0</v>
      </c>
    </row>
    <row r="27" spans="1:21">
      <c r="A27" s="3" t="s">
        <v>78</v>
      </c>
      <c r="B27" s="12"/>
      <c r="C27" s="85">
        <f t="shared" ref="C27:R36" si="10">+C11/C$9*100</f>
        <v>3.6331740234462657</v>
      </c>
      <c r="D27" s="86">
        <f t="shared" si="10"/>
        <v>7.2674236109774695</v>
      </c>
      <c r="E27" s="86">
        <f t="shared" si="10"/>
        <v>3.1418901529863161</v>
      </c>
      <c r="F27" s="86">
        <f t="shared" si="10"/>
        <v>1.0868879738969577</v>
      </c>
      <c r="G27" s="86">
        <f t="shared" si="10"/>
        <v>0.88212893639989642</v>
      </c>
      <c r="H27" s="85">
        <f t="shared" si="10"/>
        <v>10.692293611366026</v>
      </c>
      <c r="I27" s="85">
        <f t="shared" si="10"/>
        <v>2.4289143693334987</v>
      </c>
      <c r="J27" s="85">
        <f t="shared" si="10"/>
        <v>1.3287919402761326</v>
      </c>
      <c r="K27" s="85">
        <f t="shared" si="10"/>
        <v>0.37147330516243127</v>
      </c>
      <c r="L27" s="85">
        <f t="shared" si="10"/>
        <v>0.53697522925030883</v>
      </c>
      <c r="M27" s="85">
        <f t="shared" si="10"/>
        <v>0.89538237932700482</v>
      </c>
      <c r="N27" s="85">
        <f t="shared" si="10"/>
        <v>10.702046377897808</v>
      </c>
      <c r="O27" s="85">
        <f t="shared" si="10"/>
        <v>4.6185072713332014</v>
      </c>
      <c r="P27" s="85">
        <f t="shared" si="10"/>
        <v>1.7224379192844901</v>
      </c>
      <c r="Q27" s="85">
        <f t="shared" si="10"/>
        <v>1.1977594139700096</v>
      </c>
      <c r="R27" s="85">
        <f t="shared" si="10"/>
        <v>15.726109279074283</v>
      </c>
    </row>
    <row r="28" spans="1:21">
      <c r="A28" s="3" t="s">
        <v>79</v>
      </c>
      <c r="B28" s="12"/>
      <c r="C28" s="85">
        <f t="shared" si="10"/>
        <v>0.63616421675353418</v>
      </c>
      <c r="D28" s="85">
        <f t="shared" si="10"/>
        <v>1.0015312111090324</v>
      </c>
      <c r="E28" s="85">
        <f t="shared" si="10"/>
        <v>0.50128032610773465</v>
      </c>
      <c r="F28" s="85">
        <f t="shared" si="10"/>
        <v>0.34570694909262739</v>
      </c>
      <c r="G28" s="85">
        <f t="shared" si="10"/>
        <v>0.94567819399004294</v>
      </c>
      <c r="H28" s="85">
        <f t="shared" si="10"/>
        <v>0</v>
      </c>
      <c r="I28" s="85">
        <f t="shared" si="10"/>
        <v>0.6092617352173747</v>
      </c>
      <c r="J28" s="85">
        <f t="shared" si="10"/>
        <v>9.9100105906406138E-2</v>
      </c>
      <c r="K28" s="85">
        <f t="shared" si="10"/>
        <v>0.14251171105659796</v>
      </c>
      <c r="L28" s="85">
        <f t="shared" si="10"/>
        <v>0.50237683743614803</v>
      </c>
      <c r="M28" s="85">
        <f t="shared" si="10"/>
        <v>0</v>
      </c>
      <c r="N28" s="85">
        <f t="shared" si="10"/>
        <v>1.2799842645969757</v>
      </c>
      <c r="O28" s="85">
        <f t="shared" si="10"/>
        <v>0.82882253736064959</v>
      </c>
      <c r="P28" s="85">
        <f t="shared" si="10"/>
        <v>0.52621865521299238</v>
      </c>
      <c r="Q28" s="85">
        <f t="shared" si="10"/>
        <v>1.3510611175347249</v>
      </c>
      <c r="R28" s="85">
        <f t="shared" si="10"/>
        <v>0</v>
      </c>
    </row>
    <row r="29" spans="1:21">
      <c r="A29" s="3" t="s">
        <v>80</v>
      </c>
      <c r="B29" s="12"/>
      <c r="C29" s="85">
        <f t="shared" si="10"/>
        <v>13.023269956571824</v>
      </c>
      <c r="D29" s="85">
        <f t="shared" si="10"/>
        <v>12.18944919587066</v>
      </c>
      <c r="E29" s="85">
        <f t="shared" si="10"/>
        <v>13.672832561329933</v>
      </c>
      <c r="F29" s="85">
        <f t="shared" si="10"/>
        <v>14.241765476867085</v>
      </c>
      <c r="G29" s="85">
        <f t="shared" si="10"/>
        <v>9.0391645834463414</v>
      </c>
      <c r="H29" s="85">
        <f t="shared" si="10"/>
        <v>13.663100055325886</v>
      </c>
      <c r="I29" s="85">
        <f t="shared" si="10"/>
        <v>12.903521583930081</v>
      </c>
      <c r="J29" s="85">
        <f t="shared" si="10"/>
        <v>13.400550473582683</v>
      </c>
      <c r="K29" s="85">
        <f t="shared" si="10"/>
        <v>14.29669100029952</v>
      </c>
      <c r="L29" s="85">
        <f t="shared" si="10"/>
        <v>9.4842148704192155</v>
      </c>
      <c r="M29" s="85">
        <f t="shared" si="10"/>
        <v>20.483745327706547</v>
      </c>
      <c r="N29" s="85">
        <f t="shared" si="10"/>
        <v>11.682563880834083</v>
      </c>
      <c r="O29" s="85">
        <f t="shared" si="10"/>
        <v>13.894583588918142</v>
      </c>
      <c r="P29" s="85">
        <f t="shared" si="10"/>
        <v>14.192971518700684</v>
      </c>
      <c r="Q29" s="85">
        <f t="shared" si="10"/>
        <v>8.6321823268162934</v>
      </c>
      <c r="R29" s="85">
        <f t="shared" si="10"/>
        <v>10.158539258275148</v>
      </c>
    </row>
    <row r="30" spans="1:21">
      <c r="A30" s="3" t="s">
        <v>81</v>
      </c>
      <c r="B30" s="12"/>
      <c r="C30" s="85">
        <f t="shared" si="10"/>
        <v>0.77913253823820683</v>
      </c>
      <c r="D30" s="85">
        <f t="shared" si="10"/>
        <v>0.73658917232021259</v>
      </c>
      <c r="E30" s="85">
        <f t="shared" si="10"/>
        <v>0.8270779946568857</v>
      </c>
      <c r="F30" s="85">
        <f t="shared" si="10"/>
        <v>0.611539693901474</v>
      </c>
      <c r="G30" s="85">
        <f t="shared" si="10"/>
        <v>1.174285870195646</v>
      </c>
      <c r="H30" s="85">
        <f t="shared" si="10"/>
        <v>0.54399355508841207</v>
      </c>
      <c r="I30" s="85">
        <f t="shared" si="10"/>
        <v>0.22589187852371287</v>
      </c>
      <c r="J30" s="85">
        <f t="shared" si="10"/>
        <v>0.3945259718337632</v>
      </c>
      <c r="K30" s="85">
        <f t="shared" si="10"/>
        <v>0.3698029720521443</v>
      </c>
      <c r="L30" s="85">
        <f t="shared" si="10"/>
        <v>0.94771446859389163</v>
      </c>
      <c r="M30" s="85">
        <f t="shared" si="10"/>
        <v>0</v>
      </c>
      <c r="N30" s="85">
        <f t="shared" si="10"/>
        <v>1.0991083832336328</v>
      </c>
      <c r="O30" s="85">
        <f t="shared" si="10"/>
        <v>1.1793555033978262</v>
      </c>
      <c r="P30" s="85">
        <f t="shared" si="10"/>
        <v>0.82629033724691126</v>
      </c>
      <c r="Q30" s="85">
        <f t="shared" si="10"/>
        <v>1.3814771539917037</v>
      </c>
      <c r="R30" s="85">
        <f t="shared" si="10"/>
        <v>0.82350647664893839</v>
      </c>
    </row>
    <row r="31" spans="1:21">
      <c r="A31" s="3" t="s">
        <v>24</v>
      </c>
      <c r="B31" s="12"/>
      <c r="C31" s="85">
        <f t="shared" si="10"/>
        <v>7.8144287051487806</v>
      </c>
      <c r="D31" s="85">
        <f t="shared" si="10"/>
        <v>10.650914533667185</v>
      </c>
      <c r="E31" s="85">
        <f t="shared" si="10"/>
        <v>8.3694719951416054</v>
      </c>
      <c r="F31" s="85">
        <f t="shared" si="10"/>
        <v>4.905112925736212</v>
      </c>
      <c r="G31" s="85">
        <f t="shared" si="10"/>
        <v>3.8359177717697639</v>
      </c>
      <c r="H31" s="85">
        <f t="shared" si="10"/>
        <v>8.16132607409663</v>
      </c>
      <c r="I31" s="85">
        <f t="shared" si="10"/>
        <v>0.6420250962764863</v>
      </c>
      <c r="J31" s="85">
        <f t="shared" si="10"/>
        <v>1.3627194067872486</v>
      </c>
      <c r="K31" s="85">
        <f t="shared" si="10"/>
        <v>1.3481458769016699</v>
      </c>
      <c r="L31" s="85">
        <f t="shared" si="10"/>
        <v>2.4687165852952173</v>
      </c>
      <c r="M31" s="85">
        <f t="shared" si="10"/>
        <v>0</v>
      </c>
      <c r="N31" s="85">
        <f t="shared" si="10"/>
        <v>17.755739143151754</v>
      </c>
      <c r="O31" s="85">
        <f t="shared" si="10"/>
        <v>14.075886983284999</v>
      </c>
      <c r="P31" s="85">
        <f t="shared" si="10"/>
        <v>8.0650009073885851</v>
      </c>
      <c r="Q31" s="85">
        <f t="shared" si="10"/>
        <v>5.0861733955181831</v>
      </c>
      <c r="R31" s="85">
        <f t="shared" si="10"/>
        <v>12.354750928933559</v>
      </c>
    </row>
    <row r="32" spans="1:21">
      <c r="A32" s="3" t="s">
        <v>82</v>
      </c>
      <c r="B32" s="12"/>
      <c r="C32" s="85">
        <f t="shared" si="10"/>
        <v>30.603857615649638</v>
      </c>
      <c r="D32" s="85">
        <f t="shared" si="10"/>
        <v>31.221835639993074</v>
      </c>
      <c r="E32" s="85">
        <f t="shared" si="10"/>
        <v>32.258724859447952</v>
      </c>
      <c r="F32" s="85">
        <f t="shared" si="10"/>
        <v>29.881849676136902</v>
      </c>
      <c r="G32" s="85">
        <f t="shared" si="10"/>
        <v>22.402805779427005</v>
      </c>
      <c r="H32" s="85">
        <f t="shared" si="10"/>
        <v>28.229018521576577</v>
      </c>
      <c r="I32" s="85">
        <f t="shared" si="10"/>
        <v>38.006963102488939</v>
      </c>
      <c r="J32" s="85">
        <f t="shared" si="10"/>
        <v>36.00806762204153</v>
      </c>
      <c r="K32" s="85">
        <f t="shared" si="10"/>
        <v>30.734760153930203</v>
      </c>
      <c r="L32" s="85">
        <f t="shared" si="10"/>
        <v>19.993067665307702</v>
      </c>
      <c r="M32" s="85">
        <f t="shared" si="10"/>
        <v>36.717659715795989</v>
      </c>
      <c r="N32" s="85">
        <f t="shared" si="10"/>
        <v>26.405403120123243</v>
      </c>
      <c r="O32" s="85">
        <f t="shared" si="10"/>
        <v>29.2051982126371</v>
      </c>
      <c r="P32" s="85">
        <f t="shared" si="10"/>
        <v>29.124153152328088</v>
      </c>
      <c r="Q32" s="85">
        <f t="shared" si="10"/>
        <v>24.606423402600171</v>
      </c>
      <c r="R32" s="85">
        <f t="shared" si="10"/>
        <v>23.867413722987219</v>
      </c>
    </row>
    <row r="33" spans="1:18">
      <c r="A33" s="3" t="s">
        <v>83</v>
      </c>
      <c r="B33" s="12"/>
      <c r="C33" s="85">
        <f t="shared" si="10"/>
        <v>8.9329677120472688</v>
      </c>
      <c r="D33" s="86">
        <f t="shared" si="10"/>
        <v>10.171531443615779</v>
      </c>
      <c r="E33" s="86">
        <f t="shared" si="10"/>
        <v>9.1593951155312041</v>
      </c>
      <c r="F33" s="86">
        <f t="shared" si="10"/>
        <v>8.4214374499740465</v>
      </c>
      <c r="G33" s="86">
        <f t="shared" si="10"/>
        <v>4.9820284875579697</v>
      </c>
      <c r="H33" s="85">
        <f t="shared" si="10"/>
        <v>11.636029136098982</v>
      </c>
      <c r="I33" s="85">
        <f t="shared" si="10"/>
        <v>2.7044493205014555</v>
      </c>
      <c r="J33" s="85">
        <f t="shared" si="10"/>
        <v>2.6337742575586165</v>
      </c>
      <c r="K33" s="85">
        <f t="shared" si="10"/>
        <v>3.242059867774044</v>
      </c>
      <c r="L33" s="85">
        <f t="shared" si="10"/>
        <v>3.1318301976409209</v>
      </c>
      <c r="M33" s="85">
        <f t="shared" si="10"/>
        <v>0</v>
      </c>
      <c r="N33" s="85">
        <f t="shared" si="10"/>
        <v>15.472050463353854</v>
      </c>
      <c r="O33" s="85">
        <f t="shared" si="10"/>
        <v>14.473968479055923</v>
      </c>
      <c r="P33" s="85">
        <f t="shared" si="10"/>
        <v>13.022619510346519</v>
      </c>
      <c r="Q33" s="85">
        <f t="shared" si="10"/>
        <v>6.6739673476926287</v>
      </c>
      <c r="R33" s="85">
        <f t="shared" si="10"/>
        <v>17.614814121273735</v>
      </c>
    </row>
    <row r="34" spans="1:18">
      <c r="A34" s="3" t="s">
        <v>84</v>
      </c>
      <c r="B34" s="12"/>
      <c r="C34" s="85">
        <f t="shared" si="10"/>
        <v>1.8690322822997634</v>
      </c>
      <c r="D34" s="85">
        <f t="shared" si="10"/>
        <v>0.90035179715299596</v>
      </c>
      <c r="E34" s="85">
        <f t="shared" si="10"/>
        <v>1.3532198581695152</v>
      </c>
      <c r="F34" s="85">
        <f t="shared" si="10"/>
        <v>2.9836469821147702</v>
      </c>
      <c r="G34" s="85">
        <f t="shared" si="10"/>
        <v>4.5463875117627977</v>
      </c>
      <c r="H34" s="85">
        <f t="shared" si="10"/>
        <v>1.0420123799367398</v>
      </c>
      <c r="I34" s="85">
        <f t="shared" si="10"/>
        <v>1.4045645351594782</v>
      </c>
      <c r="J34" s="85">
        <f t="shared" si="10"/>
        <v>1.771474714457975</v>
      </c>
      <c r="K34" s="85">
        <f t="shared" si="10"/>
        <v>3.7083614728189795</v>
      </c>
      <c r="L34" s="85">
        <f t="shared" si="10"/>
        <v>4.2156024038302551</v>
      </c>
      <c r="M34" s="85">
        <f t="shared" si="10"/>
        <v>0</v>
      </c>
      <c r="N34" s="85">
        <f t="shared" si="10"/>
        <v>0.54243565752402612</v>
      </c>
      <c r="O34" s="85">
        <f t="shared" si="10"/>
        <v>1.0125861978979764</v>
      </c>
      <c r="P34" s="85">
        <f t="shared" si="10"/>
        <v>2.339835392672049</v>
      </c>
      <c r="Q34" s="85">
        <f t="shared" si="10"/>
        <v>4.8488784293660121</v>
      </c>
      <c r="R34" s="85">
        <f t="shared" si="10"/>
        <v>1.5774156432548485</v>
      </c>
    </row>
    <row r="35" spans="1:18">
      <c r="A35" s="3" t="s">
        <v>85</v>
      </c>
      <c r="B35" s="12"/>
      <c r="C35" s="85">
        <f t="shared" si="10"/>
        <v>9.2016165019250842</v>
      </c>
      <c r="D35" s="86">
        <f t="shared" si="10"/>
        <v>6.0046426847708014</v>
      </c>
      <c r="E35" s="86">
        <f t="shared" si="10"/>
        <v>8.4501583857866613</v>
      </c>
      <c r="F35" s="86">
        <f t="shared" si="10"/>
        <v>11.27359522340328</v>
      </c>
      <c r="G35" s="86">
        <f t="shared" si="10"/>
        <v>17.957658082111042</v>
      </c>
      <c r="H35" s="85">
        <f t="shared" si="10"/>
        <v>4.9353157814508535</v>
      </c>
      <c r="I35" s="86">
        <f t="shared" si="10"/>
        <v>8.4902703759228526</v>
      </c>
      <c r="J35" s="86">
        <f t="shared" si="10"/>
        <v>9.7910700903502228</v>
      </c>
      <c r="K35" s="86">
        <f t="shared" si="10"/>
        <v>11.006697966278985</v>
      </c>
      <c r="L35" s="86">
        <f t="shared" si="10"/>
        <v>14.33394359305232</v>
      </c>
      <c r="M35" s="85">
        <f t="shared" si="10"/>
        <v>1.7210566227077742</v>
      </c>
      <c r="N35" s="86">
        <f t="shared" si="10"/>
        <v>4.2402162815636411</v>
      </c>
      <c r="O35" s="86">
        <f t="shared" si="10"/>
        <v>7.3580977553861917</v>
      </c>
      <c r="P35" s="86">
        <f t="shared" si="10"/>
        <v>11.51069762653051</v>
      </c>
      <c r="Q35" s="86">
        <f t="shared" si="10"/>
        <v>21.271412826931574</v>
      </c>
      <c r="R35" s="85">
        <f t="shared" si="10"/>
        <v>6.5868555096502819</v>
      </c>
    </row>
    <row r="36" spans="1:18">
      <c r="A36" s="28" t="s">
        <v>86</v>
      </c>
      <c r="B36" s="12"/>
      <c r="C36" s="85">
        <f t="shared" si="10"/>
        <v>23.495625633461309</v>
      </c>
      <c r="D36" s="85">
        <f t="shared" si="10"/>
        <v>19.855730710522788</v>
      </c>
      <c r="E36" s="85">
        <f t="shared" si="10"/>
        <v>22.249651074696565</v>
      </c>
      <c r="F36" s="85">
        <f t="shared" si="10"/>
        <v>26.230982945295857</v>
      </c>
      <c r="G36" s="85">
        <f t="shared" si="10"/>
        <v>34.233944783339496</v>
      </c>
      <c r="H36" s="85">
        <f t="shared" si="10"/>
        <v>21.096910885059884</v>
      </c>
      <c r="I36" s="86">
        <f t="shared" si="10"/>
        <v>32.584138002646107</v>
      </c>
      <c r="J36" s="86">
        <f t="shared" si="10"/>
        <v>33.173616265421465</v>
      </c>
      <c r="K36" s="86">
        <f t="shared" si="10"/>
        <v>34.779495673725421</v>
      </c>
      <c r="L36" s="86">
        <f t="shared" si="10"/>
        <v>44.38555814917401</v>
      </c>
      <c r="M36" s="85">
        <f t="shared" si="10"/>
        <v>40.182155954462672</v>
      </c>
      <c r="N36" s="86">
        <f t="shared" si="10"/>
        <v>10.820452427720975</v>
      </c>
      <c r="O36" s="86">
        <f t="shared" si="10"/>
        <v>13.352993470727995</v>
      </c>
      <c r="P36" s="86">
        <f t="shared" si="10"/>
        <v>18.636776347172411</v>
      </c>
      <c r="Q36" s="86">
        <f t="shared" si="10"/>
        <v>24.950664585578693</v>
      </c>
      <c r="R36" s="85">
        <f t="shared" si="10"/>
        <v>11.290595059901982</v>
      </c>
    </row>
    <row r="37" spans="1:18">
      <c r="C37" s="87">
        <f>SUM(C26:C36)</f>
        <v>100</v>
      </c>
      <c r="D37" s="87">
        <f t="shared" ref="D37:R37" si="11">SUM(D26:D36)</f>
        <v>100</v>
      </c>
      <c r="E37" s="87">
        <f t="shared" si="11"/>
        <v>99.999999999999972</v>
      </c>
      <c r="F37" s="87">
        <f t="shared" si="11"/>
        <v>100</v>
      </c>
      <c r="G37" s="87">
        <f t="shared" si="11"/>
        <v>100</v>
      </c>
      <c r="H37" s="87">
        <f t="shared" si="11"/>
        <v>99.999999999999986</v>
      </c>
      <c r="I37" s="87">
        <f t="shared" si="11"/>
        <v>99.999999999999972</v>
      </c>
      <c r="J37" s="87">
        <f t="shared" si="11"/>
        <v>100</v>
      </c>
      <c r="K37" s="87">
        <f t="shared" si="11"/>
        <v>100</v>
      </c>
      <c r="L37" s="87">
        <f t="shared" si="11"/>
        <v>99.999999999999986</v>
      </c>
      <c r="M37" s="87">
        <f t="shared" si="11"/>
        <v>99.999999999999986</v>
      </c>
      <c r="N37" s="87">
        <f t="shared" si="11"/>
        <v>100</v>
      </c>
      <c r="O37" s="87">
        <f t="shared" si="11"/>
        <v>100.00000000000001</v>
      </c>
      <c r="P37" s="87">
        <f t="shared" si="11"/>
        <v>99.999999999999986</v>
      </c>
      <c r="Q37" s="87">
        <f t="shared" si="11"/>
        <v>100</v>
      </c>
      <c r="R37" s="87">
        <f t="shared" si="11"/>
        <v>100</v>
      </c>
    </row>
    <row r="40" spans="1:18">
      <c r="A40" s="23" t="s">
        <v>3</v>
      </c>
      <c r="B40" s="187" t="s">
        <v>24</v>
      </c>
      <c r="C40" s="186" t="s">
        <v>55</v>
      </c>
      <c r="D40" s="186" t="s">
        <v>17</v>
      </c>
      <c r="E40" s="186"/>
      <c r="F40" s="186"/>
      <c r="G40" s="186"/>
      <c r="H40" s="186"/>
      <c r="I40" s="186" t="s">
        <v>21</v>
      </c>
      <c r="J40" s="186"/>
      <c r="K40" s="186"/>
      <c r="L40" s="186"/>
      <c r="M40" s="186"/>
      <c r="N40" s="186" t="s">
        <v>22</v>
      </c>
      <c r="O40" s="186"/>
      <c r="P40" s="186"/>
      <c r="Q40" s="186"/>
      <c r="R40" s="186"/>
    </row>
    <row r="41" spans="1:18">
      <c r="A41" s="24"/>
      <c r="B41" s="188"/>
      <c r="C41" s="186"/>
      <c r="D41" s="90" t="s">
        <v>18</v>
      </c>
      <c r="E41" s="90">
        <v>2</v>
      </c>
      <c r="F41" s="90">
        <v>3</v>
      </c>
      <c r="G41" s="90" t="s">
        <v>19</v>
      </c>
      <c r="H41" s="90"/>
      <c r="I41" s="90" t="s">
        <v>18</v>
      </c>
      <c r="J41" s="90">
        <v>2</v>
      </c>
      <c r="K41" s="90">
        <v>3</v>
      </c>
      <c r="L41" s="90" t="s">
        <v>19</v>
      </c>
      <c r="M41" s="90"/>
      <c r="N41" s="90" t="s">
        <v>18</v>
      </c>
      <c r="O41" s="90">
        <v>2</v>
      </c>
      <c r="P41" s="90">
        <v>3</v>
      </c>
      <c r="Q41" s="90" t="s">
        <v>19</v>
      </c>
      <c r="R41" s="90"/>
    </row>
    <row r="42" spans="1:18">
      <c r="A42" s="25"/>
      <c r="B42" s="12"/>
    </row>
    <row r="43" spans="1:18">
      <c r="A43" s="3" t="s">
        <v>65</v>
      </c>
      <c r="B43" s="26"/>
      <c r="C43" s="85">
        <v>100</v>
      </c>
      <c r="D43" s="85">
        <v>100</v>
      </c>
      <c r="E43" s="85">
        <v>100</v>
      </c>
      <c r="F43" s="85">
        <v>100</v>
      </c>
      <c r="G43" s="85">
        <v>100</v>
      </c>
      <c r="H43" s="85"/>
      <c r="I43" s="85">
        <v>100</v>
      </c>
      <c r="J43" s="85">
        <v>100</v>
      </c>
      <c r="K43" s="85">
        <v>100</v>
      </c>
      <c r="L43" s="85">
        <v>100</v>
      </c>
      <c r="M43" s="85"/>
      <c r="N43" s="85">
        <v>100</v>
      </c>
      <c r="O43" s="85">
        <v>100</v>
      </c>
      <c r="P43" s="85">
        <v>100</v>
      </c>
      <c r="Q43" s="85">
        <v>100</v>
      </c>
      <c r="R43" s="85"/>
    </row>
    <row r="44" spans="1:18">
      <c r="A44" s="3" t="s">
        <v>77</v>
      </c>
      <c r="B44" s="12"/>
      <c r="C44" s="85">
        <v>1.6546215944879179E-3</v>
      </c>
      <c r="D44" s="85">
        <v>5.5021537001626337E-3</v>
      </c>
      <c r="E44" s="85">
        <v>0</v>
      </c>
      <c r="F44" s="85">
        <v>0</v>
      </c>
      <c r="G44" s="85">
        <v>0</v>
      </c>
      <c r="H44" s="85"/>
      <c r="I44" s="85">
        <v>0</v>
      </c>
      <c r="J44" s="85">
        <v>0</v>
      </c>
      <c r="K44" s="85">
        <v>0</v>
      </c>
      <c r="L44" s="85">
        <v>0</v>
      </c>
      <c r="M44" s="85"/>
      <c r="N44" s="85">
        <v>9.2970691291423286E-3</v>
      </c>
      <c r="O44" s="85">
        <v>0</v>
      </c>
      <c r="P44" s="85">
        <v>0</v>
      </c>
      <c r="Q44" s="85">
        <v>0</v>
      </c>
      <c r="R44" s="85"/>
    </row>
    <row r="46" spans="1:18">
      <c r="A46" s="3" t="s">
        <v>79</v>
      </c>
      <c r="B46" s="12"/>
      <c r="C46" s="85">
        <v>0.58599390755435743</v>
      </c>
      <c r="D46" s="85">
        <v>0.48926294006511112</v>
      </c>
      <c r="E46" s="85">
        <v>0.34922075766927207</v>
      </c>
      <c r="F46" s="85">
        <v>0.81762013772601194</v>
      </c>
      <c r="G46" s="85">
        <v>1.9829847628311952</v>
      </c>
      <c r="H46" s="85"/>
      <c r="I46" s="85">
        <v>1.8731378034220651E-2</v>
      </c>
      <c r="J46" s="85">
        <v>0.22823655337264201</v>
      </c>
      <c r="K46" s="85">
        <v>0.19107507531795298</v>
      </c>
      <c r="L46" s="85">
        <v>2.4939715501412172</v>
      </c>
      <c r="M46" s="85"/>
      <c r="N46" s="85">
        <v>0.81379540169375719</v>
      </c>
      <c r="O46" s="85">
        <v>0.44857927649549473</v>
      </c>
      <c r="P46" s="85">
        <v>1.3526626769391217</v>
      </c>
      <c r="Q46" s="85">
        <v>1.3816446083749185</v>
      </c>
      <c r="R46" s="85"/>
    </row>
    <row r="48" spans="1:18">
      <c r="A48" s="3" t="s">
        <v>81</v>
      </c>
      <c r="B48" s="12"/>
      <c r="C48" s="85">
        <v>0.51787507048258219</v>
      </c>
      <c r="D48" s="85">
        <v>0.44188725301046405</v>
      </c>
      <c r="E48" s="85">
        <v>0.46454579576631994</v>
      </c>
      <c r="F48" s="85">
        <v>0.77952848305806122</v>
      </c>
      <c r="G48" s="85">
        <v>0.26790626470095757</v>
      </c>
      <c r="H48" s="85"/>
      <c r="I48" s="85">
        <v>0.34329189088884765</v>
      </c>
      <c r="J48" s="85">
        <v>0.32598588091067077</v>
      </c>
      <c r="K48" s="85">
        <v>0.51600380128192169</v>
      </c>
      <c r="L48" s="85">
        <v>0.29275774849380931</v>
      </c>
      <c r="M48" s="85"/>
      <c r="N48" s="85">
        <v>0.50988990821257218</v>
      </c>
      <c r="O48" s="85">
        <v>0.57833834032341569</v>
      </c>
      <c r="P48" s="85">
        <v>1.0045687330140172</v>
      </c>
      <c r="Q48" s="85">
        <v>0.23779561727055756</v>
      </c>
      <c r="R48" s="85"/>
    </row>
    <row r="55" spans="1:18">
      <c r="A55" s="195"/>
      <c r="B55" s="128"/>
      <c r="C55" s="186" t="s">
        <v>55</v>
      </c>
      <c r="D55" s="186"/>
      <c r="E55" s="186"/>
      <c r="F55" s="186"/>
      <c r="G55" s="186" t="s">
        <v>21</v>
      </c>
      <c r="H55" s="186"/>
      <c r="I55" s="186"/>
      <c r="J55" s="186"/>
      <c r="K55" s="186" t="s">
        <v>22</v>
      </c>
      <c r="L55" s="186"/>
      <c r="M55" s="186"/>
      <c r="N55" s="186"/>
      <c r="O55" s="87"/>
      <c r="P55" s="87"/>
      <c r="Q55" s="87"/>
      <c r="R55" s="87"/>
    </row>
    <row r="56" spans="1:18">
      <c r="A56" s="196"/>
      <c r="B56" s="128"/>
      <c r="C56" s="128" t="s">
        <v>266</v>
      </c>
      <c r="D56" s="128" t="s">
        <v>38</v>
      </c>
      <c r="E56" s="128" t="s">
        <v>39</v>
      </c>
      <c r="F56" s="128" t="s">
        <v>269</v>
      </c>
      <c r="G56" s="128" t="s">
        <v>266</v>
      </c>
      <c r="H56" s="128" t="s">
        <v>38</v>
      </c>
      <c r="I56" s="128" t="s">
        <v>39</v>
      </c>
      <c r="J56" s="128" t="s">
        <v>269</v>
      </c>
      <c r="K56" s="128" t="s">
        <v>266</v>
      </c>
      <c r="L56" s="128" t="s">
        <v>38</v>
      </c>
      <c r="M56" s="128" t="s">
        <v>39</v>
      </c>
      <c r="N56" s="128" t="s">
        <v>269</v>
      </c>
    </row>
    <row r="57" spans="1:18">
      <c r="A57" s="129" t="s">
        <v>82</v>
      </c>
      <c r="B57" s="130"/>
      <c r="C57" s="131">
        <v>32.528804131903058</v>
      </c>
      <c r="D57" s="131">
        <v>34.609342322718504</v>
      </c>
      <c r="E57" s="131">
        <v>30.993754458772532</v>
      </c>
      <c r="F57" s="131">
        <v>24.786512195316423</v>
      </c>
      <c r="G57" s="131">
        <v>40.799217133433928</v>
      </c>
      <c r="H57" s="131">
        <v>35.193356760666227</v>
      </c>
      <c r="I57" s="131">
        <v>31.091857573245441</v>
      </c>
      <c r="J57" s="131">
        <v>23.171370209502459</v>
      </c>
      <c r="K57" s="131">
        <v>26.824580001883568</v>
      </c>
      <c r="L57" s="131">
        <v>34.12968469786923</v>
      </c>
      <c r="M57" s="131">
        <v>30.910086091091493</v>
      </c>
      <c r="N57" s="131">
        <v>26.687784768930349</v>
      </c>
      <c r="R57" s="85"/>
    </row>
    <row r="58" spans="1:18">
      <c r="A58" s="132" t="s">
        <v>86</v>
      </c>
      <c r="B58" s="130"/>
      <c r="C58" s="131">
        <v>18.778922035196633</v>
      </c>
      <c r="D58" s="131">
        <v>19.207769860850892</v>
      </c>
      <c r="E58" s="131">
        <v>25.764859936333849</v>
      </c>
      <c r="F58" s="131">
        <v>28.634076720061874</v>
      </c>
      <c r="G58" s="133">
        <v>30.631755112615842</v>
      </c>
      <c r="H58" s="133">
        <v>29.038051421718691</v>
      </c>
      <c r="I58" s="133">
        <v>33.275370523889436</v>
      </c>
      <c r="J58" s="133">
        <v>33.614783897586406</v>
      </c>
      <c r="K58" s="133">
        <v>10.603850676995672</v>
      </c>
      <c r="L58" s="133">
        <v>11.1345861772751</v>
      </c>
      <c r="M58" s="133">
        <v>19.351329698145918</v>
      </c>
      <c r="N58" s="133">
        <v>22.771967888912993</v>
      </c>
      <c r="R58" s="85"/>
    </row>
    <row r="59" spans="1:18">
      <c r="A59" s="129" t="s">
        <v>80</v>
      </c>
      <c r="B59" s="130"/>
      <c r="C59" s="131">
        <v>12.65673992391307</v>
      </c>
      <c r="D59" s="131">
        <v>15.826228253535001</v>
      </c>
      <c r="E59" s="131">
        <v>12.055775868331398</v>
      </c>
      <c r="F59" s="131">
        <v>12.379103311353324</v>
      </c>
      <c r="G59" s="131">
        <v>11.920859052507378</v>
      </c>
      <c r="H59" s="131">
        <v>13.522145098544556</v>
      </c>
      <c r="I59" s="131">
        <v>11.084982914450938</v>
      </c>
      <c r="J59" s="131">
        <v>12.857005906774724</v>
      </c>
      <c r="K59" s="131">
        <v>13.164287663392974</v>
      </c>
      <c r="L59" s="131">
        <v>17.718452387194944</v>
      </c>
      <c r="M59" s="131">
        <v>12.884655894632518</v>
      </c>
      <c r="N59" s="131">
        <v>11.816880017357342</v>
      </c>
      <c r="R59" s="85"/>
    </row>
    <row r="60" spans="1:18">
      <c r="A60" s="129" t="s">
        <v>85</v>
      </c>
      <c r="B60" s="130"/>
      <c r="C60" s="133">
        <v>6.2090018092796306</v>
      </c>
      <c r="D60" s="133">
        <v>10.257646500227979</v>
      </c>
      <c r="E60" s="133">
        <v>12.788923803651956</v>
      </c>
      <c r="F60" s="133">
        <v>20.013634515257102</v>
      </c>
      <c r="G60" s="133">
        <v>7.3518032890199105</v>
      </c>
      <c r="H60" s="133">
        <v>11.906727173732595</v>
      </c>
      <c r="I60" s="133">
        <v>12.8357967527347</v>
      </c>
      <c r="J60" s="133">
        <v>19.447373660651738</v>
      </c>
      <c r="K60" s="133">
        <v>5.420795008077584</v>
      </c>
      <c r="L60" s="133">
        <v>8.9033213934655215</v>
      </c>
      <c r="M60" s="133">
        <v>12.748768030610167</v>
      </c>
      <c r="N60" s="133">
        <v>20.680407897591664</v>
      </c>
      <c r="R60" s="85"/>
    </row>
    <row r="61" spans="1:18">
      <c r="A61" s="129" t="s">
        <v>83</v>
      </c>
      <c r="B61" s="130"/>
      <c r="C61" s="133">
        <v>11.875076815782176</v>
      </c>
      <c r="D61" s="133">
        <v>8.3037168375079116</v>
      </c>
      <c r="E61" s="133">
        <v>7.4888751878970972</v>
      </c>
      <c r="F61" s="133">
        <v>4.9534752067104142</v>
      </c>
      <c r="G61" s="131">
        <v>4.0764380271482441</v>
      </c>
      <c r="H61" s="131">
        <v>4.1310119609420628</v>
      </c>
      <c r="I61" s="131">
        <v>4.50189053116849</v>
      </c>
      <c r="J61" s="131">
        <v>4.4820695096860783</v>
      </c>
      <c r="K61" s="131">
        <v>17.253911409797908</v>
      </c>
      <c r="L61" s="131">
        <v>11.730562597545733</v>
      </c>
      <c r="M61" s="131">
        <v>10.039644032502585</v>
      </c>
      <c r="N61" s="131">
        <v>5.5083532219570399</v>
      </c>
      <c r="R61" s="85"/>
    </row>
    <row r="62" spans="1:18">
      <c r="A62" s="129" t="s">
        <v>24</v>
      </c>
      <c r="B62" s="130"/>
      <c r="C62" s="131">
        <v>10.142541509104991</v>
      </c>
      <c r="D62" s="131">
        <v>6.1492901725582945</v>
      </c>
      <c r="E62" s="131">
        <v>4.4203083468221873</v>
      </c>
      <c r="F62" s="131">
        <v>2.8672349043590581</v>
      </c>
      <c r="G62" s="131">
        <v>1.0389787722719586</v>
      </c>
      <c r="H62" s="131">
        <v>0.90598070321469915</v>
      </c>
      <c r="I62" s="131">
        <v>1.3043654083345129</v>
      </c>
      <c r="J62" s="131">
        <v>0.92768072444637828</v>
      </c>
      <c r="K62" s="131">
        <v>16.421401128688341</v>
      </c>
      <c r="L62" s="131">
        <v>10.455377087848126</v>
      </c>
      <c r="M62" s="131">
        <v>7.0813635060795592</v>
      </c>
      <c r="N62" s="131">
        <v>5.149924061618572</v>
      </c>
      <c r="R62" s="85"/>
    </row>
    <row r="63" spans="1:18">
      <c r="A63" s="129" t="s">
        <v>78</v>
      </c>
      <c r="B63" s="130"/>
      <c r="C63" s="133">
        <v>6.0056364919982963</v>
      </c>
      <c r="D63" s="133">
        <v>2.5280420970415962</v>
      </c>
      <c r="E63" s="133">
        <v>1.3019150136999569</v>
      </c>
      <c r="F63" s="133">
        <v>0.36039771322866915</v>
      </c>
      <c r="G63" s="131">
        <v>2.7395078024067194</v>
      </c>
      <c r="H63" s="131">
        <v>1.4220089228186632</v>
      </c>
      <c r="I63" s="131">
        <v>0.85670380330388018</v>
      </c>
      <c r="J63" s="131">
        <v>0.15485926242745582</v>
      </c>
      <c r="K63" s="131">
        <v>8.2583329509863379</v>
      </c>
      <c r="L63" s="131">
        <v>3.4364700195544335</v>
      </c>
      <c r="M63" s="131">
        <v>1.6819360653643076</v>
      </c>
      <c r="N63" s="131">
        <v>0.602299848123237</v>
      </c>
      <c r="R63" s="85"/>
    </row>
    <row r="64" spans="1:18">
      <c r="A64" s="129" t="s">
        <v>84</v>
      </c>
      <c r="B64" s="130"/>
      <c r="C64" s="131">
        <v>0.86662493604639512</v>
      </c>
      <c r="D64" s="131">
        <v>2.3041974021242209</v>
      </c>
      <c r="E64" s="131">
        <v>3.5884387637069413</v>
      </c>
      <c r="F64" s="131">
        <v>3.75467440618098</v>
      </c>
      <c r="G64" s="131">
        <v>1.0794175416729397</v>
      </c>
      <c r="H64" s="131">
        <v>3.3264955240791885</v>
      </c>
      <c r="I64" s="131">
        <v>4.3419536162727219</v>
      </c>
      <c r="J64" s="131">
        <v>2.5581275302897342</v>
      </c>
      <c r="K64" s="131">
        <v>0.71985878114216317</v>
      </c>
      <c r="L64" s="131">
        <v>1.4646280224280104</v>
      </c>
      <c r="M64" s="131">
        <v>2.9449852716203297</v>
      </c>
      <c r="N64" s="131">
        <v>5.1629420698633099</v>
      </c>
      <c r="R64" s="85"/>
    </row>
    <row r="65" spans="1:14">
      <c r="A65" s="129" t="s">
        <v>270</v>
      </c>
      <c r="B65" s="128"/>
      <c r="C65" s="134">
        <f>+D48+D46+D44</f>
        <v>0.93665234677573783</v>
      </c>
      <c r="D65" s="134">
        <f>+E48+E46+E44</f>
        <v>0.81376655343559201</v>
      </c>
      <c r="E65" s="134">
        <f>+F48+F46+F44</f>
        <v>1.5971486207840733</v>
      </c>
      <c r="F65" s="134">
        <f>+G48+G46+G44</f>
        <v>2.2508910275321528</v>
      </c>
      <c r="G65" s="134">
        <f>+I48+I46+I44</f>
        <v>0.3620232689230683</v>
      </c>
      <c r="H65" s="134">
        <f>+J48+J46+J44</f>
        <v>0.55422243428331275</v>
      </c>
      <c r="I65" s="134">
        <f>+K48+K46+K44</f>
        <v>0.70707887659987467</v>
      </c>
      <c r="J65" s="134">
        <f>+L48+L46+L44</f>
        <v>2.7867292986350263</v>
      </c>
      <c r="K65" s="134">
        <f>+N48+N46+N44</f>
        <v>1.3329823790354716</v>
      </c>
      <c r="L65" s="134">
        <f>+O48+O46+O44</f>
        <v>1.0269176168189105</v>
      </c>
      <c r="M65" s="134">
        <f>+P48+P46+P44</f>
        <v>2.3572314099531386</v>
      </c>
      <c r="N65" s="134">
        <f>+Q48+Q46+Q44</f>
        <v>1.6194402256454761</v>
      </c>
    </row>
  </sheetData>
  <mergeCells count="19">
    <mergeCell ref="C55:F55"/>
    <mergeCell ref="G55:J55"/>
    <mergeCell ref="K55:N55"/>
    <mergeCell ref="A55:A56"/>
    <mergeCell ref="B40:B41"/>
    <mergeCell ref="C40:C41"/>
    <mergeCell ref="D40:H40"/>
    <mergeCell ref="I40:M40"/>
    <mergeCell ref="N40:R40"/>
    <mergeCell ref="B22:B23"/>
    <mergeCell ref="C22:C23"/>
    <mergeCell ref="D22:H22"/>
    <mergeCell ref="I22:M22"/>
    <mergeCell ref="N22:R22"/>
    <mergeCell ref="B6:B7"/>
    <mergeCell ref="C6:C7"/>
    <mergeCell ref="D6:H6"/>
    <mergeCell ref="I6:M6"/>
    <mergeCell ref="N6:R6"/>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C834F-3932-4011-83A0-DA6DBCC81385}">
  <sheetPr>
    <tabColor rgb="FFFFFF00"/>
  </sheetPr>
  <dimension ref="A1:AG65"/>
  <sheetViews>
    <sheetView workbookViewId="0">
      <selection activeCell="H61" sqref="H61"/>
    </sheetView>
  </sheetViews>
  <sheetFormatPr defaultColWidth="11.42578125" defaultRowHeight="15"/>
  <cols>
    <col min="1" max="1" width="53.28515625" customWidth="1"/>
    <col min="2" max="2" width="27.7109375" hidden="1" customWidth="1"/>
    <col min="3" max="3" width="11" bestFit="1" customWidth="1"/>
    <col min="4" max="5" width="10" bestFit="1" customWidth="1"/>
    <col min="6" max="6" width="13.140625" bestFit="1" customWidth="1"/>
    <col min="7" max="7" width="10" bestFit="1" customWidth="1"/>
    <col min="8" max="8" width="8" customWidth="1"/>
    <col min="9" max="9" width="10" bestFit="1" customWidth="1"/>
    <col min="10" max="10" width="13.140625" bestFit="1" customWidth="1"/>
    <col min="11" max="11" width="10" bestFit="1" customWidth="1"/>
    <col min="12" max="13" width="8.5703125" bestFit="1" customWidth="1"/>
    <col min="14" max="14" width="13.140625" bestFit="1" customWidth="1"/>
    <col min="15" max="16" width="10" bestFit="1" customWidth="1"/>
    <col min="17" max="17" width="8.5703125" bestFit="1" customWidth="1"/>
    <col min="18" max="18" width="7.5703125" bestFit="1" customWidth="1"/>
    <col min="21" max="21" width="51.140625" bestFit="1" customWidth="1"/>
  </cols>
  <sheetData>
    <row r="1" spans="1:33">
      <c r="A1" t="s">
        <v>75</v>
      </c>
    </row>
    <row r="2" spans="1:33">
      <c r="A2" s="27" t="s">
        <v>309</v>
      </c>
    </row>
    <row r="3" spans="1:33">
      <c r="A3" s="1" t="s">
        <v>1</v>
      </c>
    </row>
    <row r="4" spans="1:33">
      <c r="A4" s="1" t="s">
        <v>300</v>
      </c>
    </row>
    <row r="6" spans="1:33">
      <c r="A6" s="23" t="s">
        <v>3</v>
      </c>
      <c r="B6" s="187" t="s">
        <v>24</v>
      </c>
      <c r="C6" s="186" t="s">
        <v>55</v>
      </c>
      <c r="D6" s="186" t="s">
        <v>17</v>
      </c>
      <c r="E6" s="186"/>
      <c r="F6" s="186"/>
      <c r="G6" s="186"/>
      <c r="H6" s="186"/>
      <c r="I6" s="186" t="s">
        <v>21</v>
      </c>
      <c r="J6" s="186"/>
      <c r="K6" s="186"/>
      <c r="L6" s="186"/>
      <c r="M6" s="186"/>
      <c r="N6" s="186" t="s">
        <v>22</v>
      </c>
      <c r="O6" s="186"/>
      <c r="P6" s="186"/>
      <c r="Q6" s="186"/>
      <c r="R6" s="186"/>
    </row>
    <row r="7" spans="1:33">
      <c r="A7" s="24"/>
      <c r="B7" s="188"/>
      <c r="C7" s="186"/>
      <c r="D7" s="160" t="s">
        <v>18</v>
      </c>
      <c r="E7" s="160">
        <v>2</v>
      </c>
      <c r="F7" s="160">
        <v>3</v>
      </c>
      <c r="G7" s="160" t="s">
        <v>19</v>
      </c>
      <c r="H7" s="160" t="s">
        <v>20</v>
      </c>
      <c r="I7" s="160" t="s">
        <v>18</v>
      </c>
      <c r="J7" s="160">
        <v>2</v>
      </c>
      <c r="K7" s="160">
        <v>3</v>
      </c>
      <c r="L7" s="160" t="s">
        <v>19</v>
      </c>
      <c r="M7" s="160" t="s">
        <v>20</v>
      </c>
      <c r="N7" s="160" t="s">
        <v>18</v>
      </c>
      <c r="O7" s="160">
        <v>2</v>
      </c>
      <c r="P7" s="160">
        <v>3</v>
      </c>
      <c r="Q7" s="160" t="s">
        <v>19</v>
      </c>
      <c r="R7" s="160" t="s">
        <v>20</v>
      </c>
    </row>
    <row r="8" spans="1:33">
      <c r="A8" s="25"/>
      <c r="B8" s="12"/>
    </row>
    <row r="9" spans="1:33">
      <c r="A9" s="3" t="s">
        <v>65</v>
      </c>
      <c r="B9" s="26">
        <f>+[1]C4!B19</f>
        <v>4653.6329999999998</v>
      </c>
      <c r="C9" s="98">
        <f>SUM(C10:C20)</f>
        <v>9558136.8207523189</v>
      </c>
      <c r="D9" s="98">
        <f t="shared" ref="D9:R9" si="0">SUM(D10:D20)</f>
        <v>2231581.2820912423</v>
      </c>
      <c r="E9" s="98">
        <f t="shared" si="0"/>
        <v>4073892.8913611704</v>
      </c>
      <c r="F9" s="98">
        <f t="shared" si="0"/>
        <v>2386484.2157547371</v>
      </c>
      <c r="G9" s="98">
        <f t="shared" si="0"/>
        <v>829918.4620417899</v>
      </c>
      <c r="H9" s="98">
        <f t="shared" si="0"/>
        <v>36259.969503379492</v>
      </c>
      <c r="I9" s="98">
        <f t="shared" si="0"/>
        <v>951789.29162333382</v>
      </c>
      <c r="J9" s="98">
        <f t="shared" si="0"/>
        <v>1838327.6985511775</v>
      </c>
      <c r="K9" s="98">
        <f t="shared" si="0"/>
        <v>1152555.8625857916</v>
      </c>
      <c r="L9" s="98">
        <f t="shared" si="0"/>
        <v>421313.93398595531</v>
      </c>
      <c r="M9" s="98">
        <f t="shared" si="0"/>
        <v>11741.295386825081</v>
      </c>
      <c r="N9" s="98">
        <f t="shared" si="0"/>
        <v>1279791.9904679086</v>
      </c>
      <c r="O9" s="98">
        <f t="shared" si="0"/>
        <v>2235565.1928099934</v>
      </c>
      <c r="P9" s="98">
        <f t="shared" si="0"/>
        <v>1233928.3531689458</v>
      </c>
      <c r="Q9" s="98">
        <f t="shared" si="0"/>
        <v>408604.52805583453</v>
      </c>
      <c r="R9" s="98">
        <f t="shared" si="0"/>
        <v>24518.674116554412</v>
      </c>
      <c r="T9" s="70"/>
      <c r="U9" s="70"/>
    </row>
    <row r="10" spans="1:33">
      <c r="A10" s="3" t="s">
        <v>77</v>
      </c>
      <c r="B10" s="12" t="s">
        <v>87</v>
      </c>
      <c r="C10" s="98">
        <f>SUM(D10:H10)</f>
        <v>1164.68601203556</v>
      </c>
      <c r="D10" s="98">
        <f>I10+N10</f>
        <v>0</v>
      </c>
      <c r="E10" s="98">
        <f t="shared" ref="E10:H20" si="1">J10+O10</f>
        <v>1164.68601203556</v>
      </c>
      <c r="F10" s="98">
        <f t="shared" si="1"/>
        <v>0</v>
      </c>
      <c r="G10" s="98">
        <f t="shared" si="1"/>
        <v>0</v>
      </c>
      <c r="H10" s="98">
        <f t="shared" si="1"/>
        <v>0</v>
      </c>
      <c r="I10" s="98">
        <v>0</v>
      </c>
      <c r="J10" s="98">
        <v>1164.68601203556</v>
      </c>
      <c r="K10" s="98">
        <v>0</v>
      </c>
      <c r="L10" s="98">
        <v>0</v>
      </c>
      <c r="M10" s="98">
        <v>0</v>
      </c>
      <c r="N10" s="98">
        <v>0</v>
      </c>
      <c r="O10" s="98">
        <v>0</v>
      </c>
      <c r="P10" s="98">
        <v>0</v>
      </c>
      <c r="Q10" s="98">
        <v>0</v>
      </c>
      <c r="R10" s="98">
        <v>0</v>
      </c>
      <c r="T10" s="70"/>
      <c r="U10" s="70"/>
    </row>
    <row r="11" spans="1:33">
      <c r="A11" s="3" t="s">
        <v>78</v>
      </c>
      <c r="B11" s="12" t="s">
        <v>202</v>
      </c>
      <c r="C11" s="98">
        <f t="shared" ref="C11:C20" si="2">SUM(D11:H11)</f>
        <v>288960.42239298834</v>
      </c>
      <c r="D11" s="98">
        <f t="shared" ref="D11:D20" si="3">I11+N11</f>
        <v>130386.16779984689</v>
      </c>
      <c r="E11" s="98">
        <f t="shared" si="1"/>
        <v>121716.756881315</v>
      </c>
      <c r="F11" s="98">
        <f t="shared" si="1"/>
        <v>26261.66976842716</v>
      </c>
      <c r="G11" s="98">
        <f t="shared" si="1"/>
        <v>5228.7137320350103</v>
      </c>
      <c r="H11" s="98">
        <f t="shared" si="1"/>
        <v>5367.11421136432</v>
      </c>
      <c r="I11" s="98">
        <v>15166.2814065039</v>
      </c>
      <c r="J11" s="98">
        <v>23324.972733316401</v>
      </c>
      <c r="K11" s="98">
        <v>6034.3454408970601</v>
      </c>
      <c r="L11" s="98">
        <v>2396.0476829888198</v>
      </c>
      <c r="M11" s="98">
        <v>0</v>
      </c>
      <c r="N11" s="98">
        <v>115219.886393343</v>
      </c>
      <c r="O11" s="98">
        <v>98391.784147998595</v>
      </c>
      <c r="P11" s="98">
        <v>20227.324327530099</v>
      </c>
      <c r="Q11" s="98">
        <v>2832.66604904619</v>
      </c>
      <c r="R11" s="98">
        <v>5367.11421136432</v>
      </c>
      <c r="T11" s="70"/>
      <c r="U11" s="70"/>
    </row>
    <row r="12" spans="1:33">
      <c r="A12" s="3" t="s">
        <v>79</v>
      </c>
      <c r="B12" s="12" t="s">
        <v>203</v>
      </c>
      <c r="C12" s="98">
        <f t="shared" si="2"/>
        <v>80273.553155964852</v>
      </c>
      <c r="D12" s="98">
        <f t="shared" si="3"/>
        <v>28372.889467581281</v>
      </c>
      <c r="E12" s="98">
        <f t="shared" si="1"/>
        <v>27987.363524078341</v>
      </c>
      <c r="F12" s="98">
        <f t="shared" si="1"/>
        <v>12805.523852688799</v>
      </c>
      <c r="G12" s="98">
        <f t="shared" si="1"/>
        <v>11107.776311616421</v>
      </c>
      <c r="H12" s="98">
        <f t="shared" si="1"/>
        <v>0</v>
      </c>
      <c r="I12" s="98">
        <v>2769.0320677374798</v>
      </c>
      <c r="J12" s="98">
        <v>2533.8796074397401</v>
      </c>
      <c r="K12" s="98">
        <v>2581.5805903027999</v>
      </c>
      <c r="L12" s="98">
        <v>3245.6454467632998</v>
      </c>
      <c r="M12" s="98">
        <v>0</v>
      </c>
      <c r="N12" s="98">
        <v>25603.857399843801</v>
      </c>
      <c r="O12" s="98">
        <v>25453.483916638601</v>
      </c>
      <c r="P12" s="98">
        <v>10223.943262385999</v>
      </c>
      <c r="Q12" s="98">
        <v>7862.1308648531203</v>
      </c>
      <c r="R12" s="98">
        <v>0</v>
      </c>
      <c r="T12" s="70"/>
      <c r="U12" s="70"/>
      <c r="W12" t="s">
        <v>3</v>
      </c>
      <c r="X12" t="s">
        <v>333</v>
      </c>
      <c r="Y12" t="s">
        <v>334</v>
      </c>
      <c r="Z12" t="s">
        <v>335</v>
      </c>
      <c r="AA12" t="s">
        <v>336</v>
      </c>
      <c r="AB12" t="s">
        <v>337</v>
      </c>
      <c r="AC12" t="s">
        <v>338</v>
      </c>
      <c r="AD12" t="s">
        <v>339</v>
      </c>
      <c r="AE12" t="s">
        <v>340</v>
      </c>
      <c r="AF12" t="s">
        <v>341</v>
      </c>
      <c r="AG12" t="s">
        <v>342</v>
      </c>
    </row>
    <row r="13" spans="1:33">
      <c r="A13" s="3" t="s">
        <v>80</v>
      </c>
      <c r="B13" s="12" t="s">
        <v>204</v>
      </c>
      <c r="C13" s="98">
        <f t="shared" si="2"/>
        <v>1348962.8360149199</v>
      </c>
      <c r="D13" s="98">
        <f t="shared" si="3"/>
        <v>290827.70207404357</v>
      </c>
      <c r="E13" s="98">
        <f t="shared" si="1"/>
        <v>599078.78381016699</v>
      </c>
      <c r="F13" s="98">
        <f t="shared" si="1"/>
        <v>371727.26270593097</v>
      </c>
      <c r="G13" s="98">
        <f t="shared" si="1"/>
        <v>83624.080606708201</v>
      </c>
      <c r="H13" s="98">
        <f t="shared" si="1"/>
        <v>3705.0068180701301</v>
      </c>
      <c r="I13" s="98">
        <v>98614.844903063597</v>
      </c>
      <c r="J13" s="98">
        <v>231703.031429706</v>
      </c>
      <c r="K13" s="98">
        <v>161787.11425008299</v>
      </c>
      <c r="L13" s="98">
        <v>38986.155118026101</v>
      </c>
      <c r="M13" s="98">
        <v>1396.2045634733299</v>
      </c>
      <c r="N13" s="98">
        <v>192212.85717097999</v>
      </c>
      <c r="O13" s="98">
        <v>367375.75238046102</v>
      </c>
      <c r="P13" s="98">
        <v>209940.14845584799</v>
      </c>
      <c r="Q13" s="98">
        <v>44637.9254886821</v>
      </c>
      <c r="R13" s="98">
        <v>2308.8022545968001</v>
      </c>
      <c r="T13" s="70"/>
      <c r="U13" s="70"/>
      <c r="V13">
        <v>0</v>
      </c>
      <c r="W13" t="s">
        <v>77</v>
      </c>
      <c r="X13">
        <v>0</v>
      </c>
      <c r="Y13">
        <v>1164.68601203556</v>
      </c>
      <c r="Z13">
        <v>0</v>
      </c>
      <c r="AA13">
        <v>0</v>
      </c>
      <c r="AB13">
        <v>0</v>
      </c>
      <c r="AC13">
        <v>0</v>
      </c>
      <c r="AD13">
        <v>0</v>
      </c>
      <c r="AE13">
        <v>0</v>
      </c>
      <c r="AF13">
        <v>0</v>
      </c>
      <c r="AG13">
        <v>0</v>
      </c>
    </row>
    <row r="14" spans="1:33">
      <c r="A14" s="3" t="s">
        <v>81</v>
      </c>
      <c r="B14" s="12" t="s">
        <v>205</v>
      </c>
      <c r="C14" s="98">
        <f t="shared" si="2"/>
        <v>122082.89915025627</v>
      </c>
      <c r="D14" s="98">
        <f t="shared" si="3"/>
        <v>32955.073153773148</v>
      </c>
      <c r="E14" s="98">
        <f t="shared" si="1"/>
        <v>54465.567010312705</v>
      </c>
      <c r="F14" s="98">
        <f t="shared" si="1"/>
        <v>19331.400005029369</v>
      </c>
      <c r="G14" s="98">
        <f t="shared" si="1"/>
        <v>14996.22004650097</v>
      </c>
      <c r="H14" s="98">
        <f t="shared" si="1"/>
        <v>334.63893464008601</v>
      </c>
      <c r="I14" s="98">
        <v>3708.4560455733499</v>
      </c>
      <c r="J14" s="98">
        <v>12476.5602220767</v>
      </c>
      <c r="K14" s="98">
        <v>5463.7391523547703</v>
      </c>
      <c r="L14" s="98">
        <v>6277.5620220709197</v>
      </c>
      <c r="M14" s="98">
        <v>0</v>
      </c>
      <c r="N14" s="98">
        <v>29246.6171081998</v>
      </c>
      <c r="O14" s="98">
        <v>41989.006788236002</v>
      </c>
      <c r="P14" s="98">
        <v>13867.6608526746</v>
      </c>
      <c r="Q14" s="98">
        <v>8718.6580244300494</v>
      </c>
      <c r="R14" s="98">
        <v>334.63893464008601</v>
      </c>
      <c r="T14" s="70"/>
      <c r="U14" s="70"/>
      <c r="V14">
        <v>1</v>
      </c>
      <c r="W14" t="s">
        <v>78</v>
      </c>
      <c r="X14">
        <v>15166.2814065039</v>
      </c>
      <c r="Y14">
        <v>23324.972733316401</v>
      </c>
      <c r="Z14">
        <v>6034.3454408970601</v>
      </c>
      <c r="AA14">
        <v>2396.0476829888198</v>
      </c>
      <c r="AB14">
        <v>0</v>
      </c>
      <c r="AC14">
        <v>115219.886393343</v>
      </c>
      <c r="AD14">
        <v>98391.784147998595</v>
      </c>
      <c r="AE14">
        <v>20227.324327530099</v>
      </c>
      <c r="AF14">
        <v>2832.66604904619</v>
      </c>
      <c r="AG14">
        <v>5367.11421136432</v>
      </c>
    </row>
    <row r="15" spans="1:33">
      <c r="A15" s="3" t="s">
        <v>24</v>
      </c>
      <c r="B15" s="12" t="s">
        <v>206</v>
      </c>
      <c r="C15" s="98">
        <f t="shared" si="2"/>
        <v>766402.49213744584</v>
      </c>
      <c r="D15" s="98">
        <f t="shared" si="3"/>
        <v>239765.03389214599</v>
      </c>
      <c r="E15" s="98">
        <f t="shared" si="1"/>
        <v>375744.56149583997</v>
      </c>
      <c r="F15" s="98">
        <f t="shared" si="1"/>
        <v>110665.0558511483</v>
      </c>
      <c r="G15" s="98">
        <f t="shared" si="1"/>
        <v>36950.560171017598</v>
      </c>
      <c r="H15" s="98">
        <f t="shared" si="1"/>
        <v>3277.2807272940499</v>
      </c>
      <c r="I15" s="98">
        <v>10714.560395524</v>
      </c>
      <c r="J15" s="98">
        <v>40500.245997594</v>
      </c>
      <c r="K15" s="98">
        <v>20922.6533557002</v>
      </c>
      <c r="L15" s="98">
        <v>14376.482306170001</v>
      </c>
      <c r="M15" s="98">
        <v>0</v>
      </c>
      <c r="N15" s="98">
        <v>229050.473496622</v>
      </c>
      <c r="O15" s="98">
        <v>335244.315498246</v>
      </c>
      <c r="P15" s="98">
        <v>89742.402495448099</v>
      </c>
      <c r="Q15" s="98">
        <v>22574.077864847601</v>
      </c>
      <c r="R15" s="98">
        <v>3277.2807272940499</v>
      </c>
      <c r="T15" s="70"/>
      <c r="U15" s="70"/>
      <c r="V15">
        <v>2</v>
      </c>
      <c r="W15" t="s">
        <v>79</v>
      </c>
      <c r="X15">
        <v>2769.0320677374798</v>
      </c>
      <c r="Y15">
        <v>2533.8796074397401</v>
      </c>
      <c r="Z15">
        <v>2581.5805903027999</v>
      </c>
      <c r="AA15">
        <v>3245.6454467632998</v>
      </c>
      <c r="AB15">
        <v>0</v>
      </c>
      <c r="AC15">
        <v>25603.857399843801</v>
      </c>
      <c r="AD15">
        <v>25453.483916638601</v>
      </c>
      <c r="AE15">
        <v>10223.943262385999</v>
      </c>
      <c r="AF15">
        <v>7862.1308648531203</v>
      </c>
      <c r="AG15">
        <v>0</v>
      </c>
    </row>
    <row r="16" spans="1:33">
      <c r="A16" s="3" t="s">
        <v>82</v>
      </c>
      <c r="B16" s="12" t="s">
        <v>207</v>
      </c>
      <c r="C16" s="98">
        <f t="shared" si="2"/>
        <v>2412874.4110038974</v>
      </c>
      <c r="D16" s="98">
        <f t="shared" si="3"/>
        <v>587001.2893180449</v>
      </c>
      <c r="E16" s="98">
        <f t="shared" si="1"/>
        <v>1074572.616892345</v>
      </c>
      <c r="F16" s="98">
        <f t="shared" si="1"/>
        <v>598156.94430432701</v>
      </c>
      <c r="G16" s="98">
        <f t="shared" si="1"/>
        <v>141332.46658500051</v>
      </c>
      <c r="H16" s="98">
        <f t="shared" si="1"/>
        <v>11811.093904179961</v>
      </c>
      <c r="I16" s="98">
        <v>279035.24226475199</v>
      </c>
      <c r="J16" s="98">
        <v>519809.60770505702</v>
      </c>
      <c r="K16" s="98">
        <v>278257.82264807401</v>
      </c>
      <c r="L16" s="98">
        <v>57706.9954289464</v>
      </c>
      <c r="M16" s="98">
        <v>4432.33350623564</v>
      </c>
      <c r="N16" s="98">
        <v>307966.04705329298</v>
      </c>
      <c r="O16" s="98">
        <v>554763.009187288</v>
      </c>
      <c r="P16" s="98">
        <v>319899.121656253</v>
      </c>
      <c r="Q16" s="98">
        <v>83625.471156054104</v>
      </c>
      <c r="R16" s="98">
        <v>7378.7603979443202</v>
      </c>
      <c r="T16" s="70"/>
      <c r="U16" s="70"/>
      <c r="V16">
        <v>3</v>
      </c>
      <c r="W16" t="s">
        <v>80</v>
      </c>
      <c r="X16">
        <v>98614.844903063597</v>
      </c>
      <c r="Y16">
        <v>231703.031429706</v>
      </c>
      <c r="Z16">
        <v>161787.11425008299</v>
      </c>
      <c r="AA16">
        <v>38986.155118026101</v>
      </c>
      <c r="AB16">
        <v>1396.2045634733299</v>
      </c>
      <c r="AC16">
        <v>192212.85717097999</v>
      </c>
      <c r="AD16">
        <v>367375.75238046102</v>
      </c>
      <c r="AE16">
        <v>209940.14845584799</v>
      </c>
      <c r="AF16">
        <v>44637.9254886821</v>
      </c>
      <c r="AG16">
        <v>2308.8022545968001</v>
      </c>
    </row>
    <row r="17" spans="1:33">
      <c r="A17" s="3" t="s">
        <v>83</v>
      </c>
      <c r="B17" s="12" t="s">
        <v>208</v>
      </c>
      <c r="C17" s="98">
        <f t="shared" si="2"/>
        <v>631662.97691933089</v>
      </c>
      <c r="D17" s="98">
        <f t="shared" si="3"/>
        <v>133067.55491487769</v>
      </c>
      <c r="E17" s="98">
        <f t="shared" si="1"/>
        <v>294155.44980292069</v>
      </c>
      <c r="F17" s="98">
        <f t="shared" si="1"/>
        <v>166802.43450825309</v>
      </c>
      <c r="G17" s="98">
        <f t="shared" si="1"/>
        <v>37637.537693279504</v>
      </c>
      <c r="H17" s="98">
        <f t="shared" si="1"/>
        <v>0</v>
      </c>
      <c r="I17" s="98">
        <v>26222.898333364701</v>
      </c>
      <c r="J17" s="98">
        <v>63017.750062222702</v>
      </c>
      <c r="K17" s="98">
        <v>45595.771374668097</v>
      </c>
      <c r="L17" s="98">
        <v>12600.8140602038</v>
      </c>
      <c r="M17" s="98">
        <v>0</v>
      </c>
      <c r="N17" s="98">
        <v>106844.656581513</v>
      </c>
      <c r="O17" s="98">
        <v>231137.69974069801</v>
      </c>
      <c r="P17" s="98">
        <v>121206.663133585</v>
      </c>
      <c r="Q17" s="98">
        <v>25036.7236330757</v>
      </c>
      <c r="R17" s="98">
        <v>0</v>
      </c>
      <c r="T17" s="70"/>
      <c r="U17" s="70"/>
      <c r="V17">
        <v>4</v>
      </c>
      <c r="W17" t="s">
        <v>81</v>
      </c>
      <c r="X17">
        <v>3708.4560455733499</v>
      </c>
      <c r="Y17">
        <v>12476.5602220767</v>
      </c>
      <c r="Z17">
        <v>5463.7391523547703</v>
      </c>
      <c r="AA17">
        <v>6277.5620220709197</v>
      </c>
      <c r="AB17">
        <v>0</v>
      </c>
      <c r="AC17">
        <v>29246.6171081998</v>
      </c>
      <c r="AD17">
        <v>41989.006788236002</v>
      </c>
      <c r="AE17">
        <v>13867.6608526746</v>
      </c>
      <c r="AF17">
        <v>8718.6580244300494</v>
      </c>
      <c r="AG17">
        <v>334.63893464008601</v>
      </c>
    </row>
    <row r="18" spans="1:33">
      <c r="A18" s="3" t="s">
        <v>84</v>
      </c>
      <c r="B18" s="12" t="s">
        <v>209</v>
      </c>
      <c r="C18" s="98">
        <f t="shared" si="2"/>
        <v>291676.75354252139</v>
      </c>
      <c r="D18" s="98">
        <f t="shared" si="3"/>
        <v>40927.652695764402</v>
      </c>
      <c r="E18" s="98">
        <f t="shared" si="1"/>
        <v>83102.466282056004</v>
      </c>
      <c r="F18" s="98">
        <f t="shared" si="1"/>
        <v>111139.5086738344</v>
      </c>
      <c r="G18" s="98">
        <f t="shared" si="1"/>
        <v>55866.129486695703</v>
      </c>
      <c r="H18" s="98">
        <f t="shared" si="1"/>
        <v>640.99640417088995</v>
      </c>
      <c r="I18" s="98">
        <v>26842.8350608113</v>
      </c>
      <c r="J18" s="98">
        <v>48678.060029881199</v>
      </c>
      <c r="K18" s="98">
        <v>67026.163114133597</v>
      </c>
      <c r="L18" s="98">
        <v>25394.514203054801</v>
      </c>
      <c r="M18" s="98">
        <v>0</v>
      </c>
      <c r="N18" s="98">
        <v>14084.8176349531</v>
      </c>
      <c r="O18" s="98">
        <v>34424.406252174798</v>
      </c>
      <c r="P18" s="98">
        <v>44113.3455597008</v>
      </c>
      <c r="Q18" s="98">
        <v>30471.615283640898</v>
      </c>
      <c r="R18" s="98">
        <v>640.99640417088995</v>
      </c>
      <c r="T18" s="70"/>
      <c r="U18" s="70"/>
      <c r="V18">
        <v>5</v>
      </c>
      <c r="W18" t="s">
        <v>24</v>
      </c>
      <c r="X18">
        <v>10714.560395524</v>
      </c>
      <c r="Y18">
        <v>40500.245997594</v>
      </c>
      <c r="Z18">
        <v>20922.6533557002</v>
      </c>
      <c r="AA18">
        <v>14376.482306170001</v>
      </c>
      <c r="AB18">
        <v>0</v>
      </c>
      <c r="AC18">
        <v>229050.473496622</v>
      </c>
      <c r="AD18">
        <v>335244.315498246</v>
      </c>
      <c r="AE18">
        <v>89742.402495448099</v>
      </c>
      <c r="AF18">
        <v>22574.077864847601</v>
      </c>
      <c r="AG18">
        <v>3277.2807272940499</v>
      </c>
    </row>
    <row r="19" spans="1:33">
      <c r="A19" s="3" t="s">
        <v>85</v>
      </c>
      <c r="B19" s="12" t="s">
        <v>210</v>
      </c>
      <c r="C19" s="98">
        <f t="shared" si="2"/>
        <v>879452.99317568319</v>
      </c>
      <c r="D19" s="98">
        <f t="shared" si="3"/>
        <v>127158.9088519073</v>
      </c>
      <c r="E19" s="98">
        <f t="shared" si="1"/>
        <v>360909.45364604297</v>
      </c>
      <c r="F19" s="98">
        <f t="shared" si="1"/>
        <v>269687.83648910699</v>
      </c>
      <c r="G19" s="98">
        <f t="shared" si="1"/>
        <v>119207.119123378</v>
      </c>
      <c r="H19" s="98">
        <f t="shared" si="1"/>
        <v>2489.67506524804</v>
      </c>
      <c r="I19" s="98">
        <v>42649.7020210755</v>
      </c>
      <c r="J19" s="98">
        <v>148893.439161268</v>
      </c>
      <c r="K19" s="98">
        <v>118774.191986559</v>
      </c>
      <c r="L19" s="98">
        <v>48884.046602593196</v>
      </c>
      <c r="M19" s="98">
        <v>0</v>
      </c>
      <c r="N19" s="98">
        <v>84509.206830831798</v>
      </c>
      <c r="O19" s="98">
        <v>212016.01448477499</v>
      </c>
      <c r="P19" s="98">
        <v>150913.64450254801</v>
      </c>
      <c r="Q19" s="98">
        <v>70323.072520784801</v>
      </c>
      <c r="R19" s="98">
        <v>2489.67506524804</v>
      </c>
      <c r="T19" s="70"/>
      <c r="U19" s="70"/>
      <c r="V19">
        <v>6</v>
      </c>
      <c r="W19" t="s">
        <v>82</v>
      </c>
      <c r="X19">
        <v>279035.24226475199</v>
      </c>
      <c r="Y19">
        <v>519809.60770505702</v>
      </c>
      <c r="Z19">
        <v>278257.82264807401</v>
      </c>
      <c r="AA19">
        <v>57706.9954289464</v>
      </c>
      <c r="AB19">
        <v>4432.33350623564</v>
      </c>
      <c r="AC19">
        <v>307966.04705329298</v>
      </c>
      <c r="AD19">
        <v>554763.009187288</v>
      </c>
      <c r="AE19">
        <v>319899.121656253</v>
      </c>
      <c r="AF19">
        <v>83625.471156054104</v>
      </c>
      <c r="AG19">
        <v>7378.7603979443202</v>
      </c>
    </row>
    <row r="20" spans="1:33">
      <c r="A20" s="28" t="s">
        <v>86</v>
      </c>
      <c r="B20" s="12" t="s">
        <v>211</v>
      </c>
      <c r="C20" s="98">
        <f t="shared" si="2"/>
        <v>2734622.7972472748</v>
      </c>
      <c r="D20" s="98">
        <f t="shared" si="3"/>
        <v>621119.00992325693</v>
      </c>
      <c r="E20" s="98">
        <f t="shared" si="1"/>
        <v>1080995.1860040571</v>
      </c>
      <c r="F20" s="98">
        <f t="shared" si="1"/>
        <v>699906.57959599106</v>
      </c>
      <c r="G20" s="98">
        <f t="shared" si="1"/>
        <v>323967.858285558</v>
      </c>
      <c r="H20" s="98">
        <f t="shared" si="1"/>
        <v>8634.1634384120207</v>
      </c>
      <c r="I20" s="98">
        <v>446065.43912492797</v>
      </c>
      <c r="J20" s="98">
        <v>746225.46559058002</v>
      </c>
      <c r="K20" s="98">
        <v>446112.48067301902</v>
      </c>
      <c r="L20" s="98">
        <v>211445.67111513799</v>
      </c>
      <c r="M20" s="98">
        <v>5912.7573171161102</v>
      </c>
      <c r="N20" s="98">
        <v>175053.57079832899</v>
      </c>
      <c r="O20" s="98">
        <v>334769.72041347699</v>
      </c>
      <c r="P20" s="98">
        <v>253794.09892297201</v>
      </c>
      <c r="Q20" s="98">
        <v>112522.18717042</v>
      </c>
      <c r="R20" s="98">
        <v>2721.40612129591</v>
      </c>
      <c r="T20" s="70"/>
      <c r="U20" s="70"/>
      <c r="V20">
        <v>7</v>
      </c>
      <c r="W20" t="s">
        <v>83</v>
      </c>
      <c r="X20">
        <v>26222.898333364701</v>
      </c>
      <c r="Y20">
        <v>63017.750062222702</v>
      </c>
      <c r="Z20">
        <v>45595.771374668097</v>
      </c>
      <c r="AA20">
        <v>12600.8140602038</v>
      </c>
      <c r="AB20">
        <v>0</v>
      </c>
      <c r="AC20">
        <v>106844.656581513</v>
      </c>
      <c r="AD20">
        <v>231137.69974069801</v>
      </c>
      <c r="AE20">
        <v>121206.663133585</v>
      </c>
      <c r="AF20">
        <v>25036.7236330757</v>
      </c>
      <c r="AG20">
        <v>0</v>
      </c>
    </row>
    <row r="21" spans="1:33">
      <c r="A21" s="4"/>
      <c r="B21" s="11"/>
      <c r="C21" s="11"/>
      <c r="V21">
        <v>8</v>
      </c>
      <c r="W21" t="s">
        <v>84</v>
      </c>
      <c r="X21">
        <v>26842.8350608113</v>
      </c>
      <c r="Y21">
        <v>48678.060029881199</v>
      </c>
      <c r="Z21">
        <v>67026.163114133597</v>
      </c>
      <c r="AA21">
        <v>25394.514203054801</v>
      </c>
      <c r="AB21">
        <v>0</v>
      </c>
      <c r="AC21">
        <v>14084.8176349531</v>
      </c>
      <c r="AD21">
        <v>34424.406252174798</v>
      </c>
      <c r="AE21">
        <v>44113.3455597008</v>
      </c>
      <c r="AF21">
        <v>30471.615283640898</v>
      </c>
      <c r="AG21">
        <v>640.99640417088995</v>
      </c>
    </row>
    <row r="22" spans="1:33" ht="15" customHeight="1">
      <c r="A22" s="23" t="s">
        <v>3</v>
      </c>
      <c r="B22" s="187" t="s">
        <v>24</v>
      </c>
      <c r="C22" s="186" t="s">
        <v>55</v>
      </c>
      <c r="D22" s="186" t="s">
        <v>17</v>
      </c>
      <c r="E22" s="186"/>
      <c r="F22" s="186"/>
      <c r="G22" s="186"/>
      <c r="H22" s="186"/>
      <c r="I22" s="186" t="s">
        <v>21</v>
      </c>
      <c r="J22" s="186"/>
      <c r="K22" s="186"/>
      <c r="L22" s="186"/>
      <c r="M22" s="186"/>
      <c r="N22" s="186" t="s">
        <v>22</v>
      </c>
      <c r="O22" s="186"/>
      <c r="P22" s="186"/>
      <c r="Q22" s="186"/>
      <c r="R22" s="186"/>
      <c r="V22">
        <v>9</v>
      </c>
      <c r="W22" t="s">
        <v>85</v>
      </c>
      <c r="X22">
        <v>42649.7020210755</v>
      </c>
      <c r="Y22">
        <v>148893.439161268</v>
      </c>
      <c r="Z22">
        <v>118774.191986559</v>
      </c>
      <c r="AA22">
        <v>48884.046602593196</v>
      </c>
      <c r="AB22">
        <v>0</v>
      </c>
      <c r="AC22">
        <v>84509.206830831798</v>
      </c>
      <c r="AD22">
        <v>212016.01448477499</v>
      </c>
      <c r="AE22">
        <v>150913.64450254801</v>
      </c>
      <c r="AF22">
        <v>70323.072520784801</v>
      </c>
      <c r="AG22">
        <v>2489.67506524804</v>
      </c>
    </row>
    <row r="23" spans="1:33">
      <c r="A23" s="24"/>
      <c r="B23" s="188"/>
      <c r="C23" s="186"/>
      <c r="D23" s="160" t="s">
        <v>18</v>
      </c>
      <c r="E23" s="160">
        <v>2</v>
      </c>
      <c r="F23" s="160">
        <v>3</v>
      </c>
      <c r="G23" s="160" t="s">
        <v>19</v>
      </c>
      <c r="H23" s="160" t="s">
        <v>20</v>
      </c>
      <c r="I23" s="160" t="s">
        <v>18</v>
      </c>
      <c r="J23" s="160">
        <v>2</v>
      </c>
      <c r="K23" s="160">
        <v>3</v>
      </c>
      <c r="L23" s="160" t="s">
        <v>19</v>
      </c>
      <c r="M23" s="160" t="s">
        <v>20</v>
      </c>
      <c r="N23" s="160" t="s">
        <v>18</v>
      </c>
      <c r="O23" s="160">
        <v>2</v>
      </c>
      <c r="P23" s="160">
        <v>3</v>
      </c>
      <c r="Q23" s="160" t="s">
        <v>19</v>
      </c>
      <c r="R23" s="160" t="s">
        <v>20</v>
      </c>
      <c r="V23">
        <v>10</v>
      </c>
      <c r="W23" t="s">
        <v>86</v>
      </c>
      <c r="X23">
        <v>446065.43912492797</v>
      </c>
      <c r="Y23">
        <v>746225.46559058002</v>
      </c>
      <c r="Z23">
        <v>446112.48067301902</v>
      </c>
      <c r="AA23">
        <v>211445.67111513799</v>
      </c>
      <c r="AB23">
        <v>5912.7573171161102</v>
      </c>
      <c r="AC23">
        <v>175053.57079832899</v>
      </c>
      <c r="AD23">
        <v>334769.72041347699</v>
      </c>
      <c r="AE23">
        <v>253794.09892297201</v>
      </c>
      <c r="AF23">
        <v>112522.18717042</v>
      </c>
      <c r="AG23">
        <v>2721.40612129591</v>
      </c>
    </row>
    <row r="24" spans="1:33">
      <c r="A24" s="25"/>
      <c r="B24" s="12"/>
    </row>
    <row r="25" spans="1:33">
      <c r="A25" s="3" t="s">
        <v>65</v>
      </c>
      <c r="B25" s="26"/>
      <c r="C25" s="85">
        <f>+C9/C$9*100</f>
        <v>100</v>
      </c>
      <c r="D25" s="85">
        <f t="shared" ref="D25:R26" si="4">+D9/D$9*100</f>
        <v>100</v>
      </c>
      <c r="E25" s="85">
        <f t="shared" si="4"/>
        <v>100</v>
      </c>
      <c r="F25" s="85">
        <f t="shared" si="4"/>
        <v>100</v>
      </c>
      <c r="G25" s="85">
        <f t="shared" si="4"/>
        <v>100</v>
      </c>
      <c r="H25" s="85">
        <f t="shared" si="4"/>
        <v>100</v>
      </c>
      <c r="I25" s="85">
        <f t="shared" si="4"/>
        <v>100</v>
      </c>
      <c r="J25" s="85">
        <f t="shared" si="4"/>
        <v>100</v>
      </c>
      <c r="K25" s="85">
        <f t="shared" si="4"/>
        <v>100</v>
      </c>
      <c r="L25" s="85">
        <f t="shared" si="4"/>
        <v>100</v>
      </c>
      <c r="M25" s="85">
        <f t="shared" si="4"/>
        <v>100</v>
      </c>
      <c r="N25" s="85">
        <f t="shared" si="4"/>
        <v>100</v>
      </c>
      <c r="O25" s="85">
        <f t="shared" si="4"/>
        <v>100</v>
      </c>
      <c r="P25" s="85">
        <f t="shared" si="4"/>
        <v>100</v>
      </c>
      <c r="Q25" s="85">
        <f t="shared" si="4"/>
        <v>100</v>
      </c>
      <c r="R25" s="85">
        <f t="shared" si="4"/>
        <v>100</v>
      </c>
    </row>
    <row r="26" spans="1:33">
      <c r="A26" s="3" t="s">
        <v>77</v>
      </c>
      <c r="B26" s="12"/>
      <c r="C26" s="85">
        <f>+C10/C$9*100</f>
        <v>1.2185282904789888E-2</v>
      </c>
      <c r="D26" s="85">
        <f>+D10/D$9*100</f>
        <v>0</v>
      </c>
      <c r="E26" s="85">
        <f t="shared" si="4"/>
        <v>2.8589018982441011E-2</v>
      </c>
      <c r="F26" s="85">
        <f t="shared" si="4"/>
        <v>0</v>
      </c>
      <c r="G26" s="85">
        <f t="shared" si="4"/>
        <v>0</v>
      </c>
      <c r="H26" s="85">
        <f t="shared" si="4"/>
        <v>0</v>
      </c>
      <c r="I26" s="85">
        <f t="shared" si="4"/>
        <v>0</v>
      </c>
      <c r="J26" s="85">
        <f t="shared" si="4"/>
        <v>6.3355734287933119E-2</v>
      </c>
      <c r="K26" s="85">
        <f t="shared" si="4"/>
        <v>0</v>
      </c>
      <c r="L26" s="85">
        <f t="shared" si="4"/>
        <v>0</v>
      </c>
      <c r="M26" s="85">
        <f t="shared" si="4"/>
        <v>0</v>
      </c>
      <c r="N26" s="85">
        <f t="shared" si="4"/>
        <v>0</v>
      </c>
      <c r="O26" s="85">
        <f t="shared" si="4"/>
        <v>0</v>
      </c>
      <c r="P26" s="85">
        <f t="shared" si="4"/>
        <v>0</v>
      </c>
      <c r="Q26" s="85">
        <f t="shared" si="4"/>
        <v>0</v>
      </c>
      <c r="R26" s="85">
        <f t="shared" si="4"/>
        <v>0</v>
      </c>
    </row>
    <row r="27" spans="1:33">
      <c r="A27" s="3" t="s">
        <v>78</v>
      </c>
      <c r="B27" s="12"/>
      <c r="C27" s="85">
        <f t="shared" ref="C27:R36" si="5">+C11/C$9*100</f>
        <v>3.0231877594136001</v>
      </c>
      <c r="D27" s="86">
        <f t="shared" si="5"/>
        <v>5.842770274433402</v>
      </c>
      <c r="E27" s="86">
        <f t="shared" si="5"/>
        <v>2.9877259939607042</v>
      </c>
      <c r="F27" s="86">
        <f t="shared" si="5"/>
        <v>1.1004334156101585</v>
      </c>
      <c r="G27" s="86">
        <f t="shared" si="5"/>
        <v>0.63002740283318615</v>
      </c>
      <c r="H27" s="85">
        <f t="shared" si="5"/>
        <v>14.801761515171973</v>
      </c>
      <c r="I27" s="85">
        <f t="shared" si="5"/>
        <v>1.5934494682785194</v>
      </c>
      <c r="J27" s="85">
        <f t="shared" si="5"/>
        <v>1.2688147358982447</v>
      </c>
      <c r="K27" s="85">
        <f t="shared" si="5"/>
        <v>0.52356207944305933</v>
      </c>
      <c r="L27" s="85">
        <f t="shared" si="5"/>
        <v>0.56870838814191538</v>
      </c>
      <c r="M27" s="85">
        <f t="shared" si="5"/>
        <v>0</v>
      </c>
      <c r="N27" s="85">
        <f t="shared" si="5"/>
        <v>9.0030166817356871</v>
      </c>
      <c r="O27" s="85">
        <f t="shared" si="5"/>
        <v>4.4012039758198709</v>
      </c>
      <c r="P27" s="85">
        <f t="shared" si="5"/>
        <v>1.6392624641116935</v>
      </c>
      <c r="Q27" s="85">
        <f t="shared" si="5"/>
        <v>0.69325370977267176</v>
      </c>
      <c r="R27" s="85">
        <f t="shared" si="5"/>
        <v>21.88990393954694</v>
      </c>
    </row>
    <row r="28" spans="1:33">
      <c r="A28" s="3" t="s">
        <v>79</v>
      </c>
      <c r="B28" s="12"/>
      <c r="C28" s="85">
        <f t="shared" si="5"/>
        <v>0.83984519850853667</v>
      </c>
      <c r="D28" s="85">
        <f t="shared" si="5"/>
        <v>1.271425320479149</v>
      </c>
      <c r="E28" s="85">
        <f t="shared" si="5"/>
        <v>0.68699311126776319</v>
      </c>
      <c r="F28" s="85">
        <f t="shared" si="5"/>
        <v>0.53658531525795106</v>
      </c>
      <c r="G28" s="85">
        <f t="shared" si="5"/>
        <v>1.3384177867653095</v>
      </c>
      <c r="H28" s="85">
        <f t="shared" si="5"/>
        <v>0</v>
      </c>
      <c r="I28" s="85">
        <f t="shared" si="5"/>
        <v>0.29092910501385544</v>
      </c>
      <c r="J28" s="85">
        <f t="shared" si="5"/>
        <v>0.1378361218969143</v>
      </c>
      <c r="K28" s="85">
        <f t="shared" si="5"/>
        <v>0.22398745901226436</v>
      </c>
      <c r="L28" s="85">
        <f t="shared" si="5"/>
        <v>0.77036271173302684</v>
      </c>
      <c r="M28" s="85">
        <f t="shared" si="5"/>
        <v>0</v>
      </c>
      <c r="N28" s="85">
        <f t="shared" si="5"/>
        <v>2.0006264760637151</v>
      </c>
      <c r="O28" s="85">
        <f t="shared" si="5"/>
        <v>1.1385704160407351</v>
      </c>
      <c r="P28" s="85">
        <f t="shared" si="5"/>
        <v>0.82856863092002941</v>
      </c>
      <c r="Q28" s="85">
        <f t="shared" si="5"/>
        <v>1.9241418841493565</v>
      </c>
      <c r="R28" s="85">
        <f t="shared" si="5"/>
        <v>0</v>
      </c>
    </row>
    <row r="29" spans="1:33">
      <c r="A29" s="3" t="s">
        <v>80</v>
      </c>
      <c r="B29" s="12"/>
      <c r="C29" s="85">
        <f t="shared" si="5"/>
        <v>14.113240491453263</v>
      </c>
      <c r="D29" s="85">
        <f t="shared" si="5"/>
        <v>13.032359807280036</v>
      </c>
      <c r="E29" s="85">
        <f t="shared" si="5"/>
        <v>14.705315033699931</v>
      </c>
      <c r="F29" s="85">
        <f t="shared" si="5"/>
        <v>15.576355387222641</v>
      </c>
      <c r="G29" s="85">
        <f t="shared" si="5"/>
        <v>10.076180303420864</v>
      </c>
      <c r="H29" s="85">
        <f t="shared" si="5"/>
        <v>10.217898329243816</v>
      </c>
      <c r="I29" s="85">
        <f t="shared" si="5"/>
        <v>10.360995418940893</v>
      </c>
      <c r="J29" s="85">
        <f t="shared" si="5"/>
        <v>12.604011331185172</v>
      </c>
      <c r="K29" s="85">
        <f t="shared" si="5"/>
        <v>14.037247087278617</v>
      </c>
      <c r="L29" s="85">
        <f t="shared" si="5"/>
        <v>9.2534692003150614</v>
      </c>
      <c r="M29" s="85">
        <f t="shared" si="5"/>
        <v>11.891401395454308</v>
      </c>
      <c r="N29" s="85">
        <f t="shared" si="5"/>
        <v>15.019070177232823</v>
      </c>
      <c r="O29" s="85">
        <f t="shared" si="5"/>
        <v>16.433238161070495</v>
      </c>
      <c r="P29" s="85">
        <f t="shared" si="5"/>
        <v>17.013965836564548</v>
      </c>
      <c r="Q29" s="85">
        <f t="shared" si="5"/>
        <v>10.924481356355029</v>
      </c>
      <c r="R29" s="85">
        <f t="shared" si="5"/>
        <v>9.416505328230425</v>
      </c>
    </row>
    <row r="30" spans="1:33">
      <c r="A30" s="3" t="s">
        <v>81</v>
      </c>
      <c r="B30" s="12"/>
      <c r="C30" s="85">
        <f t="shared" si="5"/>
        <v>1.2772667041676347</v>
      </c>
      <c r="D30" s="85">
        <f t="shared" si="5"/>
        <v>1.4767588085740952</v>
      </c>
      <c r="E30" s="85">
        <f t="shared" si="5"/>
        <v>1.3369415559699374</v>
      </c>
      <c r="F30" s="85">
        <f t="shared" si="5"/>
        <v>0.81003678454733552</v>
      </c>
      <c r="G30" s="85">
        <f t="shared" si="5"/>
        <v>1.8069510117423855</v>
      </c>
      <c r="H30" s="85">
        <f t="shared" si="5"/>
        <v>0.92288807526133487</v>
      </c>
      <c r="I30" s="85">
        <f t="shared" si="5"/>
        <v>0.3896299399679477</v>
      </c>
      <c r="J30" s="85">
        <f t="shared" si="5"/>
        <v>0.67869075964583048</v>
      </c>
      <c r="K30" s="85">
        <f t="shared" si="5"/>
        <v>0.47405417209858425</v>
      </c>
      <c r="L30" s="85">
        <f t="shared" si="5"/>
        <v>1.4899962986460793</v>
      </c>
      <c r="M30" s="85">
        <f t="shared" si="5"/>
        <v>0</v>
      </c>
      <c r="N30" s="85">
        <f t="shared" si="5"/>
        <v>2.2852633338880999</v>
      </c>
      <c r="O30" s="85">
        <f t="shared" si="5"/>
        <v>1.8782277932793328</v>
      </c>
      <c r="P30" s="85">
        <f t="shared" si="5"/>
        <v>1.1238627280960032</v>
      </c>
      <c r="Q30" s="85">
        <f t="shared" si="5"/>
        <v>2.1337644166387388</v>
      </c>
      <c r="R30" s="85">
        <f t="shared" si="5"/>
        <v>1.3648329149011607</v>
      </c>
    </row>
    <row r="31" spans="1:33">
      <c r="A31" s="3" t="s">
        <v>24</v>
      </c>
      <c r="B31" s="12"/>
      <c r="C31" s="85">
        <f t="shared" si="5"/>
        <v>8.0183251873258126</v>
      </c>
      <c r="D31" s="85">
        <f t="shared" si="5"/>
        <v>10.744176598732681</v>
      </c>
      <c r="E31" s="85">
        <f t="shared" si="5"/>
        <v>9.2232312315480645</v>
      </c>
      <c r="F31" s="85">
        <f t="shared" si="5"/>
        <v>4.6371585079245925</v>
      </c>
      <c r="G31" s="85">
        <f t="shared" si="5"/>
        <v>4.4523121078799406</v>
      </c>
      <c r="H31" s="85">
        <f t="shared" si="5"/>
        <v>9.0382887028865309</v>
      </c>
      <c r="I31" s="85">
        <f t="shared" si="5"/>
        <v>1.1257281931854553</v>
      </c>
      <c r="J31" s="85">
        <f t="shared" si="5"/>
        <v>2.2031026366796871</v>
      </c>
      <c r="K31" s="85">
        <f t="shared" si="5"/>
        <v>1.8153266175541058</v>
      </c>
      <c r="L31" s="85">
        <f t="shared" si="5"/>
        <v>3.4122968994064284</v>
      </c>
      <c r="M31" s="85">
        <f t="shared" si="5"/>
        <v>0</v>
      </c>
      <c r="N31" s="85">
        <f t="shared" si="5"/>
        <v>17.897476715171358</v>
      </c>
      <c r="O31" s="85">
        <f t="shared" si="5"/>
        <v>14.995953442845506</v>
      </c>
      <c r="P31" s="85">
        <f t="shared" si="5"/>
        <v>7.272902212269762</v>
      </c>
      <c r="Q31" s="85">
        <f t="shared" si="5"/>
        <v>5.524676383851264</v>
      </c>
      <c r="R31" s="85">
        <f t="shared" si="5"/>
        <v>13.366467989724248</v>
      </c>
    </row>
    <row r="32" spans="1:33">
      <c r="A32" s="3" t="s">
        <v>82</v>
      </c>
      <c r="B32" s="12"/>
      <c r="C32" s="85">
        <f t="shared" si="5"/>
        <v>25.244192003666889</v>
      </c>
      <c r="D32" s="85">
        <f t="shared" si="5"/>
        <v>26.304275539000706</v>
      </c>
      <c r="E32" s="85">
        <f t="shared" si="5"/>
        <v>26.377046366904079</v>
      </c>
      <c r="F32" s="85">
        <f t="shared" si="5"/>
        <v>25.064357868177101</v>
      </c>
      <c r="G32" s="85">
        <f t="shared" si="5"/>
        <v>17.029680992671281</v>
      </c>
      <c r="H32" s="85">
        <f t="shared" si="5"/>
        <v>32.57336965790649</v>
      </c>
      <c r="I32" s="85">
        <f t="shared" si="5"/>
        <v>29.316913388344663</v>
      </c>
      <c r="J32" s="85">
        <f t="shared" si="5"/>
        <v>28.276221269729508</v>
      </c>
      <c r="K32" s="85">
        <f t="shared" si="5"/>
        <v>24.142675568349002</v>
      </c>
      <c r="L32" s="85">
        <f t="shared" si="5"/>
        <v>13.696911204192475</v>
      </c>
      <c r="M32" s="85">
        <f t="shared" si="5"/>
        <v>37.749953137276201</v>
      </c>
      <c r="N32" s="85">
        <f t="shared" si="5"/>
        <v>24.063757965909492</v>
      </c>
      <c r="O32" s="85">
        <f t="shared" si="5"/>
        <v>24.815335780477898</v>
      </c>
      <c r="P32" s="85">
        <f t="shared" si="5"/>
        <v>25.925259018053648</v>
      </c>
      <c r="Q32" s="85">
        <f t="shared" si="5"/>
        <v>20.46611464487416</v>
      </c>
      <c r="R32" s="85">
        <f t="shared" si="5"/>
        <v>30.09445112271532</v>
      </c>
    </row>
    <row r="33" spans="1:18">
      <c r="A33" s="3" t="s">
        <v>83</v>
      </c>
      <c r="B33" s="12"/>
      <c r="C33" s="85">
        <f t="shared" si="5"/>
        <v>6.6086412944820445</v>
      </c>
      <c r="D33" s="86">
        <f t="shared" si="5"/>
        <v>5.9629266468025959</v>
      </c>
      <c r="E33" s="86">
        <f t="shared" si="5"/>
        <v>7.2205003333957896</v>
      </c>
      <c r="F33" s="86">
        <f t="shared" si="5"/>
        <v>6.9894631360677586</v>
      </c>
      <c r="G33" s="86">
        <f t="shared" si="5"/>
        <v>4.5350886158963766</v>
      </c>
      <c r="H33" s="85">
        <f t="shared" si="5"/>
        <v>0</v>
      </c>
      <c r="I33" s="85">
        <f t="shared" si="5"/>
        <v>2.7551159236767599</v>
      </c>
      <c r="J33" s="85">
        <f t="shared" si="5"/>
        <v>3.4279932849778758</v>
      </c>
      <c r="K33" s="85">
        <f t="shared" si="5"/>
        <v>3.9560573899101685</v>
      </c>
      <c r="L33" s="85">
        <f t="shared" si="5"/>
        <v>2.9908372459914543</v>
      </c>
      <c r="M33" s="85">
        <f t="shared" si="5"/>
        <v>0</v>
      </c>
      <c r="N33" s="85">
        <f t="shared" si="5"/>
        <v>8.3485955043717066</v>
      </c>
      <c r="O33" s="85">
        <f t="shared" si="5"/>
        <v>10.33911694832614</v>
      </c>
      <c r="P33" s="85">
        <f t="shared" si="5"/>
        <v>9.8228282721849212</v>
      </c>
      <c r="Q33" s="85">
        <f t="shared" si="5"/>
        <v>6.1273730255026715</v>
      </c>
      <c r="R33" s="85">
        <f t="shared" si="5"/>
        <v>0</v>
      </c>
    </row>
    <row r="34" spans="1:18">
      <c r="A34" s="3" t="s">
        <v>84</v>
      </c>
      <c r="B34" s="12"/>
      <c r="C34" s="85">
        <f t="shared" si="5"/>
        <v>3.0516068038411235</v>
      </c>
      <c r="D34" s="85">
        <f t="shared" si="5"/>
        <v>1.8340202538986434</v>
      </c>
      <c r="E34" s="85">
        <f t="shared" si="5"/>
        <v>2.0398785264648867</v>
      </c>
      <c r="F34" s="85">
        <f t="shared" si="5"/>
        <v>4.6570393359457434</v>
      </c>
      <c r="G34" s="85">
        <f t="shared" si="5"/>
        <v>6.7315202687806472</v>
      </c>
      <c r="H34" s="85">
        <f t="shared" si="5"/>
        <v>1.7677797663650765</v>
      </c>
      <c r="I34" s="85">
        <f t="shared" si="5"/>
        <v>2.8202497440404306</v>
      </c>
      <c r="J34" s="85">
        <f t="shared" si="5"/>
        <v>2.6479533582747701</v>
      </c>
      <c r="K34" s="85">
        <f t="shared" si="5"/>
        <v>5.815437263384224</v>
      </c>
      <c r="L34" s="85">
        <f t="shared" si="5"/>
        <v>6.0274565245927372</v>
      </c>
      <c r="M34" s="85">
        <f t="shared" si="5"/>
        <v>0</v>
      </c>
      <c r="N34" s="85">
        <f t="shared" si="5"/>
        <v>1.1005552261507363</v>
      </c>
      <c r="O34" s="85">
        <f t="shared" si="5"/>
        <v>1.5398524884396256</v>
      </c>
      <c r="P34" s="85">
        <f t="shared" si="5"/>
        <v>3.5750329787308917</v>
      </c>
      <c r="Q34" s="85">
        <f t="shared" si="5"/>
        <v>7.4574835057816706</v>
      </c>
      <c r="R34" s="85">
        <f t="shared" si="5"/>
        <v>2.6143191965592658</v>
      </c>
    </row>
    <row r="35" spans="1:18">
      <c r="A35" s="3" t="s">
        <v>85</v>
      </c>
      <c r="B35" s="12"/>
      <c r="C35" s="85">
        <f t="shared" si="5"/>
        <v>9.2010923223681331</v>
      </c>
      <c r="D35" s="86">
        <f t="shared" si="5"/>
        <v>5.6981526898605788</v>
      </c>
      <c r="E35" s="86">
        <f t="shared" si="5"/>
        <v>8.8590805715919494</v>
      </c>
      <c r="F35" s="86">
        <f t="shared" si="5"/>
        <v>11.300633572546673</v>
      </c>
      <c r="G35" s="86">
        <f t="shared" si="5"/>
        <v>14.363714578670914</v>
      </c>
      <c r="H35" s="85">
        <f t="shared" si="5"/>
        <v>6.8661808030919547</v>
      </c>
      <c r="I35" s="86">
        <f t="shared" si="5"/>
        <v>4.4810025072181539</v>
      </c>
      <c r="J35" s="86">
        <f t="shared" si="5"/>
        <v>8.0993959498414725</v>
      </c>
      <c r="K35" s="86">
        <f t="shared" si="5"/>
        <v>10.305287217930223</v>
      </c>
      <c r="L35" s="86">
        <f t="shared" si="5"/>
        <v>11.60276047367158</v>
      </c>
      <c r="M35" s="85">
        <f t="shared" si="5"/>
        <v>0</v>
      </c>
      <c r="N35" s="86">
        <f t="shared" si="5"/>
        <v>6.6033548780012401</v>
      </c>
      <c r="O35" s="86">
        <f t="shared" si="5"/>
        <v>9.4837768617376561</v>
      </c>
      <c r="P35" s="86">
        <f t="shared" si="5"/>
        <v>12.230340936325447</v>
      </c>
      <c r="Q35" s="86">
        <f t="shared" si="5"/>
        <v>17.210546553506472</v>
      </c>
      <c r="R35" s="85">
        <f t="shared" si="5"/>
        <v>10.154199421277319</v>
      </c>
    </row>
    <row r="36" spans="1:18">
      <c r="A36" s="28" t="s">
        <v>86</v>
      </c>
      <c r="B36" s="12"/>
      <c r="C36" s="85">
        <f t="shared" si="5"/>
        <v>28.610416951868167</v>
      </c>
      <c r="D36" s="85">
        <f t="shared" si="5"/>
        <v>27.833134060938107</v>
      </c>
      <c r="E36" s="85">
        <f t="shared" si="5"/>
        <v>26.534698256214451</v>
      </c>
      <c r="F36" s="85">
        <f t="shared" si="5"/>
        <v>29.327936676700052</v>
      </c>
      <c r="G36" s="85">
        <f t="shared" si="5"/>
        <v>39.036106931339098</v>
      </c>
      <c r="H36" s="85">
        <f t="shared" si="5"/>
        <v>23.811833150072843</v>
      </c>
      <c r="I36" s="86">
        <f t="shared" si="5"/>
        <v>46.865986311333316</v>
      </c>
      <c r="J36" s="86">
        <f t="shared" si="5"/>
        <v>40.592624817582582</v>
      </c>
      <c r="K36" s="86">
        <f t="shared" si="5"/>
        <v>38.706365145039747</v>
      </c>
      <c r="L36" s="86">
        <f t="shared" si="5"/>
        <v>50.187201053309252</v>
      </c>
      <c r="M36" s="85">
        <f t="shared" si="5"/>
        <v>50.35864546726949</v>
      </c>
      <c r="N36" s="86">
        <f t="shared" si="5"/>
        <v>13.678283041475133</v>
      </c>
      <c r="O36" s="86">
        <f t="shared" si="5"/>
        <v>14.974724131962718</v>
      </c>
      <c r="P36" s="86">
        <f t="shared" si="5"/>
        <v>20.567976922743043</v>
      </c>
      <c r="Q36" s="86">
        <f t="shared" si="5"/>
        <v>27.538164519567975</v>
      </c>
      <c r="R36" s="85">
        <f t="shared" si="5"/>
        <v>11.099320087045339</v>
      </c>
    </row>
    <row r="37" spans="1:18">
      <c r="C37" s="87">
        <f>SUM(C26:C36)</f>
        <v>100</v>
      </c>
      <c r="D37" s="87">
        <f t="shared" ref="D37:R37" si="6">SUM(D26:D36)</f>
        <v>100</v>
      </c>
      <c r="E37" s="87">
        <f t="shared" si="6"/>
        <v>100</v>
      </c>
      <c r="F37" s="87">
        <f t="shared" si="6"/>
        <v>100</v>
      </c>
      <c r="G37" s="87">
        <f t="shared" si="6"/>
        <v>100</v>
      </c>
      <c r="H37" s="87">
        <f t="shared" si="6"/>
        <v>100.00000000000001</v>
      </c>
      <c r="I37" s="87">
        <f t="shared" si="6"/>
        <v>100</v>
      </c>
      <c r="J37" s="87">
        <f t="shared" si="6"/>
        <v>99.999999999999986</v>
      </c>
      <c r="K37" s="87">
        <f t="shared" si="6"/>
        <v>100</v>
      </c>
      <c r="L37" s="87">
        <f t="shared" si="6"/>
        <v>100.00000000000001</v>
      </c>
      <c r="M37" s="87">
        <f t="shared" si="6"/>
        <v>100</v>
      </c>
      <c r="N37" s="87">
        <f t="shared" si="6"/>
        <v>99.999999999999972</v>
      </c>
      <c r="O37" s="87">
        <f t="shared" si="6"/>
        <v>99.999999999999972</v>
      </c>
      <c r="P37" s="87">
        <f t="shared" si="6"/>
        <v>99.999999999999986</v>
      </c>
      <c r="Q37" s="87">
        <f t="shared" si="6"/>
        <v>100.00000000000001</v>
      </c>
      <c r="R37" s="87">
        <f t="shared" si="6"/>
        <v>100.00000000000001</v>
      </c>
    </row>
    <row r="40" spans="1:18">
      <c r="A40" s="23" t="s">
        <v>3</v>
      </c>
      <c r="B40" s="187" t="s">
        <v>24</v>
      </c>
      <c r="C40" s="186" t="s">
        <v>55</v>
      </c>
      <c r="D40" s="186" t="s">
        <v>17</v>
      </c>
      <c r="E40" s="186"/>
      <c r="F40" s="186"/>
      <c r="G40" s="186"/>
      <c r="H40" s="186"/>
      <c r="I40" s="186" t="s">
        <v>21</v>
      </c>
      <c r="J40" s="186"/>
      <c r="K40" s="186"/>
      <c r="L40" s="186"/>
      <c r="M40" s="186"/>
      <c r="N40" s="186" t="s">
        <v>22</v>
      </c>
      <c r="O40" s="186"/>
      <c r="P40" s="186"/>
      <c r="Q40" s="186"/>
      <c r="R40" s="186"/>
    </row>
    <row r="41" spans="1:18">
      <c r="A41" s="24"/>
      <c r="B41" s="188"/>
      <c r="C41" s="186"/>
      <c r="D41" s="160" t="s">
        <v>18</v>
      </c>
      <c r="E41" s="160">
        <v>2</v>
      </c>
      <c r="F41" s="160">
        <v>3</v>
      </c>
      <c r="G41" s="160" t="s">
        <v>19</v>
      </c>
      <c r="H41" s="160"/>
      <c r="I41" s="160" t="s">
        <v>18</v>
      </c>
      <c r="J41" s="160">
        <v>2</v>
      </c>
      <c r="K41" s="160">
        <v>3</v>
      </c>
      <c r="L41" s="160" t="s">
        <v>19</v>
      </c>
      <c r="M41" s="160"/>
      <c r="N41" s="160" t="s">
        <v>18</v>
      </c>
      <c r="O41" s="160">
        <v>2</v>
      </c>
      <c r="P41" s="160">
        <v>3</v>
      </c>
      <c r="Q41" s="160" t="s">
        <v>19</v>
      </c>
      <c r="R41" s="160"/>
    </row>
    <row r="42" spans="1:18">
      <c r="A42" s="25"/>
      <c r="B42" s="12"/>
    </row>
    <row r="43" spans="1:18">
      <c r="A43" s="3" t="s">
        <v>65</v>
      </c>
      <c r="B43" s="26"/>
      <c r="C43" s="85">
        <v>100</v>
      </c>
      <c r="D43" s="85">
        <v>100</v>
      </c>
      <c r="E43" s="85">
        <v>100</v>
      </c>
      <c r="F43" s="85">
        <v>100</v>
      </c>
      <c r="G43" s="85">
        <v>100</v>
      </c>
      <c r="H43" s="85"/>
      <c r="I43" s="85">
        <v>100</v>
      </c>
      <c r="J43" s="85">
        <v>100</v>
      </c>
      <c r="K43" s="85">
        <v>100</v>
      </c>
      <c r="L43" s="85">
        <v>100</v>
      </c>
      <c r="M43" s="85"/>
      <c r="N43" s="85">
        <v>100</v>
      </c>
      <c r="O43" s="85">
        <v>100</v>
      </c>
      <c r="P43" s="85">
        <v>100</v>
      </c>
      <c r="Q43" s="85">
        <v>100</v>
      </c>
      <c r="R43" s="85"/>
    </row>
    <row r="44" spans="1:18">
      <c r="A44" s="3" t="s">
        <v>77</v>
      </c>
      <c r="B44" s="12"/>
      <c r="C44" s="85">
        <v>1.6546215944879179E-3</v>
      </c>
      <c r="D44" s="85">
        <v>5.5021537001626337E-3</v>
      </c>
      <c r="E44" s="85">
        <v>0</v>
      </c>
      <c r="F44" s="85">
        <v>0</v>
      </c>
      <c r="G44" s="85">
        <v>0</v>
      </c>
      <c r="H44" s="85"/>
      <c r="I44" s="85">
        <v>0</v>
      </c>
      <c r="J44" s="85">
        <v>0</v>
      </c>
      <c r="K44" s="85">
        <v>0</v>
      </c>
      <c r="L44" s="85">
        <v>0</v>
      </c>
      <c r="M44" s="85"/>
      <c r="N44" s="85">
        <v>9.2970691291423286E-3</v>
      </c>
      <c r="O44" s="85">
        <v>0</v>
      </c>
      <c r="P44" s="85">
        <v>0</v>
      </c>
      <c r="Q44" s="85">
        <v>0</v>
      </c>
      <c r="R44" s="85"/>
    </row>
    <row r="46" spans="1:18">
      <c r="A46" s="3" t="s">
        <v>79</v>
      </c>
      <c r="B46" s="12"/>
      <c r="C46" s="85">
        <v>0.58599390755435743</v>
      </c>
      <c r="D46" s="85">
        <v>0.48926294006511112</v>
      </c>
      <c r="E46" s="85">
        <v>0.34922075766927207</v>
      </c>
      <c r="F46" s="85">
        <v>0.81762013772601194</v>
      </c>
      <c r="G46" s="85">
        <v>1.9829847628311952</v>
      </c>
      <c r="H46" s="85"/>
      <c r="I46" s="85">
        <v>1.8731378034220651E-2</v>
      </c>
      <c r="J46" s="85">
        <v>0.22823655337264201</v>
      </c>
      <c r="K46" s="85">
        <v>0.19107507531795298</v>
      </c>
      <c r="L46" s="85">
        <v>2.4939715501412172</v>
      </c>
      <c r="M46" s="85"/>
      <c r="N46" s="85">
        <v>0.81379540169375719</v>
      </c>
      <c r="O46" s="85">
        <v>0.44857927649549473</v>
      </c>
      <c r="P46" s="85">
        <v>1.3526626769391217</v>
      </c>
      <c r="Q46" s="85">
        <v>1.3816446083749185</v>
      </c>
      <c r="R46" s="85"/>
    </row>
    <row r="48" spans="1:18">
      <c r="A48" s="3" t="s">
        <v>81</v>
      </c>
      <c r="B48" s="12"/>
      <c r="C48" s="85">
        <v>0.51787507048258219</v>
      </c>
      <c r="D48" s="85">
        <v>0.44188725301046405</v>
      </c>
      <c r="E48" s="85">
        <v>0.46454579576631994</v>
      </c>
      <c r="F48" s="85">
        <v>0.77952848305806122</v>
      </c>
      <c r="G48" s="85">
        <v>0.26790626470095757</v>
      </c>
      <c r="H48" s="85"/>
      <c r="I48" s="85">
        <v>0.34329189088884765</v>
      </c>
      <c r="J48" s="85">
        <v>0.32598588091067077</v>
      </c>
      <c r="K48" s="85">
        <v>0.51600380128192169</v>
      </c>
      <c r="L48" s="85">
        <v>0.29275774849380931</v>
      </c>
      <c r="M48" s="85"/>
      <c r="N48" s="85">
        <v>0.50988990821257218</v>
      </c>
      <c r="O48" s="85">
        <v>0.57833834032341569</v>
      </c>
      <c r="P48" s="85">
        <v>1.0045687330140172</v>
      </c>
      <c r="Q48" s="85">
        <v>0.23779561727055756</v>
      </c>
      <c r="R48" s="85"/>
    </row>
    <row r="55" spans="1:18">
      <c r="A55" s="195"/>
      <c r="B55" s="128"/>
      <c r="C55" s="186" t="s">
        <v>55</v>
      </c>
      <c r="D55" s="186"/>
      <c r="E55" s="186"/>
      <c r="F55" s="186"/>
      <c r="G55" s="186" t="s">
        <v>21</v>
      </c>
      <c r="H55" s="186"/>
      <c r="I55" s="186"/>
      <c r="J55" s="186"/>
      <c r="K55" s="186" t="s">
        <v>22</v>
      </c>
      <c r="L55" s="186"/>
      <c r="M55" s="186"/>
      <c r="N55" s="186"/>
      <c r="O55" s="87"/>
      <c r="P55" s="87"/>
      <c r="Q55" s="87"/>
      <c r="R55" s="87"/>
    </row>
    <row r="56" spans="1:18">
      <c r="A56" s="196"/>
      <c r="B56" s="128"/>
      <c r="C56" s="128" t="s">
        <v>266</v>
      </c>
      <c r="D56" s="128" t="s">
        <v>38</v>
      </c>
      <c r="E56" s="128" t="s">
        <v>39</v>
      </c>
      <c r="F56" s="128" t="s">
        <v>269</v>
      </c>
      <c r="G56" s="128" t="s">
        <v>266</v>
      </c>
      <c r="H56" s="128" t="s">
        <v>38</v>
      </c>
      <c r="I56" s="128" t="s">
        <v>39</v>
      </c>
      <c r="J56" s="128" t="s">
        <v>269</v>
      </c>
      <c r="K56" s="128" t="s">
        <v>266</v>
      </c>
      <c r="L56" s="128" t="s">
        <v>38</v>
      </c>
      <c r="M56" s="128" t="s">
        <v>39</v>
      </c>
      <c r="N56" s="128" t="s">
        <v>269</v>
      </c>
    </row>
    <row r="57" spans="1:18">
      <c r="A57" s="129" t="s">
        <v>82</v>
      </c>
      <c r="B57" s="130"/>
      <c r="C57" s="131">
        <v>32.528804131903058</v>
      </c>
      <c r="D57" s="131">
        <v>34.609342322718504</v>
      </c>
      <c r="E57" s="131">
        <v>30.993754458772532</v>
      </c>
      <c r="F57" s="131">
        <v>24.786512195316423</v>
      </c>
      <c r="G57" s="131">
        <v>40.799217133433928</v>
      </c>
      <c r="H57" s="131">
        <v>35.193356760666227</v>
      </c>
      <c r="I57" s="131">
        <v>31.091857573245441</v>
      </c>
      <c r="J57" s="131">
        <v>23.171370209502459</v>
      </c>
      <c r="K57" s="131">
        <v>26.824580001883568</v>
      </c>
      <c r="L57" s="131">
        <v>34.12968469786923</v>
      </c>
      <c r="M57" s="131">
        <v>30.910086091091493</v>
      </c>
      <c r="N57" s="131">
        <v>26.687784768930349</v>
      </c>
      <c r="R57" s="85"/>
    </row>
    <row r="58" spans="1:18">
      <c r="A58" s="132" t="s">
        <v>86</v>
      </c>
      <c r="B58" s="130"/>
      <c r="C58" s="131">
        <v>18.778922035196633</v>
      </c>
      <c r="D58" s="131">
        <v>19.207769860850892</v>
      </c>
      <c r="E58" s="131">
        <v>25.764859936333849</v>
      </c>
      <c r="F58" s="131">
        <v>28.634076720061874</v>
      </c>
      <c r="G58" s="133">
        <v>30.631755112615842</v>
      </c>
      <c r="H58" s="133">
        <v>29.038051421718691</v>
      </c>
      <c r="I58" s="133">
        <v>33.275370523889436</v>
      </c>
      <c r="J58" s="133">
        <v>33.614783897586406</v>
      </c>
      <c r="K58" s="133">
        <v>10.603850676995672</v>
      </c>
      <c r="L58" s="133">
        <v>11.1345861772751</v>
      </c>
      <c r="M58" s="133">
        <v>19.351329698145918</v>
      </c>
      <c r="N58" s="133">
        <v>22.771967888912993</v>
      </c>
      <c r="R58" s="85"/>
    </row>
    <row r="59" spans="1:18">
      <c r="A59" s="129" t="s">
        <v>80</v>
      </c>
      <c r="B59" s="130"/>
      <c r="C59" s="131">
        <v>12.65673992391307</v>
      </c>
      <c r="D59" s="131">
        <v>15.826228253535001</v>
      </c>
      <c r="E59" s="131">
        <v>12.055775868331398</v>
      </c>
      <c r="F59" s="131">
        <v>12.379103311353324</v>
      </c>
      <c r="G59" s="131">
        <v>11.920859052507378</v>
      </c>
      <c r="H59" s="131">
        <v>13.522145098544556</v>
      </c>
      <c r="I59" s="131">
        <v>11.084982914450938</v>
      </c>
      <c r="J59" s="131">
        <v>12.857005906774724</v>
      </c>
      <c r="K59" s="131">
        <v>13.164287663392974</v>
      </c>
      <c r="L59" s="131">
        <v>17.718452387194944</v>
      </c>
      <c r="M59" s="131">
        <v>12.884655894632518</v>
      </c>
      <c r="N59" s="131">
        <v>11.816880017357342</v>
      </c>
      <c r="R59" s="85"/>
    </row>
    <row r="60" spans="1:18">
      <c r="A60" s="129" t="s">
        <v>85</v>
      </c>
      <c r="B60" s="130"/>
      <c r="C60" s="133">
        <v>6.2090018092796306</v>
      </c>
      <c r="D60" s="133">
        <v>10.257646500227979</v>
      </c>
      <c r="E60" s="133">
        <v>12.788923803651956</v>
      </c>
      <c r="F60" s="133">
        <v>20.013634515257102</v>
      </c>
      <c r="G60" s="133">
        <v>7.3518032890199105</v>
      </c>
      <c r="H60" s="133">
        <v>11.906727173732595</v>
      </c>
      <c r="I60" s="133">
        <v>12.8357967527347</v>
      </c>
      <c r="J60" s="133">
        <v>19.447373660651738</v>
      </c>
      <c r="K60" s="133">
        <v>5.420795008077584</v>
      </c>
      <c r="L60" s="133">
        <v>8.9033213934655215</v>
      </c>
      <c r="M60" s="133">
        <v>12.748768030610167</v>
      </c>
      <c r="N60" s="133">
        <v>20.680407897591664</v>
      </c>
      <c r="R60" s="85"/>
    </row>
    <row r="61" spans="1:18">
      <c r="A61" s="129" t="s">
        <v>83</v>
      </c>
      <c r="B61" s="130"/>
      <c r="C61" s="133">
        <v>11.875076815782176</v>
      </c>
      <c r="D61" s="133">
        <v>8.3037168375079116</v>
      </c>
      <c r="E61" s="133">
        <v>7.4888751878970972</v>
      </c>
      <c r="F61" s="133">
        <v>4.9534752067104142</v>
      </c>
      <c r="G61" s="131">
        <v>4.0764380271482441</v>
      </c>
      <c r="H61" s="131">
        <v>4.1310119609420628</v>
      </c>
      <c r="I61" s="131">
        <v>4.50189053116849</v>
      </c>
      <c r="J61" s="131">
        <v>4.4820695096860783</v>
      </c>
      <c r="K61" s="131">
        <v>17.253911409797908</v>
      </c>
      <c r="L61" s="131">
        <v>11.730562597545733</v>
      </c>
      <c r="M61" s="131">
        <v>10.039644032502585</v>
      </c>
      <c r="N61" s="131">
        <v>5.5083532219570399</v>
      </c>
      <c r="R61" s="85"/>
    </row>
    <row r="62" spans="1:18">
      <c r="A62" s="129" t="s">
        <v>24</v>
      </c>
      <c r="B62" s="130"/>
      <c r="C62" s="131">
        <v>10.142541509104991</v>
      </c>
      <c r="D62" s="131">
        <v>6.1492901725582945</v>
      </c>
      <c r="E62" s="131">
        <v>4.4203083468221873</v>
      </c>
      <c r="F62" s="131">
        <v>2.8672349043590581</v>
      </c>
      <c r="G62" s="131">
        <v>1.0389787722719586</v>
      </c>
      <c r="H62" s="131">
        <v>0.90598070321469915</v>
      </c>
      <c r="I62" s="131">
        <v>1.3043654083345129</v>
      </c>
      <c r="J62" s="131">
        <v>0.92768072444637828</v>
      </c>
      <c r="K62" s="131">
        <v>16.421401128688341</v>
      </c>
      <c r="L62" s="131">
        <v>10.455377087848126</v>
      </c>
      <c r="M62" s="131">
        <v>7.0813635060795592</v>
      </c>
      <c r="N62" s="131">
        <v>5.149924061618572</v>
      </c>
      <c r="R62" s="85"/>
    </row>
    <row r="63" spans="1:18">
      <c r="A63" s="129" t="s">
        <v>78</v>
      </c>
      <c r="B63" s="130"/>
      <c r="C63" s="133">
        <v>6.0056364919982963</v>
      </c>
      <c r="D63" s="133">
        <v>2.5280420970415962</v>
      </c>
      <c r="E63" s="133">
        <v>1.3019150136999569</v>
      </c>
      <c r="F63" s="133">
        <v>0.36039771322866915</v>
      </c>
      <c r="G63" s="131">
        <v>2.7395078024067194</v>
      </c>
      <c r="H63" s="131">
        <v>1.4220089228186632</v>
      </c>
      <c r="I63" s="131">
        <v>0.85670380330388018</v>
      </c>
      <c r="J63" s="131">
        <v>0.15485926242745582</v>
      </c>
      <c r="K63" s="131">
        <v>8.2583329509863379</v>
      </c>
      <c r="L63" s="131">
        <v>3.4364700195544335</v>
      </c>
      <c r="M63" s="131">
        <v>1.6819360653643076</v>
      </c>
      <c r="N63" s="131">
        <v>0.602299848123237</v>
      </c>
      <c r="R63" s="85"/>
    </row>
    <row r="64" spans="1:18">
      <c r="A64" s="129" t="s">
        <v>84</v>
      </c>
      <c r="B64" s="130"/>
      <c r="C64" s="131">
        <v>0.86662493604639512</v>
      </c>
      <c r="D64" s="131">
        <v>2.3041974021242209</v>
      </c>
      <c r="E64" s="131">
        <v>3.5884387637069413</v>
      </c>
      <c r="F64" s="131">
        <v>3.75467440618098</v>
      </c>
      <c r="G64" s="131">
        <v>1.0794175416729397</v>
      </c>
      <c r="H64" s="131">
        <v>3.3264955240791885</v>
      </c>
      <c r="I64" s="131">
        <v>4.3419536162727219</v>
      </c>
      <c r="J64" s="131">
        <v>2.5581275302897342</v>
      </c>
      <c r="K64" s="131">
        <v>0.71985878114216317</v>
      </c>
      <c r="L64" s="131">
        <v>1.4646280224280104</v>
      </c>
      <c r="M64" s="131">
        <v>2.9449852716203297</v>
      </c>
      <c r="N64" s="131">
        <v>5.1629420698633099</v>
      </c>
      <c r="R64" s="85"/>
    </row>
    <row r="65" spans="1:14">
      <c r="A65" s="129" t="s">
        <v>270</v>
      </c>
      <c r="B65" s="128"/>
      <c r="C65" s="134">
        <f>+D48+D46+D44</f>
        <v>0.93665234677573783</v>
      </c>
      <c r="D65" s="134">
        <f>+E48+E46+E44</f>
        <v>0.81376655343559201</v>
      </c>
      <c r="E65" s="134">
        <f>+F48+F46+F44</f>
        <v>1.5971486207840733</v>
      </c>
      <c r="F65" s="134">
        <f>+G48+G46+G44</f>
        <v>2.2508910275321528</v>
      </c>
      <c r="G65" s="134">
        <f>+I48+I46+I44</f>
        <v>0.3620232689230683</v>
      </c>
      <c r="H65" s="134">
        <f>+J48+J46+J44</f>
        <v>0.55422243428331275</v>
      </c>
      <c r="I65" s="134">
        <f>+K48+K46+K44</f>
        <v>0.70707887659987467</v>
      </c>
      <c r="J65" s="134">
        <f>+L48+L46+L44</f>
        <v>2.7867292986350263</v>
      </c>
      <c r="K65" s="134">
        <f>+N48+N46+N44</f>
        <v>1.3329823790354716</v>
      </c>
      <c r="L65" s="134">
        <f>+O48+O46+O44</f>
        <v>1.0269176168189105</v>
      </c>
      <c r="M65" s="134">
        <f>+P48+P46+P44</f>
        <v>2.3572314099531386</v>
      </c>
      <c r="N65" s="134">
        <f>+Q48+Q46+Q44</f>
        <v>1.6194402256454761</v>
      </c>
    </row>
  </sheetData>
  <mergeCells count="19">
    <mergeCell ref="B22:B23"/>
    <mergeCell ref="C22:C23"/>
    <mergeCell ref="D22:H22"/>
    <mergeCell ref="I22:M22"/>
    <mergeCell ref="N22:R22"/>
    <mergeCell ref="B6:B7"/>
    <mergeCell ref="C6:C7"/>
    <mergeCell ref="D6:H6"/>
    <mergeCell ref="I6:M6"/>
    <mergeCell ref="N6:R6"/>
    <mergeCell ref="D40:H40"/>
    <mergeCell ref="I40:M40"/>
    <mergeCell ref="N40:R40"/>
    <mergeCell ref="A55:A56"/>
    <mergeCell ref="C55:F55"/>
    <mergeCell ref="G55:J55"/>
    <mergeCell ref="K55:N55"/>
    <mergeCell ref="B40:B41"/>
    <mergeCell ref="C40:C4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AA99"/>
  <sheetViews>
    <sheetView workbookViewId="0">
      <selection activeCell="H20" sqref="H20"/>
    </sheetView>
  </sheetViews>
  <sheetFormatPr defaultColWidth="11.42578125" defaultRowHeight="15"/>
  <cols>
    <col min="1" max="1" width="33.5703125" customWidth="1"/>
    <col min="2" max="6" width="9.140625" customWidth="1"/>
  </cols>
  <sheetData>
    <row r="1" spans="1:25">
      <c r="A1" t="s">
        <v>116</v>
      </c>
    </row>
    <row r="2" spans="1:25">
      <c r="A2" s="27" t="s">
        <v>310</v>
      </c>
    </row>
    <row r="3" spans="1:25">
      <c r="A3" s="1" t="s">
        <v>1</v>
      </c>
    </row>
    <row r="4" spans="1:25">
      <c r="A4" s="1" t="s">
        <v>300</v>
      </c>
    </row>
    <row r="6" spans="1:25">
      <c r="B6" s="197" t="s">
        <v>24</v>
      </c>
      <c r="C6" s="197"/>
      <c r="D6" s="197"/>
      <c r="E6" s="197"/>
      <c r="F6" s="197"/>
      <c r="G6" s="186" t="s">
        <v>121</v>
      </c>
      <c r="H6" s="186" t="s">
        <v>17</v>
      </c>
      <c r="I6" s="186"/>
      <c r="J6" s="186"/>
      <c r="K6" s="186"/>
      <c r="L6" s="186"/>
      <c r="M6" s="186" t="s">
        <v>21</v>
      </c>
      <c r="N6" s="186"/>
      <c r="O6" s="186"/>
      <c r="P6" s="186"/>
      <c r="Q6" s="186"/>
      <c r="R6" s="186" t="s">
        <v>22</v>
      </c>
      <c r="S6" s="186"/>
      <c r="T6" s="186"/>
      <c r="U6" s="186"/>
      <c r="V6" s="186"/>
    </row>
    <row r="7" spans="1:25">
      <c r="B7" s="36"/>
      <c r="C7" s="36"/>
      <c r="D7" s="36"/>
      <c r="E7" s="36"/>
      <c r="F7" s="36"/>
      <c r="G7" s="186"/>
      <c r="H7" s="8" t="s">
        <v>18</v>
      </c>
      <c r="I7" s="8">
        <v>2</v>
      </c>
      <c r="J7" s="8">
        <v>3</v>
      </c>
      <c r="K7" s="8" t="s">
        <v>19</v>
      </c>
      <c r="L7" s="8" t="s">
        <v>20</v>
      </c>
      <c r="M7" s="8" t="s">
        <v>18</v>
      </c>
      <c r="N7" s="8">
        <v>2</v>
      </c>
      <c r="O7" s="8">
        <v>3</v>
      </c>
      <c r="P7" s="8" t="s">
        <v>19</v>
      </c>
      <c r="Q7" s="8" t="s">
        <v>20</v>
      </c>
      <c r="R7" s="8" t="s">
        <v>18</v>
      </c>
      <c r="S7" s="8">
        <v>2</v>
      </c>
      <c r="T7" s="8">
        <v>3</v>
      </c>
      <c r="U7" s="8" t="s">
        <v>19</v>
      </c>
      <c r="V7" s="8" t="s">
        <v>20</v>
      </c>
    </row>
    <row r="8" spans="1:25">
      <c r="A8" s="1" t="s">
        <v>111</v>
      </c>
      <c r="B8" s="37"/>
      <c r="C8" s="36"/>
      <c r="D8" s="36"/>
      <c r="E8" s="36"/>
      <c r="F8" s="36"/>
      <c r="G8" s="65">
        <f>SUM(G9:G12)</f>
        <v>9558136.8207523283</v>
      </c>
      <c r="H8" s="65">
        <f>SUM(H9:H12)</f>
        <v>2231581.2820912474</v>
      </c>
      <c r="I8" s="65">
        <f t="shared" ref="I8:V8" si="0">SUM(I9:I12)</f>
        <v>4073892.8913611709</v>
      </c>
      <c r="J8" s="65">
        <f t="shared" si="0"/>
        <v>2386484.2157547423</v>
      </c>
      <c r="K8" s="65">
        <f t="shared" si="0"/>
        <v>829918.46204179071</v>
      </c>
      <c r="L8" s="65">
        <f t="shared" si="0"/>
        <v>36259.969503379427</v>
      </c>
      <c r="M8" s="65">
        <f t="shared" si="0"/>
        <v>951789.2916233351</v>
      </c>
      <c r="N8" s="65">
        <f t="shared" si="0"/>
        <v>1838327.6985511784</v>
      </c>
      <c r="O8" s="65">
        <f t="shared" si="0"/>
        <v>1152555.8625857928</v>
      </c>
      <c r="P8" s="65">
        <f t="shared" si="0"/>
        <v>421313.93398595526</v>
      </c>
      <c r="Q8" s="65">
        <f t="shared" si="0"/>
        <v>11741.295386825079</v>
      </c>
      <c r="R8" s="65">
        <f t="shared" si="0"/>
        <v>1279791.9904679121</v>
      </c>
      <c r="S8" s="65">
        <f t="shared" si="0"/>
        <v>2235565.1928099925</v>
      </c>
      <c r="T8" s="65">
        <f t="shared" si="0"/>
        <v>1233928.3531689497</v>
      </c>
      <c r="U8" s="65">
        <f t="shared" si="0"/>
        <v>408604.5280558354</v>
      </c>
      <c r="V8" s="65">
        <f t="shared" si="0"/>
        <v>24518.674116554346</v>
      </c>
      <c r="X8" s="66">
        <f>SUM(H8:L8)</f>
        <v>9558136.8207523301</v>
      </c>
      <c r="Y8" s="66">
        <f>SUM(M8:V8)</f>
        <v>9558136.8207523301</v>
      </c>
    </row>
    <row r="9" spans="1:25">
      <c r="A9" s="3" t="s">
        <v>56</v>
      </c>
      <c r="B9" s="64"/>
      <c r="C9" s="36"/>
      <c r="D9" s="36"/>
      <c r="E9" s="36"/>
      <c r="F9" s="36"/>
      <c r="G9" s="68">
        <v>8024443.7539045652</v>
      </c>
      <c r="H9" s="68">
        <v>1816420.5102925799</v>
      </c>
      <c r="I9" s="68">
        <v>3475054.0751160001</v>
      </c>
      <c r="J9" s="68">
        <v>2048510.5003939029</v>
      </c>
      <c r="K9" s="68">
        <v>658455.94296893396</v>
      </c>
      <c r="L9" s="68">
        <v>26002.725133149372</v>
      </c>
      <c r="M9" s="68">
        <v>693621.92032760999</v>
      </c>
      <c r="N9" s="68">
        <v>1463552.4034989499</v>
      </c>
      <c r="O9" s="68">
        <v>947889.40703599295</v>
      </c>
      <c r="P9" s="68">
        <v>307605.66866800998</v>
      </c>
      <c r="Q9" s="68">
        <v>6810.4466105925703</v>
      </c>
      <c r="R9" s="68">
        <v>1122798.58996497</v>
      </c>
      <c r="S9" s="68">
        <v>2011501.67161705</v>
      </c>
      <c r="T9" s="68">
        <v>1100621.0933579099</v>
      </c>
      <c r="U9" s="68">
        <v>350850.27430092398</v>
      </c>
      <c r="V9" s="68">
        <v>19192.2785225568</v>
      </c>
      <c r="X9" s="66"/>
      <c r="Y9" s="66"/>
    </row>
    <row r="10" spans="1:25">
      <c r="A10" s="3" t="s">
        <v>57</v>
      </c>
      <c r="B10" s="64"/>
      <c r="C10" s="36"/>
      <c r="D10" s="36"/>
      <c r="E10" s="36"/>
      <c r="F10" s="36"/>
      <c r="G10" s="68">
        <v>794332.86467834353</v>
      </c>
      <c r="H10" s="68">
        <v>130765.24536251411</v>
      </c>
      <c r="I10" s="68">
        <v>312279.57807999395</v>
      </c>
      <c r="J10" s="68">
        <v>232467.337600303</v>
      </c>
      <c r="K10" s="68">
        <v>116902.9529040284</v>
      </c>
      <c r="L10" s="68">
        <v>1917.7507315040759</v>
      </c>
      <c r="M10" s="68">
        <v>52447.056069062703</v>
      </c>
      <c r="N10" s="68">
        <v>151771.27771225999</v>
      </c>
      <c r="O10" s="68">
        <v>113129.288117388</v>
      </c>
      <c r="P10" s="68">
        <v>62058.838956305299</v>
      </c>
      <c r="Q10" s="68">
        <v>1552.0718816001699</v>
      </c>
      <c r="R10" s="68">
        <v>78318.189293451404</v>
      </c>
      <c r="S10" s="68">
        <v>160508.30036773399</v>
      </c>
      <c r="T10" s="68">
        <v>119338.049482915</v>
      </c>
      <c r="U10" s="68">
        <v>54844.113947723097</v>
      </c>
      <c r="V10" s="68">
        <v>365.67884990390598</v>
      </c>
      <c r="X10" s="66"/>
      <c r="Y10" s="66"/>
    </row>
    <row r="11" spans="1:25">
      <c r="A11" s="3" t="s">
        <v>58</v>
      </c>
      <c r="B11" s="64"/>
      <c r="C11" s="36"/>
      <c r="D11" s="36"/>
      <c r="E11" s="36"/>
      <c r="F11" s="36"/>
      <c r="G11" s="68">
        <v>589421.38808217121</v>
      </c>
      <c r="H11" s="68">
        <v>210238.90322672145</v>
      </c>
      <c r="I11" s="68">
        <v>225120.23151016826</v>
      </c>
      <c r="J11" s="68">
        <v>96156.431629785337</v>
      </c>
      <c r="K11" s="68">
        <v>54527.044820863717</v>
      </c>
      <c r="L11" s="68">
        <v>3378.7768946323399</v>
      </c>
      <c r="M11" s="68">
        <v>204721.293140583</v>
      </c>
      <c r="N11" s="68">
        <v>218701.156728153</v>
      </c>
      <c r="O11" s="68">
        <v>89765.502934900302</v>
      </c>
      <c r="P11" s="68">
        <v>51649.426361639999</v>
      </c>
      <c r="Q11" s="68">
        <v>3378.7768946323399</v>
      </c>
      <c r="R11" s="68">
        <v>5517.6100861384602</v>
      </c>
      <c r="S11" s="68">
        <v>6419.0747820152601</v>
      </c>
      <c r="T11" s="68">
        <v>6390.9286948850404</v>
      </c>
      <c r="U11" s="68">
        <v>2877.61845922372</v>
      </c>
      <c r="V11" s="68">
        <v>0</v>
      </c>
      <c r="X11" s="66"/>
      <c r="Y11" s="66"/>
    </row>
    <row r="12" spans="1:25">
      <c r="A12" s="3" t="s">
        <v>352</v>
      </c>
      <c r="B12" s="64"/>
      <c r="C12" s="36"/>
      <c r="D12" s="36"/>
      <c r="E12" s="36"/>
      <c r="F12" s="36"/>
      <c r="G12" s="68">
        <v>149938.81408724978</v>
      </c>
      <c r="H12" s="68">
        <v>74156.623209431826</v>
      </c>
      <c r="I12" s="68">
        <v>61439.006655008619</v>
      </c>
      <c r="J12" s="68">
        <v>9349.9461307510901</v>
      </c>
      <c r="K12" s="68">
        <v>32.5213479646116</v>
      </c>
      <c r="L12" s="68">
        <v>4960.71674409364</v>
      </c>
      <c r="M12" s="68">
        <v>999.02208607942498</v>
      </c>
      <c r="N12" s="68">
        <v>4302.8606118155203</v>
      </c>
      <c r="O12" s="68">
        <v>1771.66449751147</v>
      </c>
      <c r="P12" s="68">
        <v>0</v>
      </c>
      <c r="Q12" s="68">
        <v>0</v>
      </c>
      <c r="R12" s="68">
        <v>73157.601123352404</v>
      </c>
      <c r="S12" s="68">
        <v>57136.146043193097</v>
      </c>
      <c r="T12" s="68">
        <v>7578.2816332396196</v>
      </c>
      <c r="U12" s="68">
        <v>32.5213479646116</v>
      </c>
      <c r="V12" s="68">
        <v>4960.71674409364</v>
      </c>
      <c r="X12" s="66"/>
      <c r="Y12" s="66"/>
    </row>
    <row r="13" spans="1:25">
      <c r="A13" s="3"/>
      <c r="B13" s="64"/>
      <c r="C13" s="36"/>
      <c r="D13" s="36"/>
      <c r="E13" s="36"/>
      <c r="F13" s="36"/>
      <c r="G13" s="65"/>
      <c r="H13" s="65"/>
      <c r="I13" s="65"/>
      <c r="J13" s="65"/>
      <c r="K13" s="65"/>
      <c r="L13" s="65"/>
      <c r="M13" s="65"/>
      <c r="N13" s="65"/>
      <c r="O13" s="65"/>
      <c r="P13" s="65"/>
      <c r="Q13" s="65"/>
      <c r="R13" s="65"/>
      <c r="S13" s="65"/>
      <c r="T13" s="65"/>
      <c r="U13" s="65"/>
      <c r="V13" s="65"/>
      <c r="X13" s="66"/>
      <c r="Y13" s="66"/>
    </row>
    <row r="14" spans="1:25">
      <c r="A14" s="3"/>
      <c r="B14" s="64"/>
      <c r="C14" s="36"/>
      <c r="D14" s="36"/>
      <c r="E14" s="36"/>
      <c r="F14" s="36"/>
      <c r="G14" s="65"/>
      <c r="H14" s="65"/>
      <c r="I14" s="65"/>
      <c r="J14" s="65"/>
      <c r="K14" s="65"/>
      <c r="L14" s="65"/>
      <c r="M14" s="65"/>
      <c r="N14" s="65"/>
      <c r="O14" s="65"/>
      <c r="P14" s="65"/>
      <c r="Q14" s="65"/>
      <c r="R14" s="65"/>
      <c r="S14" s="65"/>
      <c r="T14" s="65"/>
      <c r="U14" s="65"/>
      <c r="V14" s="65"/>
      <c r="X14" s="66"/>
      <c r="Y14" s="66"/>
    </row>
    <row r="15" spans="1:25">
      <c r="A15" s="3"/>
      <c r="B15" s="64"/>
      <c r="C15" s="36"/>
      <c r="D15" s="36"/>
      <c r="E15" s="36"/>
      <c r="F15" s="36"/>
      <c r="G15" s="65"/>
      <c r="H15" s="65"/>
      <c r="I15" s="65"/>
      <c r="J15" s="65"/>
      <c r="K15" s="65"/>
      <c r="L15" s="65"/>
      <c r="M15" s="65"/>
      <c r="N15" s="65"/>
      <c r="O15" s="65"/>
      <c r="P15" s="65"/>
      <c r="Q15" s="65"/>
      <c r="R15" s="65"/>
      <c r="S15" s="65"/>
      <c r="T15" s="65"/>
      <c r="U15" s="65"/>
      <c r="V15" s="65"/>
      <c r="X15" s="66"/>
      <c r="Y15" s="66"/>
    </row>
    <row r="16" spans="1:25">
      <c r="A16" s="3"/>
      <c r="B16" s="64"/>
      <c r="C16" s="36"/>
      <c r="D16" s="36"/>
      <c r="E16" s="36"/>
      <c r="F16" s="36"/>
      <c r="G16" s="65"/>
      <c r="H16" s="65"/>
      <c r="I16" s="65"/>
      <c r="J16" s="65"/>
      <c r="K16" s="65"/>
      <c r="L16" s="65"/>
      <c r="M16" s="65"/>
      <c r="N16" s="65"/>
      <c r="O16" s="65"/>
      <c r="P16" s="65"/>
      <c r="Q16" s="65"/>
      <c r="R16" s="65"/>
      <c r="S16" s="65"/>
      <c r="T16" s="65"/>
      <c r="U16" s="65"/>
      <c r="V16" s="65"/>
      <c r="X16" s="66"/>
      <c r="Y16" s="66"/>
    </row>
    <row r="17" spans="1:25">
      <c r="A17" s="6"/>
      <c r="B17" s="64"/>
      <c r="C17" s="36"/>
      <c r="D17" s="36"/>
      <c r="E17" s="36"/>
      <c r="F17" s="36"/>
      <c r="G17" s="65"/>
      <c r="H17" s="65"/>
      <c r="I17" s="65"/>
      <c r="J17" s="65"/>
      <c r="K17" s="65"/>
      <c r="L17" s="65"/>
      <c r="M17" s="65"/>
      <c r="N17" s="65"/>
      <c r="O17" s="65"/>
      <c r="P17" s="65"/>
      <c r="Q17" s="65"/>
      <c r="R17" s="65"/>
      <c r="S17" s="65"/>
      <c r="T17" s="65"/>
      <c r="U17" s="65"/>
      <c r="V17" s="65"/>
      <c r="X17" s="66"/>
      <c r="Y17" s="66"/>
    </row>
    <row r="18" spans="1:25">
      <c r="A18" s="3"/>
      <c r="B18" s="64"/>
      <c r="C18" s="36"/>
      <c r="D18" s="36"/>
      <c r="E18" s="36"/>
      <c r="F18" s="36"/>
      <c r="G18" s="65"/>
      <c r="H18" s="65"/>
      <c r="I18" s="65"/>
      <c r="J18" s="65"/>
      <c r="K18" s="65"/>
      <c r="L18" s="65"/>
      <c r="M18" s="65"/>
      <c r="N18" s="65"/>
      <c r="O18" s="65"/>
      <c r="P18" s="65"/>
      <c r="Q18" s="65"/>
      <c r="R18" s="65"/>
      <c r="S18" s="65"/>
      <c r="T18" s="65"/>
      <c r="U18" s="65"/>
      <c r="V18" s="65"/>
      <c r="X18" s="66"/>
      <c r="Y18" s="66"/>
    </row>
    <row r="19" spans="1:25">
      <c r="A19" s="1" t="s">
        <v>112</v>
      </c>
      <c r="B19" s="37" t="s">
        <v>115</v>
      </c>
      <c r="C19" s="36"/>
      <c r="D19" s="36"/>
      <c r="E19" s="36"/>
      <c r="F19" s="36"/>
      <c r="G19" s="66">
        <f>SUM(G20:G28)</f>
        <v>2476357.4780887971</v>
      </c>
      <c r="H19" s="66">
        <f t="shared" ref="H19:V19" si="1">SUM(H20:H28)</f>
        <v>754779.67907650652</v>
      </c>
      <c r="I19" s="66">
        <f t="shared" si="1"/>
        <v>1103638.7853780391</v>
      </c>
      <c r="J19" s="66">
        <f t="shared" si="1"/>
        <v>476830.85594262392</v>
      </c>
      <c r="K19" s="66">
        <f t="shared" si="1"/>
        <v>127226.11852978084</v>
      </c>
      <c r="L19" s="66">
        <f t="shared" si="1"/>
        <v>13882.039161846509</v>
      </c>
      <c r="M19" s="66">
        <f t="shared" si="1"/>
        <v>408496.58732693904</v>
      </c>
      <c r="N19" s="66">
        <f t="shared" si="1"/>
        <v>589794.14152514574</v>
      </c>
      <c r="O19" s="66">
        <f t="shared" si="1"/>
        <v>275538.53902086982</v>
      </c>
      <c r="P19" s="66">
        <f t="shared" si="1"/>
        <v>86125.525120170409</v>
      </c>
      <c r="Q19" s="66">
        <f t="shared" si="1"/>
        <v>4712.83354082401</v>
      </c>
      <c r="R19" s="66">
        <f t="shared" si="1"/>
        <v>346283.09174956754</v>
      </c>
      <c r="S19" s="66">
        <f t="shared" si="1"/>
        <v>513844.64385289344</v>
      </c>
      <c r="T19" s="66">
        <f t="shared" si="1"/>
        <v>201292.31692175407</v>
      </c>
      <c r="U19" s="66">
        <f t="shared" si="1"/>
        <v>41100.593409610432</v>
      </c>
      <c r="V19" s="66">
        <f t="shared" si="1"/>
        <v>9169.2056210225001</v>
      </c>
      <c r="W19" s="67"/>
      <c r="X19" s="66">
        <f t="shared" ref="X19:X38" si="2">SUM(H19:L19)</f>
        <v>2476357.4780887966</v>
      </c>
      <c r="Y19" s="66">
        <f t="shared" ref="Y19:Y38" si="3">SUM(M19:V19)</f>
        <v>2476357.4780887975</v>
      </c>
    </row>
    <row r="20" spans="1:25">
      <c r="A20" s="3" t="s">
        <v>56</v>
      </c>
      <c r="B20" s="36" t="s">
        <v>102</v>
      </c>
      <c r="C20" s="37" t="s">
        <v>110</v>
      </c>
      <c r="D20" s="36" t="s">
        <v>101</v>
      </c>
      <c r="E20" s="36"/>
      <c r="F20" s="36"/>
      <c r="G20" s="68">
        <f>SUM(H20:L20)</f>
        <v>1810130.5458169305</v>
      </c>
      <c r="H20" s="68">
        <f>M20+R20</f>
        <v>510751.68771440396</v>
      </c>
      <c r="I20" s="68">
        <f t="shared" ref="I20:L20" si="4">N20+S20</f>
        <v>839200.2665632891</v>
      </c>
      <c r="J20" s="68">
        <f t="shared" si="4"/>
        <v>379178.40778854897</v>
      </c>
      <c r="K20" s="68">
        <f t="shared" si="4"/>
        <v>72666.552360952512</v>
      </c>
      <c r="L20" s="68">
        <f t="shared" si="4"/>
        <v>8333.6313897360396</v>
      </c>
      <c r="M20" s="68">
        <v>203432.17753318601</v>
      </c>
      <c r="N20" s="68">
        <v>369083.13061222603</v>
      </c>
      <c r="O20" s="68">
        <v>185567.27105842199</v>
      </c>
      <c r="P20" s="68">
        <v>34476.098758530403</v>
      </c>
      <c r="Q20" s="68">
        <v>1334.0566461916701</v>
      </c>
      <c r="R20" s="68">
        <v>307319.51018121798</v>
      </c>
      <c r="S20" s="68">
        <v>470117.13595106301</v>
      </c>
      <c r="T20" s="68">
        <v>193611.13673012701</v>
      </c>
      <c r="U20" s="68">
        <v>38190.453602422102</v>
      </c>
      <c r="V20" s="68">
        <v>6999.57474354437</v>
      </c>
      <c r="W20" s="67"/>
      <c r="X20" s="66">
        <f t="shared" si="2"/>
        <v>1810130.5458169305</v>
      </c>
      <c r="Y20" s="66">
        <f t="shared" si="3"/>
        <v>1810130.5458169307</v>
      </c>
    </row>
    <row r="21" spans="1:25">
      <c r="A21" s="3" t="s">
        <v>57</v>
      </c>
      <c r="B21" s="36" t="s">
        <v>117</v>
      </c>
      <c r="C21" s="37"/>
      <c r="D21" s="36"/>
      <c r="E21" s="36"/>
      <c r="F21" s="36"/>
      <c r="G21" s="68">
        <f t="shared" ref="G21:G23" si="5">SUM(H21:L21)</f>
        <v>0</v>
      </c>
      <c r="H21" s="68">
        <f t="shared" ref="H21:H23" si="6">M21+R21</f>
        <v>0</v>
      </c>
      <c r="I21" s="68">
        <f t="shared" ref="I21:I23" si="7">N21+S21</f>
        <v>0</v>
      </c>
      <c r="J21" s="68">
        <f t="shared" ref="J21:J23" si="8">O21+T21</f>
        <v>0</v>
      </c>
      <c r="K21" s="68">
        <f t="shared" ref="K21:K23" si="9">P21+U21</f>
        <v>0</v>
      </c>
      <c r="L21" s="68">
        <f t="shared" ref="L21:L23" si="10">Q21+V21</f>
        <v>0</v>
      </c>
      <c r="M21" s="68">
        <v>0</v>
      </c>
      <c r="N21" s="68">
        <v>0</v>
      </c>
      <c r="O21" s="68">
        <v>0</v>
      </c>
      <c r="P21" s="68">
        <v>0</v>
      </c>
      <c r="Q21" s="68">
        <v>0</v>
      </c>
      <c r="R21" s="68">
        <v>0</v>
      </c>
      <c r="S21" s="68">
        <v>0</v>
      </c>
      <c r="T21" s="68">
        <v>0</v>
      </c>
      <c r="U21" s="68">
        <v>0</v>
      </c>
      <c r="V21" s="68">
        <v>0</v>
      </c>
      <c r="W21" s="67"/>
      <c r="X21" s="66">
        <f t="shared" si="2"/>
        <v>0</v>
      </c>
      <c r="Y21" s="66">
        <f t="shared" si="3"/>
        <v>0</v>
      </c>
    </row>
    <row r="22" spans="1:25">
      <c r="A22" s="3" t="s">
        <v>58</v>
      </c>
      <c r="B22" s="36" t="s">
        <v>106</v>
      </c>
      <c r="C22" s="37" t="s">
        <v>110</v>
      </c>
      <c r="D22" s="36" t="s">
        <v>101</v>
      </c>
      <c r="E22" s="36"/>
      <c r="F22" s="36"/>
      <c r="G22" s="68">
        <f t="shared" si="5"/>
        <v>588050.36117166467</v>
      </c>
      <c r="H22" s="68">
        <f t="shared" si="6"/>
        <v>210238.90322672145</v>
      </c>
      <c r="I22" s="68">
        <f t="shared" si="7"/>
        <v>225120.23151016826</v>
      </c>
      <c r="J22" s="68">
        <f t="shared" si="8"/>
        <v>94785.404719278798</v>
      </c>
      <c r="K22" s="68">
        <f t="shared" si="9"/>
        <v>54527.044820863717</v>
      </c>
      <c r="L22" s="68">
        <f t="shared" si="10"/>
        <v>3378.7768946323399</v>
      </c>
      <c r="M22" s="68">
        <v>204721.293140583</v>
      </c>
      <c r="N22" s="68">
        <v>218701.156728153</v>
      </c>
      <c r="O22" s="68">
        <v>89765.502934900302</v>
      </c>
      <c r="P22" s="68">
        <v>51649.426361639999</v>
      </c>
      <c r="Q22" s="68">
        <v>3378.7768946323399</v>
      </c>
      <c r="R22" s="68">
        <v>5517.6100861384602</v>
      </c>
      <c r="S22" s="68">
        <v>6419.0747820152601</v>
      </c>
      <c r="T22" s="68">
        <v>5019.9017843785005</v>
      </c>
      <c r="U22" s="68">
        <v>2877.61845922372</v>
      </c>
      <c r="V22" s="68">
        <v>0</v>
      </c>
      <c r="W22" s="67"/>
      <c r="X22" s="66">
        <f t="shared" si="2"/>
        <v>588050.36117166467</v>
      </c>
      <c r="Y22" s="66">
        <f t="shared" si="3"/>
        <v>588050.36117166467</v>
      </c>
    </row>
    <row r="23" spans="1:25">
      <c r="A23" s="3" t="s">
        <v>352</v>
      </c>
      <c r="B23" s="36"/>
      <c r="C23" s="37"/>
      <c r="D23" s="36"/>
      <c r="E23" s="36"/>
      <c r="F23" s="39"/>
      <c r="G23" s="68">
        <f t="shared" si="5"/>
        <v>78176.571100201822</v>
      </c>
      <c r="H23" s="68">
        <f t="shared" si="6"/>
        <v>33789.088135381106</v>
      </c>
      <c r="I23" s="68">
        <f t="shared" si="7"/>
        <v>39318.287304581849</v>
      </c>
      <c r="J23" s="68">
        <f t="shared" si="8"/>
        <v>2867.0434347961282</v>
      </c>
      <c r="K23" s="68">
        <f t="shared" si="9"/>
        <v>32.5213479646116</v>
      </c>
      <c r="L23" s="68">
        <f t="shared" si="10"/>
        <v>2169.6308774781301</v>
      </c>
      <c r="M23" s="65">
        <v>343.116653170007</v>
      </c>
      <c r="N23" s="65">
        <v>2009.85418476665</v>
      </c>
      <c r="O23" s="65">
        <v>205.765027547568</v>
      </c>
      <c r="P23" s="65">
        <v>0</v>
      </c>
      <c r="Q23" s="65">
        <v>0</v>
      </c>
      <c r="R23" s="65">
        <v>33445.971482211098</v>
      </c>
      <c r="S23" s="65">
        <v>37308.433119815199</v>
      </c>
      <c r="T23" s="65">
        <v>2661.2784072485601</v>
      </c>
      <c r="U23" s="65">
        <v>32.5213479646116</v>
      </c>
      <c r="V23" s="65">
        <v>2169.6308774781301</v>
      </c>
      <c r="W23" s="67"/>
      <c r="X23" s="66">
        <f t="shared" si="2"/>
        <v>78176.571100201822</v>
      </c>
      <c r="Y23" s="66">
        <f t="shared" si="3"/>
        <v>78176.571100201836</v>
      </c>
    </row>
    <row r="24" spans="1:25">
      <c r="A24" s="3"/>
      <c r="B24" s="36"/>
      <c r="C24" s="37"/>
      <c r="D24" s="36"/>
      <c r="E24" s="36"/>
      <c r="F24" s="36"/>
      <c r="G24" s="68"/>
      <c r="H24" s="68"/>
      <c r="I24" s="68"/>
      <c r="J24" s="68"/>
      <c r="K24" s="68"/>
      <c r="L24" s="68"/>
      <c r="M24" s="68"/>
      <c r="N24" s="68"/>
      <c r="O24" s="68"/>
      <c r="P24" s="68"/>
      <c r="Q24" s="68"/>
      <c r="R24" s="68"/>
      <c r="S24" s="68"/>
      <c r="T24" s="68"/>
      <c r="U24" s="68"/>
      <c r="V24" s="68"/>
      <c r="W24" s="67"/>
      <c r="X24" s="66">
        <f t="shared" si="2"/>
        <v>0</v>
      </c>
      <c r="Y24" s="66">
        <f t="shared" si="3"/>
        <v>0</v>
      </c>
    </row>
    <row r="25" spans="1:25">
      <c r="A25" s="3"/>
      <c r="B25" s="36"/>
      <c r="C25" s="37"/>
      <c r="D25" s="36"/>
      <c r="E25" s="36"/>
      <c r="F25" s="36"/>
      <c r="G25" s="68"/>
      <c r="H25" s="68"/>
      <c r="I25" s="68"/>
      <c r="J25" s="68"/>
      <c r="K25" s="68"/>
      <c r="L25" s="68"/>
      <c r="M25" s="68"/>
      <c r="N25" s="68"/>
      <c r="O25" s="68"/>
      <c r="P25" s="68"/>
      <c r="Q25" s="68"/>
      <c r="R25" s="68"/>
      <c r="S25" s="68"/>
      <c r="T25" s="68"/>
      <c r="U25" s="68"/>
      <c r="V25" s="68"/>
      <c r="W25" s="67"/>
      <c r="X25" s="66">
        <f t="shared" si="2"/>
        <v>0</v>
      </c>
      <c r="Y25" s="66">
        <f t="shared" si="3"/>
        <v>0</v>
      </c>
    </row>
    <row r="26" spans="1:25">
      <c r="A26" s="3"/>
      <c r="B26" s="36"/>
      <c r="C26" s="36"/>
      <c r="D26" s="36"/>
      <c r="E26" s="36"/>
      <c r="F26" s="36"/>
      <c r="G26" s="68"/>
      <c r="H26" s="68"/>
      <c r="I26" s="68"/>
      <c r="J26" s="68"/>
      <c r="K26" s="68"/>
      <c r="L26" s="68"/>
      <c r="M26" s="68"/>
      <c r="N26" s="68"/>
      <c r="O26" s="68"/>
      <c r="P26" s="68"/>
      <c r="Q26" s="68"/>
      <c r="R26" s="68"/>
      <c r="S26" s="68"/>
      <c r="T26" s="68"/>
      <c r="U26" s="68"/>
      <c r="V26" s="68"/>
      <c r="W26" s="67"/>
      <c r="X26" s="66">
        <f t="shared" si="2"/>
        <v>0</v>
      </c>
      <c r="Y26" s="66">
        <f t="shared" si="3"/>
        <v>0</v>
      </c>
    </row>
    <row r="27" spans="1:25">
      <c r="A27" s="3"/>
      <c r="B27" s="36"/>
      <c r="C27" s="37"/>
      <c r="D27" s="36"/>
      <c r="E27" s="36"/>
      <c r="F27" s="36"/>
      <c r="G27" s="68"/>
      <c r="H27" s="68"/>
      <c r="I27" s="68"/>
      <c r="J27" s="68"/>
      <c r="K27" s="68"/>
      <c r="L27" s="68"/>
      <c r="M27" s="68"/>
      <c r="N27" s="68"/>
      <c r="O27" s="68"/>
      <c r="P27" s="68"/>
      <c r="Q27" s="68"/>
      <c r="R27" s="68"/>
      <c r="S27" s="68"/>
      <c r="T27" s="68"/>
      <c r="U27" s="68"/>
      <c r="V27" s="68"/>
      <c r="W27" s="67"/>
      <c r="X27" s="66">
        <f t="shared" si="2"/>
        <v>0</v>
      </c>
      <c r="Y27" s="66">
        <f t="shared" si="3"/>
        <v>0</v>
      </c>
    </row>
    <row r="28" spans="1:25">
      <c r="A28" s="6"/>
      <c r="B28" s="36"/>
      <c r="C28" s="36"/>
      <c r="D28" s="36"/>
      <c r="E28" s="36"/>
      <c r="F28" s="36"/>
      <c r="G28" s="68">
        <v>0</v>
      </c>
      <c r="H28" s="68">
        <v>0</v>
      </c>
      <c r="I28" s="68">
        <v>0</v>
      </c>
      <c r="J28" s="68">
        <v>0</v>
      </c>
      <c r="K28" s="68">
        <v>0</v>
      </c>
      <c r="L28" s="68">
        <v>0</v>
      </c>
      <c r="M28" s="68">
        <v>0</v>
      </c>
      <c r="N28" s="68">
        <v>0</v>
      </c>
      <c r="O28" s="68">
        <v>0</v>
      </c>
      <c r="P28" s="68">
        <v>0</v>
      </c>
      <c r="Q28" s="68">
        <v>0</v>
      </c>
      <c r="R28" s="68">
        <v>0</v>
      </c>
      <c r="S28" s="68">
        <v>0</v>
      </c>
      <c r="T28" s="68">
        <v>0</v>
      </c>
      <c r="U28" s="68">
        <v>0</v>
      </c>
      <c r="V28" s="68">
        <v>0</v>
      </c>
      <c r="W28" s="67"/>
      <c r="X28" s="66">
        <f t="shared" si="2"/>
        <v>0</v>
      </c>
      <c r="Y28" s="66">
        <f t="shared" si="3"/>
        <v>0</v>
      </c>
    </row>
    <row r="29" spans="1:25">
      <c r="A29" s="1" t="s">
        <v>113</v>
      </c>
      <c r="B29" s="36" t="s">
        <v>114</v>
      </c>
      <c r="C29" s="36"/>
      <c r="D29" s="36"/>
      <c r="E29" s="36"/>
      <c r="F29" s="36"/>
      <c r="G29" s="66">
        <f>G8-G19</f>
        <v>7081779.3426635312</v>
      </c>
      <c r="H29" s="66">
        <f t="shared" ref="H29:L29" si="11">H8-H19</f>
        <v>1476801.6030147409</v>
      </c>
      <c r="I29" s="66">
        <f t="shared" si="11"/>
        <v>2970254.1059831316</v>
      </c>
      <c r="J29" s="66">
        <f t="shared" si="11"/>
        <v>1909653.3598121183</v>
      </c>
      <c r="K29" s="66">
        <f t="shared" si="11"/>
        <v>702692.34351200983</v>
      </c>
      <c r="L29" s="66">
        <f t="shared" si="11"/>
        <v>22377.93034153292</v>
      </c>
      <c r="M29" s="66">
        <f t="shared" ref="M29:V29" si="12">M8-M19</f>
        <v>543292.70429639611</v>
      </c>
      <c r="N29" s="66">
        <f t="shared" si="12"/>
        <v>1248533.5570260328</v>
      </c>
      <c r="O29" s="66">
        <f t="shared" si="12"/>
        <v>877017.3235649229</v>
      </c>
      <c r="P29" s="66">
        <f t="shared" si="12"/>
        <v>335188.40886578488</v>
      </c>
      <c r="Q29" s="66">
        <f t="shared" si="12"/>
        <v>7028.4618460010688</v>
      </c>
      <c r="R29" s="66">
        <f t="shared" si="12"/>
        <v>933508.89871834451</v>
      </c>
      <c r="S29" s="66">
        <f t="shared" si="12"/>
        <v>1721720.548957099</v>
      </c>
      <c r="T29" s="66">
        <f t="shared" si="12"/>
        <v>1032636.0362471957</v>
      </c>
      <c r="U29" s="66">
        <f t="shared" si="12"/>
        <v>367503.93464622495</v>
      </c>
      <c r="V29" s="66">
        <f t="shared" si="12"/>
        <v>15349.468495531846</v>
      </c>
      <c r="W29" s="67"/>
      <c r="X29" s="66">
        <f t="shared" si="2"/>
        <v>7081779.342663534</v>
      </c>
      <c r="Y29" s="66">
        <f t="shared" si="3"/>
        <v>7081779.3426635331</v>
      </c>
    </row>
    <row r="30" spans="1:25">
      <c r="A30" s="3" t="s">
        <v>56</v>
      </c>
      <c r="B30" s="36" t="s">
        <v>114</v>
      </c>
      <c r="C30" s="36"/>
      <c r="D30" s="36"/>
      <c r="E30" s="36"/>
      <c r="F30" s="36"/>
      <c r="G30" s="66">
        <f t="shared" ref="G30:V33" si="13">G9-G20</f>
        <v>6214313.2080876343</v>
      </c>
      <c r="H30" s="66">
        <f t="shared" si="13"/>
        <v>1305668.8225781759</v>
      </c>
      <c r="I30" s="66">
        <f t="shared" si="13"/>
        <v>2635853.8085527113</v>
      </c>
      <c r="J30" s="66">
        <f t="shared" si="13"/>
        <v>1669332.0926053538</v>
      </c>
      <c r="K30" s="66">
        <f t="shared" si="13"/>
        <v>585789.39060798148</v>
      </c>
      <c r="L30" s="66">
        <f t="shared" si="13"/>
        <v>17669.09374341333</v>
      </c>
      <c r="M30" s="66">
        <f t="shared" si="13"/>
        <v>490189.74279442395</v>
      </c>
      <c r="N30" s="66">
        <f t="shared" si="13"/>
        <v>1094469.272886724</v>
      </c>
      <c r="O30" s="66">
        <f t="shared" si="13"/>
        <v>762322.1359775709</v>
      </c>
      <c r="P30" s="66">
        <f t="shared" si="13"/>
        <v>273129.56990947959</v>
      </c>
      <c r="Q30" s="66">
        <f t="shared" si="13"/>
        <v>5476.3899644008998</v>
      </c>
      <c r="R30" s="66">
        <f t="shared" si="13"/>
        <v>815479.07978375209</v>
      </c>
      <c r="S30" s="66">
        <f t="shared" si="13"/>
        <v>1541384.5356659871</v>
      </c>
      <c r="T30" s="66">
        <f t="shared" si="13"/>
        <v>907009.9566277829</v>
      </c>
      <c r="U30" s="66">
        <f t="shared" si="13"/>
        <v>312659.82069850189</v>
      </c>
      <c r="V30" s="66">
        <f t="shared" si="13"/>
        <v>12192.70377901243</v>
      </c>
      <c r="W30" s="67"/>
      <c r="X30" s="66">
        <f t="shared" si="2"/>
        <v>6214313.2080876362</v>
      </c>
      <c r="Y30" s="66">
        <f t="shared" si="3"/>
        <v>6214313.2080876343</v>
      </c>
    </row>
    <row r="31" spans="1:25">
      <c r="A31" s="3" t="s">
        <v>57</v>
      </c>
      <c r="B31" s="36" t="s">
        <v>114</v>
      </c>
      <c r="C31" s="36"/>
      <c r="D31" s="36"/>
      <c r="E31" s="36"/>
      <c r="F31" s="36"/>
      <c r="G31" s="66">
        <f t="shared" si="13"/>
        <v>794332.86467834353</v>
      </c>
      <c r="H31" s="66">
        <f t="shared" si="13"/>
        <v>130765.24536251411</v>
      </c>
      <c r="I31" s="66">
        <f t="shared" si="13"/>
        <v>312279.57807999395</v>
      </c>
      <c r="J31" s="66">
        <f t="shared" si="13"/>
        <v>232467.337600303</v>
      </c>
      <c r="K31" s="66">
        <f t="shared" si="13"/>
        <v>116902.9529040284</v>
      </c>
      <c r="L31" s="66">
        <f t="shared" ref="L31:V31" si="14">L10-L21</f>
        <v>1917.7507315040759</v>
      </c>
      <c r="M31" s="66">
        <f t="shared" si="14"/>
        <v>52447.056069062703</v>
      </c>
      <c r="N31" s="66">
        <f t="shared" si="14"/>
        <v>151771.27771225999</v>
      </c>
      <c r="O31" s="66">
        <f t="shared" si="14"/>
        <v>113129.288117388</v>
      </c>
      <c r="P31" s="66">
        <f t="shared" si="14"/>
        <v>62058.838956305299</v>
      </c>
      <c r="Q31" s="66">
        <f t="shared" si="14"/>
        <v>1552.0718816001699</v>
      </c>
      <c r="R31" s="66">
        <f t="shared" si="14"/>
        <v>78318.189293451404</v>
      </c>
      <c r="S31" s="66">
        <f t="shared" si="14"/>
        <v>160508.30036773399</v>
      </c>
      <c r="T31" s="66">
        <f t="shared" si="14"/>
        <v>119338.049482915</v>
      </c>
      <c r="U31" s="66">
        <f t="shared" si="14"/>
        <v>54844.113947723097</v>
      </c>
      <c r="V31" s="66">
        <f t="shared" si="14"/>
        <v>365.67884990390598</v>
      </c>
      <c r="W31" s="67"/>
      <c r="X31" s="66">
        <f t="shared" si="2"/>
        <v>794332.86467834353</v>
      </c>
      <c r="Y31" s="66">
        <f t="shared" si="3"/>
        <v>794332.86467834341</v>
      </c>
    </row>
    <row r="32" spans="1:25">
      <c r="A32" s="3" t="s">
        <v>58</v>
      </c>
      <c r="B32" s="36" t="s">
        <v>114</v>
      </c>
      <c r="C32" s="36"/>
      <c r="D32" s="36"/>
      <c r="E32" s="36"/>
      <c r="F32" s="36"/>
      <c r="G32" s="66">
        <f t="shared" si="13"/>
        <v>1371.0269105065381</v>
      </c>
      <c r="H32" s="66">
        <f t="shared" si="13"/>
        <v>0</v>
      </c>
      <c r="I32" s="66">
        <f t="shared" si="13"/>
        <v>0</v>
      </c>
      <c r="J32" s="66">
        <f t="shared" si="13"/>
        <v>1371.0269105065381</v>
      </c>
      <c r="K32" s="66">
        <f t="shared" si="13"/>
        <v>0</v>
      </c>
      <c r="L32" s="66">
        <f t="shared" ref="L32:V32" si="15">L11-L22</f>
        <v>0</v>
      </c>
      <c r="M32" s="66">
        <f t="shared" si="15"/>
        <v>0</v>
      </c>
      <c r="N32" s="66">
        <f t="shared" si="15"/>
        <v>0</v>
      </c>
      <c r="O32" s="66">
        <f t="shared" si="15"/>
        <v>0</v>
      </c>
      <c r="P32" s="66">
        <f t="shared" si="15"/>
        <v>0</v>
      </c>
      <c r="Q32" s="66">
        <f t="shared" si="15"/>
        <v>0</v>
      </c>
      <c r="R32" s="66">
        <f t="shared" si="15"/>
        <v>0</v>
      </c>
      <c r="S32" s="66">
        <f t="shared" si="15"/>
        <v>0</v>
      </c>
      <c r="T32" s="66">
        <f t="shared" si="15"/>
        <v>1371.0269105065399</v>
      </c>
      <c r="U32" s="66">
        <f t="shared" si="15"/>
        <v>0</v>
      </c>
      <c r="V32" s="66">
        <f t="shared" si="15"/>
        <v>0</v>
      </c>
      <c r="W32" s="67"/>
      <c r="X32" s="66">
        <f t="shared" si="2"/>
        <v>1371.0269105065381</v>
      </c>
      <c r="Y32" s="66">
        <f t="shared" si="3"/>
        <v>1371.0269105065399</v>
      </c>
    </row>
    <row r="33" spans="1:27">
      <c r="A33" s="3" t="s">
        <v>352</v>
      </c>
      <c r="B33" s="36"/>
      <c r="C33" s="36"/>
      <c r="D33" s="36"/>
      <c r="E33" s="36"/>
      <c r="F33" s="36"/>
      <c r="G33" s="66">
        <f t="shared" si="13"/>
        <v>71762.242987047954</v>
      </c>
      <c r="H33" s="66">
        <f t="shared" si="13"/>
        <v>40367.53507405072</v>
      </c>
      <c r="I33" s="66">
        <f t="shared" si="13"/>
        <v>22120.719350426771</v>
      </c>
      <c r="J33" s="66">
        <f t="shared" si="13"/>
        <v>6482.9026959549619</v>
      </c>
      <c r="K33" s="66">
        <f t="shared" si="13"/>
        <v>0</v>
      </c>
      <c r="L33" s="66">
        <f t="shared" ref="L33:V33" si="16">L12-L23</f>
        <v>2791.08586661551</v>
      </c>
      <c r="M33" s="66">
        <f t="shared" si="16"/>
        <v>655.90543290941798</v>
      </c>
      <c r="N33" s="66">
        <f t="shared" si="16"/>
        <v>2293.0064270488701</v>
      </c>
      <c r="O33" s="66">
        <f t="shared" si="16"/>
        <v>1565.899469963902</v>
      </c>
      <c r="P33" s="66">
        <f t="shared" si="16"/>
        <v>0</v>
      </c>
      <c r="Q33" s="66">
        <f t="shared" si="16"/>
        <v>0</v>
      </c>
      <c r="R33" s="66">
        <f t="shared" si="16"/>
        <v>39711.629641141306</v>
      </c>
      <c r="S33" s="66">
        <f t="shared" si="16"/>
        <v>19827.712923377898</v>
      </c>
      <c r="T33" s="66">
        <f t="shared" si="16"/>
        <v>4917.0032259910595</v>
      </c>
      <c r="U33" s="66">
        <f t="shared" si="16"/>
        <v>0</v>
      </c>
      <c r="V33" s="66">
        <f t="shared" si="16"/>
        <v>2791.08586661551</v>
      </c>
      <c r="W33" s="67"/>
      <c r="X33" s="66">
        <f t="shared" si="2"/>
        <v>71762.242987047968</v>
      </c>
      <c r="Y33" s="66">
        <f t="shared" si="3"/>
        <v>71762.242987047968</v>
      </c>
    </row>
    <row r="34" spans="1:27">
      <c r="A34" s="3"/>
      <c r="B34" s="36"/>
      <c r="C34" s="36"/>
      <c r="D34" s="36"/>
      <c r="E34" s="36"/>
      <c r="F34" s="36"/>
      <c r="G34" s="65"/>
      <c r="H34" s="65"/>
      <c r="I34" s="65"/>
      <c r="J34" s="65"/>
      <c r="K34" s="65"/>
      <c r="L34" s="65"/>
      <c r="M34" s="65"/>
      <c r="N34" s="65"/>
      <c r="O34" s="65"/>
      <c r="P34" s="65"/>
      <c r="Q34" s="65"/>
      <c r="R34" s="65"/>
      <c r="S34" s="65"/>
      <c r="T34" s="65"/>
      <c r="U34" s="65"/>
      <c r="V34" s="65"/>
      <c r="W34" s="67"/>
      <c r="X34" s="66">
        <f t="shared" si="2"/>
        <v>0</v>
      </c>
      <c r="Y34" s="66">
        <f t="shared" si="3"/>
        <v>0</v>
      </c>
    </row>
    <row r="35" spans="1:27">
      <c r="A35" s="3"/>
      <c r="B35" s="36"/>
      <c r="C35" s="36"/>
      <c r="D35" s="36"/>
      <c r="E35" s="36"/>
      <c r="F35" s="36"/>
      <c r="G35" s="65"/>
      <c r="H35" s="65"/>
      <c r="I35" s="65"/>
      <c r="J35" s="65"/>
      <c r="K35" s="65"/>
      <c r="L35" s="65"/>
      <c r="M35" s="65"/>
      <c r="N35" s="65"/>
      <c r="O35" s="65"/>
      <c r="P35" s="65"/>
      <c r="Q35" s="65"/>
      <c r="R35" s="65"/>
      <c r="S35" s="65"/>
      <c r="T35" s="65"/>
      <c r="U35" s="65"/>
      <c r="V35" s="65"/>
      <c r="W35" s="67"/>
      <c r="X35" s="66">
        <f t="shared" si="2"/>
        <v>0</v>
      </c>
      <c r="Y35" s="66">
        <f t="shared" si="3"/>
        <v>0</v>
      </c>
    </row>
    <row r="36" spans="1:27">
      <c r="A36" s="3"/>
      <c r="B36" s="36"/>
      <c r="C36" s="36"/>
      <c r="D36" s="36"/>
      <c r="E36" s="36"/>
      <c r="F36" s="36"/>
      <c r="G36" s="65"/>
      <c r="H36" s="65"/>
      <c r="I36" s="65"/>
      <c r="J36" s="65"/>
      <c r="K36" s="65"/>
      <c r="L36" s="65"/>
      <c r="M36" s="65"/>
      <c r="N36" s="65"/>
      <c r="O36" s="65"/>
      <c r="P36" s="65"/>
      <c r="Q36" s="65"/>
      <c r="R36" s="65"/>
      <c r="S36" s="65"/>
      <c r="T36" s="65"/>
      <c r="U36" s="65"/>
      <c r="V36" s="65"/>
      <c r="W36" s="67"/>
      <c r="X36" s="66">
        <f t="shared" si="2"/>
        <v>0</v>
      </c>
      <c r="Y36" s="66">
        <f t="shared" si="3"/>
        <v>0</v>
      </c>
    </row>
    <row r="37" spans="1:27">
      <c r="A37" s="3"/>
      <c r="B37" s="36"/>
      <c r="C37" s="36"/>
      <c r="D37" s="36"/>
      <c r="E37" s="36"/>
      <c r="F37" s="36"/>
      <c r="G37" s="65"/>
      <c r="H37" s="65"/>
      <c r="I37" s="65"/>
      <c r="J37" s="65"/>
      <c r="K37" s="65"/>
      <c r="L37" s="65"/>
      <c r="M37" s="65"/>
      <c r="N37" s="65"/>
      <c r="O37" s="65"/>
      <c r="P37" s="65"/>
      <c r="Q37" s="65"/>
      <c r="R37" s="65"/>
      <c r="S37" s="65"/>
      <c r="T37" s="65"/>
      <c r="U37" s="65"/>
      <c r="V37" s="65"/>
      <c r="W37" s="67"/>
      <c r="X37" s="66">
        <f t="shared" si="2"/>
        <v>0</v>
      </c>
      <c r="Y37" s="66">
        <f t="shared" si="3"/>
        <v>0</v>
      </c>
    </row>
    <row r="38" spans="1:27">
      <c r="A38" s="6"/>
      <c r="B38" s="36"/>
      <c r="C38" s="36"/>
      <c r="D38" s="36"/>
      <c r="E38" s="36"/>
      <c r="F38" s="36"/>
      <c r="G38" s="65"/>
      <c r="H38" s="65"/>
      <c r="I38" s="65"/>
      <c r="J38" s="65"/>
      <c r="K38" s="65"/>
      <c r="L38" s="65"/>
      <c r="M38" s="65"/>
      <c r="N38" s="65"/>
      <c r="O38" s="65"/>
      <c r="P38" s="65"/>
      <c r="Q38" s="65"/>
      <c r="R38" s="65"/>
      <c r="S38" s="65"/>
      <c r="T38" s="65"/>
      <c r="U38" s="65"/>
      <c r="V38" s="65"/>
      <c r="W38" s="67"/>
      <c r="X38" s="66">
        <f t="shared" si="2"/>
        <v>0</v>
      </c>
      <c r="Y38" s="66">
        <f t="shared" si="3"/>
        <v>0</v>
      </c>
    </row>
    <row r="39" spans="1:27">
      <c r="A39" s="170"/>
      <c r="B39" s="170"/>
      <c r="C39" s="170"/>
      <c r="D39" s="170"/>
      <c r="E39" s="170"/>
      <c r="F39" s="170"/>
      <c r="G39" s="171"/>
      <c r="H39" s="171"/>
      <c r="I39" s="171"/>
      <c r="J39" s="171"/>
      <c r="K39" s="171"/>
      <c r="L39" s="171"/>
      <c r="M39" s="171"/>
      <c r="N39" s="171"/>
      <c r="O39" s="171"/>
      <c r="P39" s="171"/>
      <c r="Q39" s="171"/>
      <c r="R39" s="171"/>
      <c r="S39" s="171"/>
      <c r="T39" s="171"/>
      <c r="U39" s="171"/>
      <c r="V39" s="171"/>
      <c r="W39" s="171"/>
      <c r="X39" s="171"/>
      <c r="Y39" s="171"/>
      <c r="Z39" s="170"/>
      <c r="AA39" s="170"/>
    </row>
    <row r="40" spans="1:27">
      <c r="B40" s="197" t="s">
        <v>24</v>
      </c>
      <c r="C40" s="197"/>
      <c r="D40" s="197"/>
      <c r="E40" s="197"/>
      <c r="F40" s="197"/>
      <c r="G40" s="186" t="s">
        <v>121</v>
      </c>
      <c r="H40" s="186" t="s">
        <v>17</v>
      </c>
      <c r="I40" s="186"/>
      <c r="J40" s="186"/>
      <c r="K40" s="186"/>
      <c r="L40" s="186"/>
      <c r="M40" s="186" t="s">
        <v>21</v>
      </c>
      <c r="N40" s="186"/>
      <c r="O40" s="186"/>
      <c r="P40" s="186"/>
      <c r="Q40" s="186"/>
      <c r="R40" s="186" t="s">
        <v>22</v>
      </c>
      <c r="S40" s="186"/>
      <c r="T40" s="186"/>
      <c r="U40" s="186"/>
      <c r="V40" s="186"/>
      <c r="W40" s="67"/>
      <c r="X40" s="67"/>
      <c r="Y40" s="67"/>
    </row>
    <row r="41" spans="1:27">
      <c r="B41" s="36"/>
      <c r="C41" s="36"/>
      <c r="D41" s="36"/>
      <c r="E41" s="36"/>
      <c r="F41" s="36"/>
      <c r="G41" s="186"/>
      <c r="H41" s="63" t="s">
        <v>18</v>
      </c>
      <c r="I41" s="63">
        <v>2</v>
      </c>
      <c r="J41" s="63">
        <v>3</v>
      </c>
      <c r="K41" s="63" t="s">
        <v>19</v>
      </c>
      <c r="L41" s="63" t="s">
        <v>20</v>
      </c>
      <c r="M41" s="63" t="s">
        <v>18</v>
      </c>
      <c r="N41" s="63">
        <v>2</v>
      </c>
      <c r="O41" s="63">
        <v>3</v>
      </c>
      <c r="P41" s="63" t="s">
        <v>19</v>
      </c>
      <c r="Q41" s="63" t="s">
        <v>20</v>
      </c>
      <c r="R41" s="63" t="s">
        <v>18</v>
      </c>
      <c r="S41" s="63">
        <v>2</v>
      </c>
      <c r="T41" s="63">
        <v>3</v>
      </c>
      <c r="U41" s="63" t="s">
        <v>19</v>
      </c>
      <c r="V41" s="63" t="s">
        <v>20</v>
      </c>
      <c r="W41" s="67"/>
      <c r="X41" s="67"/>
      <c r="Y41" s="67"/>
    </row>
    <row r="42" spans="1:27">
      <c r="A42" s="1" t="s">
        <v>111</v>
      </c>
      <c r="B42" s="64"/>
      <c r="C42" s="36"/>
      <c r="D42" s="36"/>
      <c r="E42" s="36"/>
      <c r="F42" s="36"/>
      <c r="G42" s="135"/>
      <c r="H42" s="135"/>
      <c r="I42" s="135"/>
      <c r="J42" s="135"/>
      <c r="K42" s="135"/>
      <c r="L42" s="135"/>
      <c r="M42" s="135"/>
      <c r="N42" s="135"/>
      <c r="O42" s="135"/>
      <c r="P42" s="135"/>
      <c r="Q42" s="135"/>
      <c r="R42" s="137"/>
      <c r="S42" s="137"/>
      <c r="T42" s="137"/>
      <c r="U42" s="137"/>
      <c r="V42" s="137"/>
      <c r="W42" s="67"/>
      <c r="X42" s="67"/>
      <c r="Y42" s="67"/>
    </row>
    <row r="43" spans="1:27">
      <c r="A43" s="1" t="s">
        <v>112</v>
      </c>
      <c r="B43" s="64" t="s">
        <v>115</v>
      </c>
      <c r="C43" s="36"/>
      <c r="D43" s="36"/>
      <c r="E43" s="36"/>
      <c r="F43" s="36"/>
      <c r="G43" s="135">
        <f>+G19/G8*100</f>
        <v>25.908370266391323</v>
      </c>
      <c r="H43" s="136">
        <f t="shared" ref="H43:V43" si="17">+H19/H8*100</f>
        <v>33.822638912313849</v>
      </c>
      <c r="I43" s="136">
        <f t="shared" si="17"/>
        <v>27.090520413983953</v>
      </c>
      <c r="J43" s="136">
        <f t="shared" si="17"/>
        <v>19.980473903608988</v>
      </c>
      <c r="K43" s="136">
        <f t="shared" si="17"/>
        <v>15.329954007382273</v>
      </c>
      <c r="L43" s="135">
        <f t="shared" si="17"/>
        <v>38.284751344186056</v>
      </c>
      <c r="M43" s="136">
        <f t="shared" si="17"/>
        <v>42.918804710465174</v>
      </c>
      <c r="N43" s="136">
        <f t="shared" si="17"/>
        <v>32.083188540866459</v>
      </c>
      <c r="O43" s="136">
        <f t="shared" si="17"/>
        <v>23.90674048567946</v>
      </c>
      <c r="P43" s="136">
        <f t="shared" si="17"/>
        <v>20.442125971328888</v>
      </c>
      <c r="Q43" s="135">
        <f t="shared" si="17"/>
        <v>40.138957291818805</v>
      </c>
      <c r="R43" s="136">
        <f t="shared" si="17"/>
        <v>27.057763631022645</v>
      </c>
      <c r="S43" s="136">
        <f t="shared" si="17"/>
        <v>22.984999297068885</v>
      </c>
      <c r="T43" s="136">
        <f t="shared" si="17"/>
        <v>16.31312842474194</v>
      </c>
      <c r="U43" s="136">
        <f t="shared" si="17"/>
        <v>10.058770911122668</v>
      </c>
      <c r="V43" s="135">
        <f t="shared" si="17"/>
        <v>37.396824874929514</v>
      </c>
      <c r="W43" s="67"/>
      <c r="X43" s="67"/>
      <c r="Y43" s="67"/>
    </row>
    <row r="44" spans="1:27">
      <c r="A44" s="3" t="s">
        <v>56</v>
      </c>
      <c r="B44" s="36" t="s">
        <v>102</v>
      </c>
      <c r="C44" s="64" t="s">
        <v>110</v>
      </c>
      <c r="D44" s="36" t="s">
        <v>101</v>
      </c>
      <c r="E44" s="36"/>
      <c r="F44" s="36"/>
      <c r="G44" s="138">
        <f>+G20/G9*100</f>
        <v>22.5577074415426</v>
      </c>
      <c r="H44" s="138">
        <f t="shared" ref="H44:V44" si="18">+H20/H9*100</f>
        <v>28.118581838306518</v>
      </c>
      <c r="I44" s="138">
        <f t="shared" si="18"/>
        <v>24.149272167377021</v>
      </c>
      <c r="J44" s="138">
        <f t="shared" si="18"/>
        <v>18.509956757148068</v>
      </c>
      <c r="K44" s="138">
        <f t="shared" si="18"/>
        <v>11.035901966850489</v>
      </c>
      <c r="L44" s="138">
        <f t="shared" si="18"/>
        <v>32.049069268943562</v>
      </c>
      <c r="M44" s="138">
        <f t="shared" si="18"/>
        <v>29.328971817543103</v>
      </c>
      <c r="N44" s="138">
        <f t="shared" si="18"/>
        <v>25.218306480167712</v>
      </c>
      <c r="O44" s="138">
        <f t="shared" si="18"/>
        <v>19.576890476989547</v>
      </c>
      <c r="P44" s="138">
        <f t="shared" si="18"/>
        <v>11.207887978078672</v>
      </c>
      <c r="Q44" s="138">
        <f t="shared" si="18"/>
        <v>19.588387112774019</v>
      </c>
      <c r="R44" s="138">
        <f t="shared" si="18"/>
        <v>27.370849315976248</v>
      </c>
      <c r="S44" s="138">
        <f t="shared" si="18"/>
        <v>23.37145141784222</v>
      </c>
      <c r="T44" s="138">
        <f t="shared" si="18"/>
        <v>17.591079972802845</v>
      </c>
      <c r="U44" s="138">
        <f t="shared" si="18"/>
        <v>10.88511436353223</v>
      </c>
      <c r="V44" s="138">
        <f t="shared" si="18"/>
        <v>36.470785557419497</v>
      </c>
      <c r="W44" s="67"/>
      <c r="X44" s="67"/>
      <c r="Y44" s="67"/>
    </row>
    <row r="45" spans="1:27">
      <c r="A45" s="3" t="s">
        <v>57</v>
      </c>
      <c r="B45" s="36" t="s">
        <v>117</v>
      </c>
      <c r="C45" s="64"/>
      <c r="D45" s="36"/>
      <c r="E45" s="36"/>
      <c r="F45" s="36"/>
      <c r="G45" s="138">
        <f t="shared" ref="G45:V52" si="19">+G21/G10*100</f>
        <v>0</v>
      </c>
      <c r="H45" s="138">
        <f t="shared" si="19"/>
        <v>0</v>
      </c>
      <c r="I45" s="138">
        <f t="shared" si="19"/>
        <v>0</v>
      </c>
      <c r="J45" s="138">
        <f t="shared" si="19"/>
        <v>0</v>
      </c>
      <c r="K45" s="138">
        <f t="shared" si="19"/>
        <v>0</v>
      </c>
      <c r="L45" s="138">
        <f t="shared" si="19"/>
        <v>0</v>
      </c>
      <c r="M45" s="138">
        <f t="shared" si="19"/>
        <v>0</v>
      </c>
      <c r="N45" s="138">
        <f t="shared" si="19"/>
        <v>0</v>
      </c>
      <c r="O45" s="138">
        <f t="shared" si="19"/>
        <v>0</v>
      </c>
      <c r="P45" s="138">
        <f t="shared" si="19"/>
        <v>0</v>
      </c>
      <c r="Q45" s="138">
        <f t="shared" si="19"/>
        <v>0</v>
      </c>
      <c r="R45" s="138">
        <f t="shared" si="19"/>
        <v>0</v>
      </c>
      <c r="S45" s="138">
        <f t="shared" si="19"/>
        <v>0</v>
      </c>
      <c r="T45" s="138">
        <f t="shared" si="19"/>
        <v>0</v>
      </c>
      <c r="U45" s="138">
        <f t="shared" si="19"/>
        <v>0</v>
      </c>
      <c r="V45" s="138">
        <f t="shared" si="19"/>
        <v>0</v>
      </c>
      <c r="W45" s="67"/>
      <c r="X45" s="67"/>
      <c r="Y45" s="67"/>
    </row>
    <row r="46" spans="1:27">
      <c r="A46" s="3" t="s">
        <v>58</v>
      </c>
      <c r="B46" s="36" t="s">
        <v>106</v>
      </c>
      <c r="C46" s="64" t="s">
        <v>110</v>
      </c>
      <c r="D46" s="36" t="s">
        <v>101</v>
      </c>
      <c r="E46" s="36"/>
      <c r="F46" s="36"/>
      <c r="G46" s="138">
        <f t="shared" si="19"/>
        <v>99.767394441696879</v>
      </c>
      <c r="H46" s="138">
        <f t="shared" si="19"/>
        <v>100</v>
      </c>
      <c r="I46" s="138">
        <f t="shared" si="19"/>
        <v>100</v>
      </c>
      <c r="J46" s="138">
        <f t="shared" si="19"/>
        <v>98.574170352134985</v>
      </c>
      <c r="K46" s="138">
        <f t="shared" si="19"/>
        <v>100</v>
      </c>
      <c r="L46" s="138">
        <f t="shared" si="19"/>
        <v>100</v>
      </c>
      <c r="M46" s="138">
        <f t="shared" si="19"/>
        <v>100</v>
      </c>
      <c r="N46" s="138">
        <f t="shared" si="19"/>
        <v>100</v>
      </c>
      <c r="O46" s="138">
        <f t="shared" si="19"/>
        <v>100</v>
      </c>
      <c r="P46" s="138">
        <f t="shared" si="19"/>
        <v>100</v>
      </c>
      <c r="Q46" s="138">
        <f t="shared" si="19"/>
        <v>100</v>
      </c>
      <c r="R46" s="138">
        <f t="shared" si="19"/>
        <v>100</v>
      </c>
      <c r="S46" s="138">
        <f t="shared" si="19"/>
        <v>100</v>
      </c>
      <c r="T46" s="138">
        <f t="shared" si="19"/>
        <v>78.547297646993982</v>
      </c>
      <c r="U46" s="138">
        <f t="shared" si="19"/>
        <v>100</v>
      </c>
      <c r="V46" s="138" t="e">
        <f t="shared" si="19"/>
        <v>#DIV/0!</v>
      </c>
      <c r="W46" s="67"/>
      <c r="X46" s="67"/>
      <c r="Y46" s="67"/>
    </row>
    <row r="47" spans="1:27">
      <c r="A47" s="3" t="s">
        <v>59</v>
      </c>
      <c r="B47" s="36" t="s">
        <v>107</v>
      </c>
      <c r="C47" s="64" t="s">
        <v>110</v>
      </c>
      <c r="D47" s="36" t="s">
        <v>101</v>
      </c>
      <c r="E47" s="36" t="s">
        <v>110</v>
      </c>
      <c r="F47" s="39" t="s">
        <v>119</v>
      </c>
      <c r="G47" s="138">
        <f t="shared" si="19"/>
        <v>52.138981874773712</v>
      </c>
      <c r="H47" s="138">
        <f t="shared" si="19"/>
        <v>45.564491306399646</v>
      </c>
      <c r="I47" s="138">
        <f t="shared" si="19"/>
        <v>63.995642907056258</v>
      </c>
      <c r="J47" s="138">
        <f t="shared" si="19"/>
        <v>30.663742814161175</v>
      </c>
      <c r="K47" s="138">
        <f t="shared" si="19"/>
        <v>100</v>
      </c>
      <c r="L47" s="138">
        <f t="shared" si="19"/>
        <v>43.736237914840629</v>
      </c>
      <c r="M47" s="138">
        <f t="shared" si="19"/>
        <v>34.345252017053838</v>
      </c>
      <c r="N47" s="138">
        <f t="shared" si="19"/>
        <v>46.709720952792502</v>
      </c>
      <c r="O47" s="138">
        <f t="shared" si="19"/>
        <v>11.614220854828403</v>
      </c>
      <c r="P47" s="138" t="e">
        <f t="shared" si="19"/>
        <v>#DIV/0!</v>
      </c>
      <c r="Q47" s="138" t="e">
        <f t="shared" si="19"/>
        <v>#DIV/0!</v>
      </c>
      <c r="R47" s="138">
        <f t="shared" si="19"/>
        <v>45.717698460091952</v>
      </c>
      <c r="S47" s="138">
        <f t="shared" si="19"/>
        <v>65.297426766606236</v>
      </c>
      <c r="T47" s="138">
        <f t="shared" si="19"/>
        <v>35.117174790334325</v>
      </c>
      <c r="U47" s="138">
        <f t="shared" si="19"/>
        <v>100</v>
      </c>
      <c r="V47" s="138">
        <f t="shared" si="19"/>
        <v>43.736237914840629</v>
      </c>
      <c r="W47" s="67"/>
      <c r="X47" s="67"/>
      <c r="Y47" s="67"/>
    </row>
    <row r="48" spans="1:27">
      <c r="A48" s="3" t="s">
        <v>60</v>
      </c>
      <c r="B48" s="36" t="s">
        <v>108</v>
      </c>
      <c r="C48" s="64" t="s">
        <v>110</v>
      </c>
      <c r="D48" s="36" t="s">
        <v>101</v>
      </c>
      <c r="E48" s="36"/>
      <c r="F48" s="36"/>
      <c r="G48" s="138" t="e">
        <f t="shared" si="19"/>
        <v>#DIV/0!</v>
      </c>
      <c r="H48" s="138" t="e">
        <f t="shared" si="19"/>
        <v>#DIV/0!</v>
      </c>
      <c r="I48" s="138" t="e">
        <f t="shared" si="19"/>
        <v>#DIV/0!</v>
      </c>
      <c r="J48" s="138" t="e">
        <f t="shared" si="19"/>
        <v>#DIV/0!</v>
      </c>
      <c r="K48" s="138" t="e">
        <f t="shared" si="19"/>
        <v>#DIV/0!</v>
      </c>
      <c r="L48" s="138" t="e">
        <f t="shared" si="19"/>
        <v>#DIV/0!</v>
      </c>
      <c r="M48" s="138" t="e">
        <f t="shared" si="19"/>
        <v>#DIV/0!</v>
      </c>
      <c r="N48" s="138" t="e">
        <f t="shared" si="19"/>
        <v>#DIV/0!</v>
      </c>
      <c r="O48" s="138" t="e">
        <f t="shared" si="19"/>
        <v>#DIV/0!</v>
      </c>
      <c r="P48" s="138" t="e">
        <f t="shared" si="19"/>
        <v>#DIV/0!</v>
      </c>
      <c r="Q48" s="138" t="e">
        <f t="shared" si="19"/>
        <v>#DIV/0!</v>
      </c>
      <c r="R48" s="138" t="e">
        <f t="shared" si="19"/>
        <v>#DIV/0!</v>
      </c>
      <c r="S48" s="138" t="e">
        <f t="shared" si="19"/>
        <v>#DIV/0!</v>
      </c>
      <c r="T48" s="138" t="e">
        <f t="shared" si="19"/>
        <v>#DIV/0!</v>
      </c>
      <c r="U48" s="138" t="e">
        <f t="shared" si="19"/>
        <v>#DIV/0!</v>
      </c>
      <c r="V48" s="138" t="e">
        <f t="shared" si="19"/>
        <v>#DIV/0!</v>
      </c>
      <c r="W48" s="67"/>
      <c r="X48" s="67"/>
      <c r="Y48" s="67"/>
    </row>
    <row r="49" spans="1:25">
      <c r="A49" s="3" t="s">
        <v>61</v>
      </c>
      <c r="B49" s="36" t="s">
        <v>103</v>
      </c>
      <c r="C49" s="64" t="s">
        <v>110</v>
      </c>
      <c r="D49" s="36" t="s">
        <v>101</v>
      </c>
      <c r="E49" s="36"/>
      <c r="F49" s="36"/>
      <c r="G49" s="138" t="e">
        <f t="shared" si="19"/>
        <v>#DIV/0!</v>
      </c>
      <c r="H49" s="138" t="e">
        <f t="shared" si="19"/>
        <v>#DIV/0!</v>
      </c>
      <c r="I49" s="138" t="e">
        <f t="shared" si="19"/>
        <v>#DIV/0!</v>
      </c>
      <c r="J49" s="138" t="e">
        <f t="shared" si="19"/>
        <v>#DIV/0!</v>
      </c>
      <c r="K49" s="138" t="e">
        <f t="shared" si="19"/>
        <v>#DIV/0!</v>
      </c>
      <c r="L49" s="138" t="e">
        <f t="shared" si="19"/>
        <v>#DIV/0!</v>
      </c>
      <c r="M49" s="138" t="e">
        <f t="shared" si="19"/>
        <v>#DIV/0!</v>
      </c>
      <c r="N49" s="138" t="e">
        <f t="shared" si="19"/>
        <v>#DIV/0!</v>
      </c>
      <c r="O49" s="138" t="e">
        <f t="shared" si="19"/>
        <v>#DIV/0!</v>
      </c>
      <c r="P49" s="138" t="e">
        <f t="shared" si="19"/>
        <v>#DIV/0!</v>
      </c>
      <c r="Q49" s="138" t="e">
        <f t="shared" si="19"/>
        <v>#DIV/0!</v>
      </c>
      <c r="R49" s="138" t="e">
        <f t="shared" si="19"/>
        <v>#DIV/0!</v>
      </c>
      <c r="S49" s="138" t="e">
        <f t="shared" si="19"/>
        <v>#DIV/0!</v>
      </c>
      <c r="T49" s="138" t="e">
        <f t="shared" si="19"/>
        <v>#DIV/0!</v>
      </c>
      <c r="U49" s="138" t="e">
        <f t="shared" si="19"/>
        <v>#DIV/0!</v>
      </c>
      <c r="V49" s="138" t="e">
        <f t="shared" si="19"/>
        <v>#DIV/0!</v>
      </c>
      <c r="W49" s="67"/>
      <c r="X49" s="67"/>
      <c r="Y49" s="67"/>
    </row>
    <row r="50" spans="1:25">
      <c r="A50" s="3" t="s">
        <v>62</v>
      </c>
      <c r="B50" s="36" t="s">
        <v>118</v>
      </c>
      <c r="C50" s="36"/>
      <c r="D50" s="36"/>
      <c r="E50" s="36"/>
      <c r="F50" s="36"/>
      <c r="G50" s="138" t="e">
        <f t="shared" si="19"/>
        <v>#DIV/0!</v>
      </c>
      <c r="H50" s="138" t="e">
        <f t="shared" si="19"/>
        <v>#DIV/0!</v>
      </c>
      <c r="I50" s="138" t="e">
        <f t="shared" si="19"/>
        <v>#DIV/0!</v>
      </c>
      <c r="J50" s="138" t="e">
        <f t="shared" si="19"/>
        <v>#DIV/0!</v>
      </c>
      <c r="K50" s="138" t="e">
        <f t="shared" si="19"/>
        <v>#DIV/0!</v>
      </c>
      <c r="L50" s="138" t="e">
        <f t="shared" si="19"/>
        <v>#DIV/0!</v>
      </c>
      <c r="M50" s="138" t="e">
        <f t="shared" si="19"/>
        <v>#DIV/0!</v>
      </c>
      <c r="N50" s="138" t="e">
        <f t="shared" si="19"/>
        <v>#DIV/0!</v>
      </c>
      <c r="O50" s="138" t="e">
        <f t="shared" si="19"/>
        <v>#DIV/0!</v>
      </c>
      <c r="P50" s="138" t="e">
        <f t="shared" si="19"/>
        <v>#DIV/0!</v>
      </c>
      <c r="Q50" s="138" t="e">
        <f t="shared" si="19"/>
        <v>#DIV/0!</v>
      </c>
      <c r="R50" s="138" t="e">
        <f t="shared" si="19"/>
        <v>#DIV/0!</v>
      </c>
      <c r="S50" s="138" t="e">
        <f t="shared" si="19"/>
        <v>#DIV/0!</v>
      </c>
      <c r="T50" s="138" t="e">
        <f t="shared" si="19"/>
        <v>#DIV/0!</v>
      </c>
      <c r="U50" s="138" t="e">
        <f t="shared" si="19"/>
        <v>#DIV/0!</v>
      </c>
      <c r="V50" s="138" t="e">
        <f t="shared" si="19"/>
        <v>#DIV/0!</v>
      </c>
      <c r="W50" s="67"/>
      <c r="X50" s="67"/>
      <c r="Y50" s="67"/>
    </row>
    <row r="51" spans="1:25">
      <c r="A51" s="3" t="s">
        <v>63</v>
      </c>
      <c r="B51" s="36" t="s">
        <v>105</v>
      </c>
      <c r="C51" s="64" t="s">
        <v>110</v>
      </c>
      <c r="D51" s="36" t="s">
        <v>101</v>
      </c>
      <c r="E51" s="36"/>
      <c r="F51" s="36"/>
      <c r="G51" s="138" t="e">
        <f t="shared" si="19"/>
        <v>#DIV/0!</v>
      </c>
      <c r="H51" s="138" t="e">
        <f t="shared" si="19"/>
        <v>#DIV/0!</v>
      </c>
      <c r="I51" s="138" t="e">
        <f t="shared" si="19"/>
        <v>#DIV/0!</v>
      </c>
      <c r="J51" s="138" t="e">
        <f t="shared" si="19"/>
        <v>#DIV/0!</v>
      </c>
      <c r="K51" s="138" t="e">
        <f t="shared" si="19"/>
        <v>#DIV/0!</v>
      </c>
      <c r="L51" s="138" t="e">
        <f t="shared" si="19"/>
        <v>#DIV/0!</v>
      </c>
      <c r="M51" s="138" t="e">
        <f t="shared" si="19"/>
        <v>#DIV/0!</v>
      </c>
      <c r="N51" s="138" t="e">
        <f t="shared" si="19"/>
        <v>#DIV/0!</v>
      </c>
      <c r="O51" s="138" t="e">
        <f t="shared" si="19"/>
        <v>#DIV/0!</v>
      </c>
      <c r="P51" s="138" t="e">
        <f t="shared" si="19"/>
        <v>#DIV/0!</v>
      </c>
      <c r="Q51" s="138" t="e">
        <f t="shared" si="19"/>
        <v>#DIV/0!</v>
      </c>
      <c r="R51" s="138" t="e">
        <f t="shared" si="19"/>
        <v>#DIV/0!</v>
      </c>
      <c r="S51" s="138" t="e">
        <f t="shared" si="19"/>
        <v>#DIV/0!</v>
      </c>
      <c r="T51" s="138" t="e">
        <f t="shared" si="19"/>
        <v>#DIV/0!</v>
      </c>
      <c r="U51" s="138" t="e">
        <f t="shared" si="19"/>
        <v>#DIV/0!</v>
      </c>
      <c r="V51" s="138" t="e">
        <f t="shared" si="19"/>
        <v>#DIV/0!</v>
      </c>
      <c r="W51" s="67"/>
      <c r="X51" s="67"/>
      <c r="Y51" s="67"/>
    </row>
    <row r="52" spans="1:25">
      <c r="A52" s="6" t="s">
        <v>64</v>
      </c>
      <c r="B52" s="36" t="s">
        <v>120</v>
      </c>
      <c r="C52" s="36"/>
      <c r="D52" s="36"/>
      <c r="E52" s="36"/>
      <c r="F52" s="36"/>
      <c r="G52" s="138" t="e">
        <f t="shared" si="19"/>
        <v>#DIV/0!</v>
      </c>
      <c r="H52" s="138" t="e">
        <f t="shared" si="19"/>
        <v>#DIV/0!</v>
      </c>
      <c r="I52" s="138" t="e">
        <f t="shared" si="19"/>
        <v>#DIV/0!</v>
      </c>
      <c r="J52" s="138" t="e">
        <f t="shared" si="19"/>
        <v>#DIV/0!</v>
      </c>
      <c r="K52" s="138" t="e">
        <f t="shared" si="19"/>
        <v>#DIV/0!</v>
      </c>
      <c r="L52" s="138" t="e">
        <f t="shared" si="19"/>
        <v>#DIV/0!</v>
      </c>
      <c r="M52" s="138" t="e">
        <f t="shared" si="19"/>
        <v>#DIV/0!</v>
      </c>
      <c r="N52" s="138" t="e">
        <f t="shared" si="19"/>
        <v>#DIV/0!</v>
      </c>
      <c r="O52" s="138" t="e">
        <f t="shared" si="19"/>
        <v>#DIV/0!</v>
      </c>
      <c r="P52" s="138" t="e">
        <f t="shared" si="19"/>
        <v>#DIV/0!</v>
      </c>
      <c r="Q52" s="138" t="e">
        <f t="shared" si="19"/>
        <v>#DIV/0!</v>
      </c>
      <c r="R52" s="138" t="e">
        <f t="shared" si="19"/>
        <v>#DIV/0!</v>
      </c>
      <c r="S52" s="138" t="e">
        <f t="shared" si="19"/>
        <v>#DIV/0!</v>
      </c>
      <c r="T52" s="138" t="e">
        <f t="shared" si="19"/>
        <v>#DIV/0!</v>
      </c>
      <c r="U52" s="138" t="e">
        <f t="shared" si="19"/>
        <v>#DIV/0!</v>
      </c>
      <c r="V52" s="138" t="e">
        <f t="shared" si="19"/>
        <v>#DIV/0!</v>
      </c>
      <c r="W52" s="67"/>
      <c r="X52" s="67"/>
      <c r="Y52" s="67"/>
    </row>
    <row r="53" spans="1:25">
      <c r="A53" s="1" t="s">
        <v>113</v>
      </c>
      <c r="B53" s="36" t="s">
        <v>114</v>
      </c>
      <c r="C53" s="36"/>
      <c r="D53" s="36"/>
      <c r="E53" s="36"/>
      <c r="F53" s="36"/>
      <c r="G53" s="135">
        <f>+G29/G8*100</f>
        <v>74.09162973360867</v>
      </c>
      <c r="H53" s="136">
        <f t="shared" ref="H53:V53" si="20">+H29/H8*100</f>
        <v>66.177361087686151</v>
      </c>
      <c r="I53" s="136">
        <f t="shared" si="20"/>
        <v>72.909479586016047</v>
      </c>
      <c r="J53" s="136">
        <f t="shared" si="20"/>
        <v>80.019526096391019</v>
      </c>
      <c r="K53" s="135">
        <f t="shared" si="20"/>
        <v>84.670045992617716</v>
      </c>
      <c r="L53" s="135">
        <f t="shared" si="20"/>
        <v>61.715248655813951</v>
      </c>
      <c r="M53" s="135">
        <f t="shared" si="20"/>
        <v>57.081195289534833</v>
      </c>
      <c r="N53" s="135">
        <f t="shared" si="20"/>
        <v>67.916811459133555</v>
      </c>
      <c r="O53" s="135">
        <f t="shared" si="20"/>
        <v>76.093259514320536</v>
      </c>
      <c r="P53" s="135">
        <f t="shared" si="20"/>
        <v>79.557874028671122</v>
      </c>
      <c r="Q53" s="135">
        <f t="shared" si="20"/>
        <v>59.861042708181188</v>
      </c>
      <c r="R53" s="135">
        <f t="shared" si="20"/>
        <v>72.942236368977348</v>
      </c>
      <c r="S53" s="135">
        <f t="shared" si="20"/>
        <v>77.015000702931118</v>
      </c>
      <c r="T53" s="135">
        <f t="shared" si="20"/>
        <v>83.686871575258053</v>
      </c>
      <c r="U53" s="135">
        <f t="shared" si="20"/>
        <v>89.941229088877321</v>
      </c>
      <c r="V53" s="135">
        <f t="shared" si="20"/>
        <v>62.603175125070486</v>
      </c>
      <c r="W53" s="67"/>
      <c r="X53" s="67"/>
      <c r="Y53" s="67"/>
    </row>
    <row r="54" spans="1:25">
      <c r="A54" s="3" t="s">
        <v>56</v>
      </c>
      <c r="B54" s="36" t="s">
        <v>114</v>
      </c>
      <c r="C54" s="36"/>
      <c r="D54" s="36"/>
      <c r="E54" s="36"/>
      <c r="F54" s="36"/>
      <c r="G54" s="135">
        <f t="shared" ref="G54:V62" si="21">+G30/G9*100</f>
        <v>77.442292558457396</v>
      </c>
      <c r="H54" s="136">
        <f t="shared" si="21"/>
        <v>71.881418161693475</v>
      </c>
      <c r="I54" s="136">
        <f t="shared" si="21"/>
        <v>75.850727832622994</v>
      </c>
      <c r="J54" s="136">
        <f t="shared" si="21"/>
        <v>81.490043242851925</v>
      </c>
      <c r="K54" s="135">
        <f t="shared" si="21"/>
        <v>88.964098033149526</v>
      </c>
      <c r="L54" s="135">
        <f t="shared" si="21"/>
        <v>67.950930731056431</v>
      </c>
      <c r="M54" s="135">
        <f t="shared" si="21"/>
        <v>70.671028182456894</v>
      </c>
      <c r="N54" s="135">
        <f t="shared" si="21"/>
        <v>74.781693519832288</v>
      </c>
      <c r="O54" s="135">
        <f t="shared" si="21"/>
        <v>80.423109523010453</v>
      </c>
      <c r="P54" s="135">
        <f t="shared" si="21"/>
        <v>88.792112021921326</v>
      </c>
      <c r="Q54" s="135">
        <f t="shared" si="21"/>
        <v>80.411612887225971</v>
      </c>
      <c r="R54" s="135">
        <f t="shared" si="21"/>
        <v>72.629150684023756</v>
      </c>
      <c r="S54" s="135">
        <f t="shared" si="21"/>
        <v>76.628548582157791</v>
      </c>
      <c r="T54" s="135">
        <f t="shared" si="21"/>
        <v>82.408920027197155</v>
      </c>
      <c r="U54" s="135">
        <f t="shared" si="21"/>
        <v>89.114885636467775</v>
      </c>
      <c r="V54" s="135">
        <f t="shared" si="21"/>
        <v>63.529214442580503</v>
      </c>
      <c r="W54" s="67"/>
      <c r="X54" s="67"/>
      <c r="Y54" s="67"/>
    </row>
    <row r="55" spans="1:25">
      <c r="A55" s="3" t="s">
        <v>57</v>
      </c>
      <c r="B55" s="36" t="s">
        <v>114</v>
      </c>
      <c r="C55" s="36"/>
      <c r="D55" s="36"/>
      <c r="E55" s="36"/>
      <c r="F55" s="36"/>
      <c r="G55" s="135">
        <f t="shared" si="21"/>
        <v>100</v>
      </c>
      <c r="H55" s="135">
        <f t="shared" si="21"/>
        <v>100</v>
      </c>
      <c r="I55" s="135">
        <f t="shared" si="21"/>
        <v>100</v>
      </c>
      <c r="J55" s="135">
        <f t="shared" si="21"/>
        <v>100</v>
      </c>
      <c r="K55" s="135">
        <f t="shared" si="21"/>
        <v>100</v>
      </c>
      <c r="L55" s="135">
        <f t="shared" si="21"/>
        <v>100</v>
      </c>
      <c r="M55" s="135">
        <f t="shared" si="21"/>
        <v>100</v>
      </c>
      <c r="N55" s="135">
        <f t="shared" si="21"/>
        <v>100</v>
      </c>
      <c r="O55" s="135">
        <f t="shared" si="21"/>
        <v>100</v>
      </c>
      <c r="P55" s="135">
        <f t="shared" si="21"/>
        <v>100</v>
      </c>
      <c r="Q55" s="135">
        <f t="shared" si="21"/>
        <v>100</v>
      </c>
      <c r="R55" s="135">
        <f t="shared" si="21"/>
        <v>100</v>
      </c>
      <c r="S55" s="135">
        <f t="shared" si="21"/>
        <v>100</v>
      </c>
      <c r="T55" s="135">
        <f t="shared" si="21"/>
        <v>100</v>
      </c>
      <c r="U55" s="135">
        <f t="shared" si="21"/>
        <v>100</v>
      </c>
      <c r="V55" s="135">
        <f t="shared" si="21"/>
        <v>100</v>
      </c>
      <c r="W55" s="67"/>
      <c r="X55" s="67"/>
      <c r="Y55" s="67"/>
    </row>
    <row r="56" spans="1:25">
      <c r="A56" s="3" t="s">
        <v>58</v>
      </c>
      <c r="B56" s="36" t="s">
        <v>114</v>
      </c>
      <c r="C56" s="36"/>
      <c r="D56" s="36"/>
      <c r="E56" s="36"/>
      <c r="F56" s="36"/>
      <c r="G56" s="135">
        <f t="shared" si="21"/>
        <v>0.23260555830312071</v>
      </c>
      <c r="H56" s="135">
        <f t="shared" si="21"/>
        <v>0</v>
      </c>
      <c r="I56" s="135">
        <f t="shared" si="21"/>
        <v>0</v>
      </c>
      <c r="J56" s="135">
        <f t="shared" si="21"/>
        <v>1.4258296478650212</v>
      </c>
      <c r="K56" s="135">
        <f t="shared" si="21"/>
        <v>0</v>
      </c>
      <c r="L56" s="135">
        <f t="shared" si="21"/>
        <v>0</v>
      </c>
      <c r="M56" s="135">
        <f t="shared" si="21"/>
        <v>0</v>
      </c>
      <c r="N56" s="135">
        <f t="shared" si="21"/>
        <v>0</v>
      </c>
      <c r="O56" s="135">
        <f t="shared" si="21"/>
        <v>0</v>
      </c>
      <c r="P56" s="135">
        <f t="shared" si="21"/>
        <v>0</v>
      </c>
      <c r="Q56" s="135">
        <f t="shared" si="21"/>
        <v>0</v>
      </c>
      <c r="R56" s="135">
        <f t="shared" si="21"/>
        <v>0</v>
      </c>
      <c r="S56" s="135">
        <f t="shared" si="21"/>
        <v>0</v>
      </c>
      <c r="T56" s="135">
        <f t="shared" si="21"/>
        <v>21.452702353006021</v>
      </c>
      <c r="U56" s="135">
        <f t="shared" si="21"/>
        <v>0</v>
      </c>
      <c r="V56" s="135" t="e">
        <f t="shared" si="21"/>
        <v>#DIV/0!</v>
      </c>
      <c r="W56" s="67"/>
      <c r="X56" s="67"/>
      <c r="Y56" s="67"/>
    </row>
    <row r="57" spans="1:25">
      <c r="A57" s="3" t="s">
        <v>59</v>
      </c>
      <c r="B57" s="36" t="s">
        <v>114</v>
      </c>
      <c r="C57" s="36"/>
      <c r="D57" s="36"/>
      <c r="E57" s="36"/>
      <c r="F57" s="36"/>
      <c r="G57" s="135">
        <f t="shared" si="21"/>
        <v>47.861018125226288</v>
      </c>
      <c r="H57" s="135">
        <f t="shared" si="21"/>
        <v>54.435508693600354</v>
      </c>
      <c r="I57" s="135">
        <f t="shared" si="21"/>
        <v>36.004357092943742</v>
      </c>
      <c r="J57" s="135">
        <f t="shared" si="21"/>
        <v>69.336257185838818</v>
      </c>
      <c r="K57" s="135">
        <f t="shared" si="21"/>
        <v>0</v>
      </c>
      <c r="L57" s="135">
        <f t="shared" si="21"/>
        <v>56.263762085159371</v>
      </c>
      <c r="M57" s="135">
        <f t="shared" si="21"/>
        <v>65.654747982946176</v>
      </c>
      <c r="N57" s="135">
        <f t="shared" si="21"/>
        <v>53.290279047207491</v>
      </c>
      <c r="O57" s="135">
        <f t="shared" si="21"/>
        <v>88.385779145171597</v>
      </c>
      <c r="P57" s="135" t="e">
        <f t="shared" si="21"/>
        <v>#DIV/0!</v>
      </c>
      <c r="Q57" s="135" t="e">
        <f t="shared" si="21"/>
        <v>#DIV/0!</v>
      </c>
      <c r="R57" s="135">
        <f t="shared" si="21"/>
        <v>54.28230153990804</v>
      </c>
      <c r="S57" s="135">
        <f t="shared" si="21"/>
        <v>34.702573233393764</v>
      </c>
      <c r="T57" s="135">
        <f t="shared" si="21"/>
        <v>64.882825209665668</v>
      </c>
      <c r="U57" s="135">
        <f t="shared" si="21"/>
        <v>0</v>
      </c>
      <c r="V57" s="135">
        <f t="shared" si="21"/>
        <v>56.263762085159371</v>
      </c>
      <c r="W57" s="67"/>
      <c r="X57" s="67"/>
      <c r="Y57" s="67"/>
    </row>
    <row r="58" spans="1:25">
      <c r="A58" s="3" t="s">
        <v>60</v>
      </c>
      <c r="B58" s="36" t="s">
        <v>114</v>
      </c>
      <c r="C58" s="36"/>
      <c r="D58" s="36"/>
      <c r="E58" s="36"/>
      <c r="F58" s="36"/>
      <c r="G58" s="135" t="e">
        <f t="shared" si="21"/>
        <v>#DIV/0!</v>
      </c>
      <c r="H58" s="135" t="e">
        <f t="shared" si="21"/>
        <v>#DIV/0!</v>
      </c>
      <c r="I58" s="135" t="e">
        <f t="shared" si="21"/>
        <v>#DIV/0!</v>
      </c>
      <c r="J58" s="135" t="e">
        <f t="shared" si="21"/>
        <v>#DIV/0!</v>
      </c>
      <c r="K58" s="135" t="e">
        <f t="shared" si="21"/>
        <v>#DIV/0!</v>
      </c>
      <c r="L58" s="135" t="e">
        <f t="shared" si="21"/>
        <v>#DIV/0!</v>
      </c>
      <c r="M58" s="135" t="e">
        <f t="shared" si="21"/>
        <v>#DIV/0!</v>
      </c>
      <c r="N58" s="135" t="e">
        <f t="shared" si="21"/>
        <v>#DIV/0!</v>
      </c>
      <c r="O58" s="135" t="e">
        <f t="shared" si="21"/>
        <v>#DIV/0!</v>
      </c>
      <c r="P58" s="135" t="e">
        <f t="shared" si="21"/>
        <v>#DIV/0!</v>
      </c>
      <c r="Q58" s="135" t="e">
        <f t="shared" si="21"/>
        <v>#DIV/0!</v>
      </c>
      <c r="R58" s="135" t="e">
        <f t="shared" si="21"/>
        <v>#DIV/0!</v>
      </c>
      <c r="S58" s="135" t="e">
        <f t="shared" si="21"/>
        <v>#DIV/0!</v>
      </c>
      <c r="T58" s="135" t="e">
        <f t="shared" si="21"/>
        <v>#DIV/0!</v>
      </c>
      <c r="U58" s="135" t="e">
        <f t="shared" si="21"/>
        <v>#DIV/0!</v>
      </c>
      <c r="V58" s="135" t="e">
        <f t="shared" si="21"/>
        <v>#DIV/0!</v>
      </c>
      <c r="W58" s="67"/>
      <c r="X58" s="67"/>
      <c r="Y58" s="67"/>
    </row>
    <row r="59" spans="1:25">
      <c r="A59" s="3" t="s">
        <v>61</v>
      </c>
      <c r="B59" s="36" t="s">
        <v>114</v>
      </c>
      <c r="C59" s="36"/>
      <c r="D59" s="36"/>
      <c r="E59" s="36"/>
      <c r="F59" s="36"/>
      <c r="G59" s="135" t="e">
        <f t="shared" si="21"/>
        <v>#DIV/0!</v>
      </c>
      <c r="H59" s="135" t="e">
        <f t="shared" si="21"/>
        <v>#DIV/0!</v>
      </c>
      <c r="I59" s="135" t="e">
        <f t="shared" si="21"/>
        <v>#DIV/0!</v>
      </c>
      <c r="J59" s="135" t="e">
        <f t="shared" si="21"/>
        <v>#DIV/0!</v>
      </c>
      <c r="K59" s="135" t="e">
        <f t="shared" si="21"/>
        <v>#DIV/0!</v>
      </c>
      <c r="L59" s="135" t="e">
        <f t="shared" si="21"/>
        <v>#DIV/0!</v>
      </c>
      <c r="M59" s="135" t="e">
        <f t="shared" si="21"/>
        <v>#DIV/0!</v>
      </c>
      <c r="N59" s="135" t="e">
        <f t="shared" si="21"/>
        <v>#DIV/0!</v>
      </c>
      <c r="O59" s="135" t="e">
        <f t="shared" si="21"/>
        <v>#DIV/0!</v>
      </c>
      <c r="P59" s="135" t="e">
        <f t="shared" si="21"/>
        <v>#DIV/0!</v>
      </c>
      <c r="Q59" s="135" t="e">
        <f t="shared" si="21"/>
        <v>#DIV/0!</v>
      </c>
      <c r="R59" s="135" t="e">
        <f t="shared" si="21"/>
        <v>#DIV/0!</v>
      </c>
      <c r="S59" s="135" t="e">
        <f t="shared" si="21"/>
        <v>#DIV/0!</v>
      </c>
      <c r="T59" s="135" t="e">
        <f t="shared" si="21"/>
        <v>#DIV/0!</v>
      </c>
      <c r="U59" s="135" t="e">
        <f t="shared" si="21"/>
        <v>#DIV/0!</v>
      </c>
      <c r="V59" s="135" t="e">
        <f t="shared" si="21"/>
        <v>#DIV/0!</v>
      </c>
      <c r="W59" s="67"/>
      <c r="X59" s="67"/>
      <c r="Y59" s="67"/>
    </row>
    <row r="60" spans="1:25">
      <c r="A60" s="3" t="s">
        <v>62</v>
      </c>
      <c r="B60" s="36" t="s">
        <v>114</v>
      </c>
      <c r="C60" s="36"/>
      <c r="D60" s="36"/>
      <c r="E60" s="36"/>
      <c r="F60" s="36"/>
      <c r="G60" s="135" t="e">
        <f t="shared" si="21"/>
        <v>#DIV/0!</v>
      </c>
      <c r="H60" s="135" t="e">
        <f t="shared" si="21"/>
        <v>#DIV/0!</v>
      </c>
      <c r="I60" s="135" t="e">
        <f t="shared" si="21"/>
        <v>#DIV/0!</v>
      </c>
      <c r="J60" s="135" t="e">
        <f t="shared" si="21"/>
        <v>#DIV/0!</v>
      </c>
      <c r="K60" s="135" t="e">
        <f t="shared" si="21"/>
        <v>#DIV/0!</v>
      </c>
      <c r="L60" s="135" t="e">
        <f t="shared" si="21"/>
        <v>#DIV/0!</v>
      </c>
      <c r="M60" s="135" t="e">
        <f t="shared" si="21"/>
        <v>#DIV/0!</v>
      </c>
      <c r="N60" s="135" t="e">
        <f t="shared" si="21"/>
        <v>#DIV/0!</v>
      </c>
      <c r="O60" s="135" t="e">
        <f t="shared" si="21"/>
        <v>#DIV/0!</v>
      </c>
      <c r="P60" s="135" t="e">
        <f t="shared" si="21"/>
        <v>#DIV/0!</v>
      </c>
      <c r="Q60" s="135" t="e">
        <f t="shared" si="21"/>
        <v>#DIV/0!</v>
      </c>
      <c r="R60" s="135" t="e">
        <f t="shared" si="21"/>
        <v>#DIV/0!</v>
      </c>
      <c r="S60" s="135" t="e">
        <f t="shared" si="21"/>
        <v>#DIV/0!</v>
      </c>
      <c r="T60" s="135" t="e">
        <f t="shared" si="21"/>
        <v>#DIV/0!</v>
      </c>
      <c r="U60" s="135" t="e">
        <f t="shared" si="21"/>
        <v>#DIV/0!</v>
      </c>
      <c r="V60" s="135" t="e">
        <f t="shared" si="21"/>
        <v>#DIV/0!</v>
      </c>
      <c r="W60" s="67"/>
      <c r="X60" s="67"/>
      <c r="Y60" s="67"/>
    </row>
    <row r="61" spans="1:25">
      <c r="A61" s="3" t="s">
        <v>63</v>
      </c>
      <c r="B61" s="36" t="s">
        <v>114</v>
      </c>
      <c r="C61" s="36"/>
      <c r="D61" s="36"/>
      <c r="E61" s="36"/>
      <c r="F61" s="36"/>
      <c r="G61" s="135" t="e">
        <f t="shared" si="21"/>
        <v>#DIV/0!</v>
      </c>
      <c r="H61" s="135" t="e">
        <f t="shared" si="21"/>
        <v>#DIV/0!</v>
      </c>
      <c r="I61" s="135" t="e">
        <f t="shared" si="21"/>
        <v>#DIV/0!</v>
      </c>
      <c r="J61" s="135" t="e">
        <f t="shared" si="21"/>
        <v>#DIV/0!</v>
      </c>
      <c r="K61" s="135" t="e">
        <f t="shared" si="21"/>
        <v>#DIV/0!</v>
      </c>
      <c r="L61" s="135" t="e">
        <f t="shared" si="21"/>
        <v>#DIV/0!</v>
      </c>
      <c r="M61" s="135" t="e">
        <f t="shared" si="21"/>
        <v>#DIV/0!</v>
      </c>
      <c r="N61" s="135" t="e">
        <f t="shared" si="21"/>
        <v>#DIV/0!</v>
      </c>
      <c r="O61" s="135" t="e">
        <f t="shared" si="21"/>
        <v>#DIV/0!</v>
      </c>
      <c r="P61" s="135" t="e">
        <f t="shared" si="21"/>
        <v>#DIV/0!</v>
      </c>
      <c r="Q61" s="135" t="e">
        <f t="shared" si="21"/>
        <v>#DIV/0!</v>
      </c>
      <c r="R61" s="135" t="e">
        <f t="shared" si="21"/>
        <v>#DIV/0!</v>
      </c>
      <c r="S61" s="135" t="e">
        <f t="shared" si="21"/>
        <v>#DIV/0!</v>
      </c>
      <c r="T61" s="135" t="e">
        <f t="shared" si="21"/>
        <v>#DIV/0!</v>
      </c>
      <c r="U61" s="135" t="e">
        <f t="shared" si="21"/>
        <v>#DIV/0!</v>
      </c>
      <c r="V61" s="135" t="e">
        <f t="shared" si="21"/>
        <v>#DIV/0!</v>
      </c>
      <c r="W61" s="67"/>
      <c r="X61" s="67"/>
      <c r="Y61" s="67"/>
    </row>
    <row r="62" spans="1:25">
      <c r="A62" s="6" t="s">
        <v>64</v>
      </c>
      <c r="B62" s="36" t="s">
        <v>114</v>
      </c>
      <c r="C62" s="36"/>
      <c r="D62" s="36"/>
      <c r="E62" s="36"/>
      <c r="F62" s="36"/>
      <c r="G62" s="135" t="e">
        <f t="shared" si="21"/>
        <v>#DIV/0!</v>
      </c>
      <c r="H62" s="135" t="e">
        <f t="shared" si="21"/>
        <v>#DIV/0!</v>
      </c>
      <c r="I62" s="135" t="e">
        <f t="shared" si="21"/>
        <v>#DIV/0!</v>
      </c>
      <c r="J62" s="135" t="e">
        <f t="shared" si="21"/>
        <v>#DIV/0!</v>
      </c>
      <c r="K62" s="135" t="e">
        <f t="shared" si="21"/>
        <v>#DIV/0!</v>
      </c>
      <c r="L62" s="135" t="e">
        <f t="shared" si="21"/>
        <v>#DIV/0!</v>
      </c>
      <c r="M62" s="135" t="e">
        <f t="shared" si="21"/>
        <v>#DIV/0!</v>
      </c>
      <c r="N62" s="135" t="e">
        <f t="shared" si="21"/>
        <v>#DIV/0!</v>
      </c>
      <c r="O62" s="135" t="e">
        <f t="shared" si="21"/>
        <v>#DIV/0!</v>
      </c>
      <c r="P62" s="135" t="e">
        <f t="shared" si="21"/>
        <v>#DIV/0!</v>
      </c>
      <c r="Q62" s="135" t="e">
        <f t="shared" si="21"/>
        <v>#DIV/0!</v>
      </c>
      <c r="R62" s="135" t="e">
        <f t="shared" si="21"/>
        <v>#DIV/0!</v>
      </c>
      <c r="S62" s="135" t="e">
        <f t="shared" si="21"/>
        <v>#DIV/0!</v>
      </c>
      <c r="T62" s="135" t="e">
        <f t="shared" si="21"/>
        <v>#DIV/0!</v>
      </c>
      <c r="U62" s="135" t="e">
        <f t="shared" si="21"/>
        <v>#DIV/0!</v>
      </c>
      <c r="V62" s="135" t="e">
        <f t="shared" si="21"/>
        <v>#DIV/0!</v>
      </c>
      <c r="W62" s="67"/>
      <c r="X62" s="67"/>
      <c r="Y62" s="67"/>
    </row>
    <row r="63" spans="1:25">
      <c r="G63" s="67"/>
      <c r="H63" s="67"/>
      <c r="I63" s="67"/>
      <c r="J63" s="67"/>
      <c r="K63" s="67"/>
      <c r="L63" s="67"/>
      <c r="M63" s="67"/>
      <c r="N63" s="67"/>
      <c r="O63" s="67"/>
      <c r="P63" s="67"/>
      <c r="Q63" s="67"/>
      <c r="R63" s="67"/>
      <c r="S63" s="67"/>
      <c r="T63" s="67"/>
      <c r="U63" s="67"/>
      <c r="V63" s="67"/>
      <c r="W63" s="67"/>
      <c r="X63" s="67"/>
      <c r="Y63" s="67"/>
    </row>
    <row r="64" spans="1:25">
      <c r="G64" s="67"/>
      <c r="H64" s="67"/>
      <c r="I64" s="67"/>
      <c r="J64" s="67"/>
      <c r="K64" s="67"/>
      <c r="L64" s="67"/>
      <c r="M64" s="67"/>
      <c r="N64" s="67"/>
      <c r="O64" s="67"/>
      <c r="P64" s="67"/>
      <c r="Q64" s="67"/>
      <c r="R64" s="67"/>
      <c r="S64" s="67"/>
      <c r="T64" s="67"/>
      <c r="U64" s="67"/>
      <c r="V64" s="67"/>
      <c r="W64" s="67"/>
      <c r="X64" s="67"/>
      <c r="Y64" s="67"/>
    </row>
    <row r="65" spans="1:25">
      <c r="G65" s="69"/>
      <c r="H65" s="67"/>
      <c r="I65" s="67"/>
      <c r="J65" s="67"/>
      <c r="K65" s="67"/>
      <c r="L65" s="67"/>
      <c r="M65" s="67"/>
      <c r="N65" s="67"/>
      <c r="O65" s="67"/>
      <c r="P65" s="67"/>
      <c r="Q65" s="67"/>
      <c r="R65" s="67"/>
      <c r="S65" s="67"/>
      <c r="T65" s="67"/>
      <c r="U65" s="67"/>
      <c r="V65" s="67"/>
      <c r="W65" s="67"/>
      <c r="X65" s="67"/>
      <c r="Y65" s="67"/>
    </row>
    <row r="66" spans="1:25">
      <c r="G66" s="66">
        <f>SUM(G19,G29)</f>
        <v>9558136.8207523283</v>
      </c>
      <c r="H66" s="66">
        <f t="shared" ref="H66:V66" si="22">SUM(H19,H29)</f>
        <v>2231581.2820912474</v>
      </c>
      <c r="I66" s="66">
        <f t="shared" si="22"/>
        <v>4073892.8913611704</v>
      </c>
      <c r="J66" s="66">
        <f t="shared" si="22"/>
        <v>2386484.2157547423</v>
      </c>
      <c r="K66" s="66">
        <f t="shared" si="22"/>
        <v>829918.46204179071</v>
      </c>
      <c r="L66" s="66">
        <f t="shared" si="22"/>
        <v>36259.969503379427</v>
      </c>
      <c r="M66" s="66">
        <f t="shared" si="22"/>
        <v>951789.2916233351</v>
      </c>
      <c r="N66" s="66">
        <f t="shared" si="22"/>
        <v>1838327.6985511784</v>
      </c>
      <c r="O66" s="66">
        <f t="shared" si="22"/>
        <v>1152555.8625857928</v>
      </c>
      <c r="P66" s="66">
        <f t="shared" si="22"/>
        <v>421313.93398595531</v>
      </c>
      <c r="Q66" s="66">
        <f t="shared" si="22"/>
        <v>11741.295386825079</v>
      </c>
      <c r="R66" s="66">
        <f t="shared" si="22"/>
        <v>1279791.9904679121</v>
      </c>
      <c r="S66" s="66">
        <f t="shared" si="22"/>
        <v>2235565.1928099925</v>
      </c>
      <c r="T66" s="66">
        <f t="shared" si="22"/>
        <v>1233928.3531689497</v>
      </c>
      <c r="U66" s="66">
        <f t="shared" si="22"/>
        <v>408604.5280558354</v>
      </c>
      <c r="V66" s="66">
        <f t="shared" si="22"/>
        <v>24518.674116554346</v>
      </c>
      <c r="W66" s="67"/>
      <c r="X66" s="67"/>
      <c r="Y66" s="67"/>
    </row>
    <row r="67" spans="1:25">
      <c r="G67" s="66">
        <f>SUM(G20:G28)+SUM(G30:G38)</f>
        <v>9558136.8207523301</v>
      </c>
      <c r="H67" s="66">
        <f t="shared" ref="H67:V67" si="23">SUM(H20:H28)+SUM(H30:H38)</f>
        <v>2231581.2820912474</v>
      </c>
      <c r="I67" s="66">
        <f t="shared" si="23"/>
        <v>4073892.8913611714</v>
      </c>
      <c r="J67" s="66">
        <f t="shared" si="23"/>
        <v>2386484.2157547423</v>
      </c>
      <c r="K67" s="66">
        <f t="shared" si="23"/>
        <v>829918.46204179071</v>
      </c>
      <c r="L67" s="66">
        <f t="shared" si="23"/>
        <v>36259.969503379427</v>
      </c>
      <c r="M67" s="66">
        <f t="shared" si="23"/>
        <v>951789.2916233351</v>
      </c>
      <c r="N67" s="66">
        <f t="shared" si="23"/>
        <v>1838327.6985511784</v>
      </c>
      <c r="O67" s="66">
        <f t="shared" si="23"/>
        <v>1152555.8625857926</v>
      </c>
      <c r="P67" s="66">
        <f t="shared" si="23"/>
        <v>421313.93398595531</v>
      </c>
      <c r="Q67" s="66">
        <f t="shared" si="23"/>
        <v>11741.295386825081</v>
      </c>
      <c r="R67" s="66">
        <f t="shared" si="23"/>
        <v>1279791.9904679123</v>
      </c>
      <c r="S67" s="66">
        <f t="shared" si="23"/>
        <v>2235565.1928099925</v>
      </c>
      <c r="T67" s="66">
        <f t="shared" si="23"/>
        <v>1233928.3531689495</v>
      </c>
      <c r="U67" s="66">
        <f t="shared" si="23"/>
        <v>408604.52805583546</v>
      </c>
      <c r="V67" s="66">
        <f t="shared" si="23"/>
        <v>24518.67411655435</v>
      </c>
      <c r="W67" s="67"/>
      <c r="X67" s="67"/>
      <c r="Y67" s="67"/>
    </row>
    <row r="68" spans="1:25" ht="51.75">
      <c r="A68" s="29" t="s">
        <v>88</v>
      </c>
    </row>
    <row r="69" spans="1:25" ht="90">
      <c r="A69" s="29" t="s">
        <v>89</v>
      </c>
      <c r="B69" t="s">
        <v>101</v>
      </c>
      <c r="C69" s="34" t="s">
        <v>110</v>
      </c>
      <c r="D69" t="s">
        <v>102</v>
      </c>
    </row>
    <row r="70" spans="1:25" ht="39">
      <c r="A70" s="29" t="s">
        <v>90</v>
      </c>
      <c r="B70" t="s">
        <v>101</v>
      </c>
      <c r="C70" s="34" t="s">
        <v>110</v>
      </c>
      <c r="D70" t="s">
        <v>103</v>
      </c>
    </row>
    <row r="71" spans="1:25" ht="39">
      <c r="A71" s="29" t="s">
        <v>91</v>
      </c>
      <c r="C71" s="34" t="s">
        <v>110</v>
      </c>
      <c r="D71" t="s">
        <v>104</v>
      </c>
    </row>
    <row r="72" spans="1:25" ht="39">
      <c r="A72" s="29" t="s">
        <v>92</v>
      </c>
      <c r="B72" t="s">
        <v>101</v>
      </c>
      <c r="C72" s="34" t="s">
        <v>110</v>
      </c>
      <c r="D72" t="s">
        <v>106</v>
      </c>
    </row>
    <row r="73" spans="1:25" ht="39">
      <c r="A73" s="29" t="s">
        <v>93</v>
      </c>
      <c r="B73" t="s">
        <v>101</v>
      </c>
      <c r="C73" s="34" t="s">
        <v>110</v>
      </c>
      <c r="D73" t="s">
        <v>105</v>
      </c>
    </row>
    <row r="74" spans="1:25" ht="51.75">
      <c r="A74" s="29" t="s">
        <v>94</v>
      </c>
      <c r="B74" t="s">
        <v>101</v>
      </c>
      <c r="C74" s="34" t="s">
        <v>110</v>
      </c>
      <c r="D74" t="s">
        <v>107</v>
      </c>
      <c r="E74" s="35" t="s">
        <v>109</v>
      </c>
    </row>
    <row r="75" spans="1:25" ht="39">
      <c r="A75" s="29" t="s">
        <v>95</v>
      </c>
      <c r="B75" t="s">
        <v>101</v>
      </c>
      <c r="C75" s="34" t="s">
        <v>110</v>
      </c>
      <c r="D75" t="s">
        <v>108</v>
      </c>
    </row>
    <row r="76" spans="1:25" ht="26.25">
      <c r="A76" s="29" t="s">
        <v>96</v>
      </c>
    </row>
    <row r="77" spans="1:25">
      <c r="A77" s="29"/>
    </row>
    <row r="78" spans="1:25" ht="26.25">
      <c r="A78" s="29" t="s">
        <v>97</v>
      </c>
    </row>
    <row r="79" spans="1:25">
      <c r="A79" s="29"/>
    </row>
    <row r="80" spans="1:25" ht="64.5">
      <c r="A80" s="30" t="s">
        <v>98</v>
      </c>
    </row>
    <row r="81" spans="1:25">
      <c r="A81" s="31"/>
    </row>
    <row r="82" spans="1:25">
      <c r="A82" s="32"/>
    </row>
    <row r="83" spans="1:25" ht="77.25">
      <c r="A83" s="30" t="s">
        <v>99</v>
      </c>
    </row>
    <row r="84" spans="1:25">
      <c r="A84" s="32"/>
    </row>
    <row r="85" spans="1:25">
      <c r="A85" s="31"/>
    </row>
    <row r="86" spans="1:25">
      <c r="A86" s="32"/>
    </row>
    <row r="87" spans="1:25" ht="90">
      <c r="A87" s="30" t="s">
        <v>100</v>
      </c>
    </row>
    <row r="88" spans="1:25">
      <c r="A88" s="32"/>
    </row>
    <row r="89" spans="1:25">
      <c r="A89" s="31"/>
    </row>
    <row r="90" spans="1:25">
      <c r="A90" s="32"/>
    </row>
    <row r="91" spans="1:25" ht="15.75" thickBot="1">
      <c r="A91" s="33"/>
    </row>
    <row r="94" spans="1:25">
      <c r="B94" s="197"/>
      <c r="C94" s="197"/>
      <c r="D94" s="197"/>
      <c r="E94" s="197"/>
      <c r="F94" s="197"/>
      <c r="G94" s="186" t="s">
        <v>121</v>
      </c>
      <c r="H94" s="186" t="s">
        <v>17</v>
      </c>
      <c r="I94" s="186"/>
      <c r="J94" s="186"/>
      <c r="K94" s="186"/>
      <c r="L94" s="186"/>
      <c r="M94" s="186" t="s">
        <v>21</v>
      </c>
      <c r="N94" s="186"/>
      <c r="O94" s="186"/>
      <c r="P94" s="186"/>
      <c r="Q94" s="186"/>
      <c r="R94" s="186" t="s">
        <v>22</v>
      </c>
      <c r="S94" s="186"/>
      <c r="T94" s="186"/>
      <c r="U94" s="186"/>
      <c r="V94" s="186"/>
      <c r="W94" s="67"/>
      <c r="X94" s="67"/>
      <c r="Y94" s="67"/>
    </row>
    <row r="95" spans="1:25">
      <c r="B95" s="36"/>
      <c r="C95" s="36"/>
      <c r="D95" s="36"/>
      <c r="E95" s="36"/>
      <c r="F95" s="36"/>
      <c r="G95" s="186"/>
      <c r="H95" s="90" t="s">
        <v>18</v>
      </c>
      <c r="I95" s="90">
        <v>2</v>
      </c>
      <c r="J95" s="90">
        <v>3</v>
      </c>
      <c r="K95" s="90" t="s">
        <v>19</v>
      </c>
      <c r="L95" s="90" t="s">
        <v>20</v>
      </c>
      <c r="M95" s="90" t="s">
        <v>18</v>
      </c>
      <c r="N95" s="90">
        <v>2</v>
      </c>
      <c r="O95" s="90">
        <v>3</v>
      </c>
      <c r="P95" s="90" t="s">
        <v>19</v>
      </c>
      <c r="Q95" s="90" t="s">
        <v>20</v>
      </c>
      <c r="R95" s="90" t="s">
        <v>18</v>
      </c>
      <c r="S95" s="90">
        <v>2</v>
      </c>
      <c r="T95" s="90">
        <v>3</v>
      </c>
      <c r="U95" s="90" t="s">
        <v>19</v>
      </c>
      <c r="V95" s="90" t="s">
        <v>20</v>
      </c>
      <c r="W95" s="67"/>
      <c r="X95" s="67"/>
      <c r="Y95" s="67"/>
    </row>
    <row r="96" spans="1:25">
      <c r="G96" s="135">
        <v>46.468210965497278</v>
      </c>
    </row>
    <row r="97" spans="2:25">
      <c r="H97" s="186" t="s">
        <v>55</v>
      </c>
      <c r="I97" s="186"/>
      <c r="J97" s="186"/>
      <c r="K97" s="186"/>
      <c r="L97" s="186" t="s">
        <v>21</v>
      </c>
      <c r="M97" s="186"/>
      <c r="N97" s="186"/>
      <c r="O97" s="186"/>
      <c r="P97" s="186" t="s">
        <v>22</v>
      </c>
      <c r="Q97" s="186"/>
      <c r="R97" s="186"/>
      <c r="S97" s="186"/>
    </row>
    <row r="98" spans="2:25">
      <c r="H98" s="128" t="s">
        <v>266</v>
      </c>
      <c r="I98" s="128" t="s">
        <v>38</v>
      </c>
      <c r="J98" s="128" t="s">
        <v>39</v>
      </c>
      <c r="K98" s="128" t="s">
        <v>269</v>
      </c>
      <c r="L98" s="128" t="s">
        <v>266</v>
      </c>
      <c r="M98" s="128" t="s">
        <v>38</v>
      </c>
      <c r="N98" s="128" t="s">
        <v>39</v>
      </c>
      <c r="O98" s="128" t="s">
        <v>269</v>
      </c>
      <c r="P98" s="128" t="s">
        <v>266</v>
      </c>
      <c r="Q98" s="128" t="s">
        <v>38</v>
      </c>
      <c r="R98" s="128" t="s">
        <v>39</v>
      </c>
      <c r="S98" s="128" t="s">
        <v>269</v>
      </c>
    </row>
    <row r="99" spans="2:25">
      <c r="B99" s="91"/>
      <c r="C99" s="36"/>
      <c r="D99" s="36"/>
      <c r="E99" s="36"/>
      <c r="F99" s="36"/>
      <c r="G99" s="1" t="s">
        <v>271</v>
      </c>
      <c r="H99" s="136">
        <v>61.61051726712833</v>
      </c>
      <c r="I99" s="136">
        <v>44.21705176379686</v>
      </c>
      <c r="J99" s="136">
        <v>33.974310019502177</v>
      </c>
      <c r="K99" s="136">
        <v>31.641497097658995</v>
      </c>
      <c r="L99" s="136">
        <v>61.418788097347132</v>
      </c>
      <c r="M99" s="136">
        <v>42.388496691963084</v>
      </c>
      <c r="N99" s="136">
        <v>33.095551498167097</v>
      </c>
      <c r="O99" s="136">
        <v>31.48067577632423</v>
      </c>
      <c r="P99" s="136">
        <v>61.74280201589437</v>
      </c>
      <c r="Q99" s="136">
        <v>45.718856632919149</v>
      </c>
      <c r="R99" s="136">
        <v>34.724555602558901</v>
      </c>
      <c r="S99" s="136">
        <v>31.831357506118408</v>
      </c>
      <c r="V99" s="135"/>
      <c r="W99" s="67"/>
      <c r="X99" s="67"/>
      <c r="Y99" s="67"/>
    </row>
  </sheetData>
  <mergeCells count="18">
    <mergeCell ref="H97:K97"/>
    <mergeCell ref="L97:O97"/>
    <mergeCell ref="P97:S97"/>
    <mergeCell ref="B94:F94"/>
    <mergeCell ref="G94:G95"/>
    <mergeCell ref="H94:L94"/>
    <mergeCell ref="M94:Q94"/>
    <mergeCell ref="R94:V94"/>
    <mergeCell ref="B40:F40"/>
    <mergeCell ref="G40:G41"/>
    <mergeCell ref="H40:L40"/>
    <mergeCell ref="M40:Q40"/>
    <mergeCell ref="R40:V40"/>
    <mergeCell ref="H6:L6"/>
    <mergeCell ref="M6:Q6"/>
    <mergeCell ref="R6:V6"/>
    <mergeCell ref="G6:G7"/>
    <mergeCell ref="B6:F6"/>
  </mergeCell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Equation.3" shapeId="8193" r:id="rId4">
          <objectPr defaultSize="0" autoPict="0" r:id="rId5">
            <anchor moveWithCells="1" sizeWithCells="1">
              <from>
                <xdr:col>1</xdr:col>
                <xdr:colOff>2238375</xdr:colOff>
                <xdr:row>79</xdr:row>
                <xdr:rowOff>314325</xdr:rowOff>
              </from>
              <to>
                <xdr:col>1</xdr:col>
                <xdr:colOff>3190875</xdr:colOff>
                <xdr:row>82</xdr:row>
                <xdr:rowOff>66675</xdr:rowOff>
              </to>
            </anchor>
          </objectPr>
        </oleObject>
      </mc:Choice>
      <mc:Fallback>
        <oleObject progId="Equation.3" shapeId="8193" r:id="rId4"/>
      </mc:Fallback>
    </mc:AlternateContent>
    <mc:AlternateContent xmlns:mc="http://schemas.openxmlformats.org/markup-compatibility/2006">
      <mc:Choice Requires="x14">
        <oleObject progId="Equation.3" shapeId="8194" r:id="rId6">
          <objectPr defaultSize="0" autoPict="0" r:id="rId7">
            <anchor moveWithCells="1" sizeWithCells="1">
              <from>
                <xdr:col>1</xdr:col>
                <xdr:colOff>2009775</xdr:colOff>
                <xdr:row>83</xdr:row>
                <xdr:rowOff>9525</xdr:rowOff>
              </from>
              <to>
                <xdr:col>1</xdr:col>
                <xdr:colOff>3209925</xdr:colOff>
                <xdr:row>85</xdr:row>
                <xdr:rowOff>76200</xdr:rowOff>
              </to>
            </anchor>
          </objectPr>
        </oleObject>
      </mc:Choice>
      <mc:Fallback>
        <oleObject progId="Equation.3" shapeId="8194" r:id="rId6"/>
      </mc:Fallback>
    </mc:AlternateContent>
    <mc:AlternateContent xmlns:mc="http://schemas.openxmlformats.org/markup-compatibility/2006">
      <mc:Choice Requires="x14">
        <oleObject progId="Equation.3" shapeId="8195" r:id="rId8">
          <objectPr defaultSize="0" autoPict="0" r:id="rId9">
            <anchor moveWithCells="1" sizeWithCells="1">
              <from>
                <xdr:col>1</xdr:col>
                <xdr:colOff>2286000</xdr:colOff>
                <xdr:row>87</xdr:row>
                <xdr:rowOff>104775</xdr:rowOff>
              </from>
              <to>
                <xdr:col>1</xdr:col>
                <xdr:colOff>3438525</xdr:colOff>
                <xdr:row>90</xdr:row>
                <xdr:rowOff>9525</xdr:rowOff>
              </to>
            </anchor>
          </objectPr>
        </oleObject>
      </mc:Choice>
      <mc:Fallback>
        <oleObject progId="Equation.3" shapeId="8195" r:id="rId8"/>
      </mc:Fallback>
    </mc:AlternateContent>
  </oleObjec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03"/>
  <sheetViews>
    <sheetView topLeftCell="A7" workbookViewId="0">
      <selection activeCell="D46" sqref="D46"/>
    </sheetView>
  </sheetViews>
  <sheetFormatPr defaultColWidth="11.42578125" defaultRowHeight="15"/>
  <cols>
    <col min="1" max="1" width="59.7109375" customWidth="1"/>
    <col min="2" max="2" width="19.7109375" hidden="1" customWidth="1"/>
    <col min="3" max="3" width="7" bestFit="1" customWidth="1"/>
    <col min="4" max="4" width="7.7109375" bestFit="1" customWidth="1"/>
    <col min="5" max="5" width="18.85546875" customWidth="1"/>
    <col min="6" max="13" width="8.42578125" bestFit="1" customWidth="1"/>
    <col min="14" max="14" width="7.7109375" bestFit="1" customWidth="1"/>
    <col min="15" max="18" width="8.42578125" bestFit="1" customWidth="1"/>
    <col min="19" max="19" width="5.5703125" bestFit="1" customWidth="1"/>
    <col min="20" max="20" width="7.42578125" customWidth="1"/>
  </cols>
  <sheetData>
    <row r="1" spans="1:22">
      <c r="A1" t="s">
        <v>122</v>
      </c>
    </row>
    <row r="2" spans="1:22">
      <c r="A2" s="27" t="s">
        <v>311</v>
      </c>
    </row>
    <row r="3" spans="1:22">
      <c r="A3" s="1" t="s">
        <v>1</v>
      </c>
    </row>
    <row r="4" spans="1:22">
      <c r="A4" s="1" t="s">
        <v>300</v>
      </c>
    </row>
    <row r="6" spans="1:22">
      <c r="B6" s="38" t="s">
        <v>24</v>
      </c>
      <c r="C6" s="186" t="s">
        <v>121</v>
      </c>
      <c r="D6" s="186" t="s">
        <v>17</v>
      </c>
      <c r="E6" s="186"/>
      <c r="F6" s="186"/>
      <c r="G6" s="186"/>
      <c r="H6" s="186"/>
      <c r="I6" s="186" t="s">
        <v>21</v>
      </c>
      <c r="J6" s="186"/>
      <c r="K6" s="186"/>
      <c r="L6" s="186"/>
      <c r="M6" s="186"/>
      <c r="N6" s="186" t="s">
        <v>22</v>
      </c>
      <c r="O6" s="186"/>
      <c r="P6" s="186"/>
      <c r="Q6" s="186"/>
      <c r="R6" s="186"/>
      <c r="S6" t="s">
        <v>212</v>
      </c>
    </row>
    <row r="7" spans="1:22">
      <c r="B7" s="36"/>
      <c r="C7" s="186"/>
      <c r="D7" s="15" t="s">
        <v>18</v>
      </c>
      <c r="E7" s="15">
        <v>2</v>
      </c>
      <c r="F7" s="15">
        <v>3</v>
      </c>
      <c r="G7" s="15" t="s">
        <v>19</v>
      </c>
      <c r="H7" s="15" t="s">
        <v>20</v>
      </c>
      <c r="I7" s="15" t="s">
        <v>18</v>
      </c>
      <c r="J7" s="15">
        <v>2</v>
      </c>
      <c r="K7" s="15">
        <v>3</v>
      </c>
      <c r="L7" s="15" t="s">
        <v>19</v>
      </c>
      <c r="M7" s="15" t="s">
        <v>20</v>
      </c>
      <c r="N7" s="15" t="s">
        <v>18</v>
      </c>
      <c r="O7" s="15">
        <v>2</v>
      </c>
      <c r="P7" s="15">
        <v>3</v>
      </c>
      <c r="Q7" s="15" t="s">
        <v>19</v>
      </c>
      <c r="R7" s="15" t="s">
        <v>20</v>
      </c>
      <c r="S7" s="93" t="s">
        <v>213</v>
      </c>
    </row>
    <row r="8" spans="1:22" ht="15" customHeight="1">
      <c r="A8" s="1" t="s">
        <v>111</v>
      </c>
      <c r="B8" s="198" t="s">
        <v>123</v>
      </c>
      <c r="C8" s="98">
        <f>SUM(C9:C19)</f>
        <v>4653.6320000000005</v>
      </c>
      <c r="D8" s="98">
        <f t="shared" ref="D8:R8" si="0">SUM(D9:D19)</f>
        <v>1399.4520000000002</v>
      </c>
      <c r="E8" s="98">
        <f t="shared" si="0"/>
        <v>1910.2530000000002</v>
      </c>
      <c r="F8" s="98">
        <f t="shared" si="0"/>
        <v>1073.7260000000001</v>
      </c>
      <c r="G8" s="98">
        <f t="shared" si="0"/>
        <v>250.834</v>
      </c>
      <c r="H8" s="98">
        <f t="shared" si="0"/>
        <v>19.369999999999997</v>
      </c>
      <c r="I8" s="98">
        <f t="shared" si="0"/>
        <v>571.23400000000004</v>
      </c>
      <c r="J8" s="98">
        <f t="shared" si="0"/>
        <v>861.38700000000006</v>
      </c>
      <c r="K8" s="98">
        <f t="shared" si="0"/>
        <v>494.57</v>
      </c>
      <c r="L8" s="98">
        <f t="shared" si="0"/>
        <v>135.607</v>
      </c>
      <c r="M8" s="98">
        <f t="shared" si="0"/>
        <v>7.4640000000000004</v>
      </c>
      <c r="N8" s="98">
        <f t="shared" si="0"/>
        <v>828.21799999999985</v>
      </c>
      <c r="O8" s="98">
        <f t="shared" si="0"/>
        <v>1048.867</v>
      </c>
      <c r="P8" s="98">
        <f t="shared" si="0"/>
        <v>579.15399999999988</v>
      </c>
      <c r="Q8" s="98">
        <f t="shared" si="0"/>
        <v>115.22500000000002</v>
      </c>
      <c r="R8" s="98">
        <f t="shared" si="0"/>
        <v>11.904999999999999</v>
      </c>
      <c r="S8" s="89">
        <v>100.00000000000003</v>
      </c>
      <c r="V8" s="70">
        <f>+D8+E8</f>
        <v>3309.7050000000004</v>
      </c>
    </row>
    <row r="9" spans="1:22" ht="15" customHeight="1">
      <c r="A9" s="3" t="s">
        <v>77</v>
      </c>
      <c r="B9" s="198"/>
      <c r="C9" s="98">
        <v>7.6999999999999999E-2</v>
      </c>
      <c r="D9" s="98">
        <v>7.6999999999999999E-2</v>
      </c>
      <c r="E9" s="98">
        <v>0</v>
      </c>
      <c r="F9" s="98">
        <v>0</v>
      </c>
      <c r="G9" s="98">
        <v>0</v>
      </c>
      <c r="H9" s="98">
        <v>0</v>
      </c>
      <c r="I9" s="98">
        <v>0</v>
      </c>
      <c r="J9" s="98">
        <v>0</v>
      </c>
      <c r="K9" s="98">
        <v>0</v>
      </c>
      <c r="L9" s="98">
        <v>0</v>
      </c>
      <c r="M9" s="98">
        <v>0</v>
      </c>
      <c r="N9" s="98">
        <v>7.6999999999999999E-2</v>
      </c>
      <c r="O9" s="98">
        <v>0</v>
      </c>
      <c r="P9" s="98">
        <v>0</v>
      </c>
      <c r="Q9" s="98">
        <v>0</v>
      </c>
      <c r="R9" s="98">
        <v>0</v>
      </c>
      <c r="S9" s="89">
        <v>0</v>
      </c>
      <c r="T9" s="87">
        <f>+C9/C$8*100</f>
        <v>1.6546215944879179E-3</v>
      </c>
      <c r="V9" s="70">
        <f t="shared" ref="V9:V43" si="1">+D9+E9</f>
        <v>7.6999999999999999E-2</v>
      </c>
    </row>
    <row r="10" spans="1:22" ht="15" customHeight="1">
      <c r="A10" s="3" t="s">
        <v>78</v>
      </c>
      <c r="B10" s="198"/>
      <c r="C10" s="98">
        <v>147.221</v>
      </c>
      <c r="D10" s="98">
        <v>84.046000000000006</v>
      </c>
      <c r="E10" s="98">
        <v>48.292000000000002</v>
      </c>
      <c r="F10" s="98">
        <v>13.978999999999999</v>
      </c>
      <c r="G10" s="98">
        <v>0.90400000000000003</v>
      </c>
      <c r="H10" s="98">
        <v>0</v>
      </c>
      <c r="I10" s="98">
        <v>15.648999999999999</v>
      </c>
      <c r="J10" s="98">
        <v>12.249000000000001</v>
      </c>
      <c r="K10" s="98">
        <v>4.2370000000000001</v>
      </c>
      <c r="L10" s="98">
        <v>0.21</v>
      </c>
      <c r="M10" s="98">
        <v>0</v>
      </c>
      <c r="N10" s="98">
        <v>68.397000000000006</v>
      </c>
      <c r="O10" s="98">
        <v>36.043999999999997</v>
      </c>
      <c r="P10" s="98">
        <v>9.7409999999999997</v>
      </c>
      <c r="Q10" s="98">
        <v>0.69399999999999995</v>
      </c>
      <c r="R10" s="98">
        <v>0</v>
      </c>
      <c r="S10" s="89">
        <v>0.70841720256152574</v>
      </c>
      <c r="T10" s="87">
        <f t="shared" ref="T10:T19" si="2">+C10/C$8*100</f>
        <v>3.1635720228844906</v>
      </c>
      <c r="V10" s="70">
        <f t="shared" si="1"/>
        <v>132.33800000000002</v>
      </c>
    </row>
    <row r="11" spans="1:22" ht="15" customHeight="1">
      <c r="A11" s="3" t="s">
        <v>79</v>
      </c>
      <c r="B11" s="198"/>
      <c r="C11" s="98">
        <v>27.27</v>
      </c>
      <c r="D11" s="98">
        <v>6.8470000000000004</v>
      </c>
      <c r="E11" s="98">
        <v>6.6710000000000003</v>
      </c>
      <c r="F11" s="98">
        <v>8.7789999999999999</v>
      </c>
      <c r="G11" s="98">
        <v>4.9740000000000002</v>
      </c>
      <c r="H11" s="98">
        <v>0</v>
      </c>
      <c r="I11" s="98">
        <v>0.107</v>
      </c>
      <c r="J11" s="98">
        <v>1.966</v>
      </c>
      <c r="K11" s="98">
        <v>0.94499999999999995</v>
      </c>
      <c r="L11" s="98">
        <v>3.3820000000000001</v>
      </c>
      <c r="M11" s="98">
        <v>0</v>
      </c>
      <c r="N11" s="98">
        <v>6.74</v>
      </c>
      <c r="O11" s="98">
        <v>4.7050000000000001</v>
      </c>
      <c r="P11" s="98">
        <v>7.8339999999999996</v>
      </c>
      <c r="Q11" s="98">
        <v>1.5920000000000001</v>
      </c>
      <c r="R11" s="98">
        <v>0</v>
      </c>
      <c r="S11" s="89">
        <v>0.13529894124305755</v>
      </c>
      <c r="T11" s="87">
        <f t="shared" si="2"/>
        <v>0.58599390755435743</v>
      </c>
      <c r="V11" s="70">
        <f t="shared" si="1"/>
        <v>13.518000000000001</v>
      </c>
    </row>
    <row r="12" spans="1:22" ht="15" customHeight="1">
      <c r="A12" s="3" t="s">
        <v>80</v>
      </c>
      <c r="B12" s="198"/>
      <c r="C12" s="98">
        <v>642.65300000000002</v>
      </c>
      <c r="D12" s="98">
        <v>177.125</v>
      </c>
      <c r="E12" s="98">
        <v>302.32100000000003</v>
      </c>
      <c r="F12" s="98">
        <v>129.446</v>
      </c>
      <c r="G12" s="98">
        <v>31.050999999999998</v>
      </c>
      <c r="H12" s="98">
        <v>2.7109999999999999</v>
      </c>
      <c r="I12" s="98">
        <v>68.096000000000004</v>
      </c>
      <c r="J12" s="98">
        <v>116.47799999999999</v>
      </c>
      <c r="K12" s="98">
        <v>54.823</v>
      </c>
      <c r="L12" s="98">
        <v>17.434999999999999</v>
      </c>
      <c r="M12" s="98">
        <v>0.35599999999999998</v>
      </c>
      <c r="N12" s="98">
        <v>109.029</v>
      </c>
      <c r="O12" s="98">
        <v>185.84299999999999</v>
      </c>
      <c r="P12" s="98">
        <v>74.622</v>
      </c>
      <c r="Q12" s="98">
        <v>13.616</v>
      </c>
      <c r="R12" s="98">
        <v>2.3540000000000001</v>
      </c>
      <c r="S12" s="89">
        <v>17.249432693810352</v>
      </c>
      <c r="T12" s="87">
        <f t="shared" si="2"/>
        <v>13.809708202109663</v>
      </c>
      <c r="V12" s="70">
        <f t="shared" si="1"/>
        <v>479.44600000000003</v>
      </c>
    </row>
    <row r="13" spans="1:22" ht="15" customHeight="1">
      <c r="A13" s="3" t="s">
        <v>81</v>
      </c>
      <c r="B13" s="198"/>
      <c r="C13" s="98">
        <v>24.1</v>
      </c>
      <c r="D13" s="98">
        <v>6.1840000000000002</v>
      </c>
      <c r="E13" s="98">
        <v>8.8740000000000006</v>
      </c>
      <c r="F13" s="98">
        <v>8.3699999999999992</v>
      </c>
      <c r="G13" s="98">
        <v>0.67200000000000004</v>
      </c>
      <c r="H13" s="98">
        <v>0</v>
      </c>
      <c r="I13" s="98">
        <v>1.9610000000000001</v>
      </c>
      <c r="J13" s="98">
        <v>2.8079999999999998</v>
      </c>
      <c r="K13" s="98">
        <v>2.552</v>
      </c>
      <c r="L13" s="98">
        <v>0.39700000000000002</v>
      </c>
      <c r="M13" s="98">
        <v>0</v>
      </c>
      <c r="N13" s="98">
        <v>4.2229999999999999</v>
      </c>
      <c r="O13" s="98">
        <v>6.0659999999999998</v>
      </c>
      <c r="P13" s="98">
        <v>5.8179999999999996</v>
      </c>
      <c r="Q13" s="98">
        <v>0.27400000000000002</v>
      </c>
      <c r="R13" s="98">
        <v>0</v>
      </c>
      <c r="S13" s="89">
        <v>0.34150164499772617</v>
      </c>
      <c r="T13" s="87">
        <f t="shared" si="2"/>
        <v>0.51787507048258219</v>
      </c>
      <c r="V13" s="70">
        <f t="shared" si="1"/>
        <v>15.058</v>
      </c>
    </row>
    <row r="14" spans="1:22" ht="15" customHeight="1">
      <c r="A14" s="3" t="s">
        <v>24</v>
      </c>
      <c r="B14" s="198"/>
      <c r="C14" s="98">
        <v>316.35000000000002</v>
      </c>
      <c r="D14" s="98">
        <v>141.94</v>
      </c>
      <c r="E14" s="98">
        <v>117.467</v>
      </c>
      <c r="F14" s="98">
        <v>47.462000000000003</v>
      </c>
      <c r="G14" s="98">
        <v>7.1920000000000002</v>
      </c>
      <c r="H14" s="98">
        <v>2.2879999999999998</v>
      </c>
      <c r="I14" s="98">
        <v>5.9349999999999996</v>
      </c>
      <c r="J14" s="98">
        <v>7.8040000000000003</v>
      </c>
      <c r="K14" s="98">
        <v>6.4509999999999996</v>
      </c>
      <c r="L14" s="98">
        <v>1.258</v>
      </c>
      <c r="M14" s="98">
        <v>0</v>
      </c>
      <c r="N14" s="98">
        <v>136.005</v>
      </c>
      <c r="O14" s="98">
        <v>109.663</v>
      </c>
      <c r="P14" s="98">
        <v>41.012</v>
      </c>
      <c r="Q14" s="98">
        <v>5.9340000000000002</v>
      </c>
      <c r="R14" s="98">
        <v>2.2879999999999998</v>
      </c>
      <c r="S14" s="89">
        <v>6.6886233818531089</v>
      </c>
      <c r="T14" s="87">
        <f t="shared" si="2"/>
        <v>6.7979161222889992</v>
      </c>
      <c r="V14" s="70">
        <f t="shared" si="1"/>
        <v>259.40699999999998</v>
      </c>
    </row>
    <row r="15" spans="1:22" ht="15" customHeight="1">
      <c r="A15" s="3" t="s">
        <v>82</v>
      </c>
      <c r="B15" s="198"/>
      <c r="C15" s="98">
        <v>1518.6020000000001</v>
      </c>
      <c r="D15" s="98">
        <v>455.22500000000002</v>
      </c>
      <c r="E15" s="98">
        <v>661.12599999999998</v>
      </c>
      <c r="F15" s="98">
        <v>332.78800000000001</v>
      </c>
      <c r="G15" s="98">
        <v>62.173000000000002</v>
      </c>
      <c r="H15" s="98">
        <v>7.29</v>
      </c>
      <c r="I15" s="98">
        <v>233.059</v>
      </c>
      <c r="J15" s="98">
        <v>303.15100000000001</v>
      </c>
      <c r="K15" s="98">
        <v>153.77099999999999</v>
      </c>
      <c r="L15" s="98">
        <v>31.422000000000001</v>
      </c>
      <c r="M15" s="98">
        <v>3.419</v>
      </c>
      <c r="N15" s="98">
        <v>222.166</v>
      </c>
      <c r="O15" s="98">
        <v>357.97500000000002</v>
      </c>
      <c r="P15" s="98">
        <v>179.017</v>
      </c>
      <c r="Q15" s="98">
        <v>30.751000000000001</v>
      </c>
      <c r="R15" s="98">
        <v>3.871</v>
      </c>
      <c r="S15" s="89">
        <v>31.720390772560702</v>
      </c>
      <c r="T15" s="87">
        <f t="shared" si="2"/>
        <v>32.632618995227816</v>
      </c>
      <c r="V15" s="70">
        <f t="shared" si="1"/>
        <v>1116.3510000000001</v>
      </c>
    </row>
    <row r="16" spans="1:22" ht="15" customHeight="1">
      <c r="A16" s="3" t="s">
        <v>83</v>
      </c>
      <c r="B16" s="198"/>
      <c r="C16" s="98">
        <v>420.04599999999999</v>
      </c>
      <c r="D16" s="98">
        <v>166.18600000000001</v>
      </c>
      <c r="E16" s="98">
        <v>158.62200000000001</v>
      </c>
      <c r="F16" s="98">
        <v>80.41</v>
      </c>
      <c r="G16" s="98">
        <v>12.425000000000001</v>
      </c>
      <c r="H16" s="98">
        <v>2.4039999999999999</v>
      </c>
      <c r="I16" s="98">
        <v>23.286000000000001</v>
      </c>
      <c r="J16" s="98">
        <v>35.584000000000003</v>
      </c>
      <c r="K16" s="98">
        <v>22.265000000000001</v>
      </c>
      <c r="L16" s="98">
        <v>6.0780000000000003</v>
      </c>
      <c r="M16" s="98">
        <v>1.661</v>
      </c>
      <c r="N16" s="98">
        <v>142.9</v>
      </c>
      <c r="O16" s="98">
        <v>123.038</v>
      </c>
      <c r="P16" s="98">
        <v>58.145000000000003</v>
      </c>
      <c r="Q16" s="98">
        <v>6.3470000000000004</v>
      </c>
      <c r="R16" s="98">
        <v>0.74299999999999999</v>
      </c>
      <c r="S16" s="89">
        <v>8.238356980602429</v>
      </c>
      <c r="T16" s="87">
        <f t="shared" si="2"/>
        <v>9.0261971724450909</v>
      </c>
      <c r="V16" s="70">
        <f t="shared" si="1"/>
        <v>324.80799999999999</v>
      </c>
    </row>
    <row r="17" spans="1:22" ht="15" customHeight="1">
      <c r="A17" s="3" t="s">
        <v>84</v>
      </c>
      <c r="B17" s="198"/>
      <c r="C17" s="98">
        <v>104.092</v>
      </c>
      <c r="D17" s="98">
        <v>12.128</v>
      </c>
      <c r="E17" s="98">
        <v>44.015999999999998</v>
      </c>
      <c r="F17" s="98">
        <v>38.53</v>
      </c>
      <c r="G17" s="98">
        <v>9.4179999999999993</v>
      </c>
      <c r="H17" s="98">
        <v>0</v>
      </c>
      <c r="I17" s="98">
        <v>6.1660000000000004</v>
      </c>
      <c r="J17" s="98">
        <v>28.654</v>
      </c>
      <c r="K17" s="98">
        <v>21.474</v>
      </c>
      <c r="L17" s="98">
        <v>3.4689999999999999</v>
      </c>
      <c r="M17" s="98">
        <v>0</v>
      </c>
      <c r="N17" s="98">
        <v>5.9619999999999997</v>
      </c>
      <c r="O17" s="98">
        <v>15.362</v>
      </c>
      <c r="P17" s="98">
        <v>17.056000000000001</v>
      </c>
      <c r="Q17" s="98">
        <v>5.9489999999999998</v>
      </c>
      <c r="R17" s="98">
        <v>0</v>
      </c>
      <c r="S17" s="89">
        <v>2.7897124575581222</v>
      </c>
      <c r="T17" s="87">
        <f t="shared" si="2"/>
        <v>2.236790532642031</v>
      </c>
      <c r="V17" s="70">
        <f t="shared" si="1"/>
        <v>56.143999999999998</v>
      </c>
    </row>
    <row r="18" spans="1:22" ht="15" customHeight="1">
      <c r="A18" s="3" t="s">
        <v>85</v>
      </c>
      <c r="B18" s="198"/>
      <c r="C18" s="98">
        <v>471.53399999999999</v>
      </c>
      <c r="D18" s="98">
        <v>86.891999999999996</v>
      </c>
      <c r="E18" s="98">
        <v>195.947</v>
      </c>
      <c r="F18" s="98">
        <v>137.31800000000001</v>
      </c>
      <c r="G18" s="98">
        <v>50.201000000000001</v>
      </c>
      <c r="H18" s="98">
        <v>1.177</v>
      </c>
      <c r="I18" s="98">
        <v>41.996000000000002</v>
      </c>
      <c r="J18" s="98">
        <v>102.563</v>
      </c>
      <c r="K18" s="98">
        <v>63.481999999999999</v>
      </c>
      <c r="L18" s="98">
        <v>26.372</v>
      </c>
      <c r="M18" s="98">
        <v>0</v>
      </c>
      <c r="N18" s="98">
        <v>44.896000000000001</v>
      </c>
      <c r="O18" s="98">
        <v>93.384</v>
      </c>
      <c r="P18" s="98">
        <v>73.834999999999994</v>
      </c>
      <c r="Q18" s="98">
        <v>23.829000000000001</v>
      </c>
      <c r="R18" s="98">
        <v>1.177</v>
      </c>
      <c r="S18" s="89">
        <v>12.174083545164715</v>
      </c>
      <c r="T18" s="87">
        <f t="shared" si="2"/>
        <v>10.132601804354104</v>
      </c>
      <c r="V18" s="70">
        <f t="shared" si="1"/>
        <v>282.839</v>
      </c>
    </row>
    <row r="19" spans="1:22" ht="15" customHeight="1">
      <c r="A19" s="28" t="s">
        <v>86</v>
      </c>
      <c r="B19" s="198"/>
      <c r="C19" s="98">
        <v>981.68700000000001</v>
      </c>
      <c r="D19" s="98">
        <v>262.80200000000002</v>
      </c>
      <c r="E19" s="98">
        <v>366.91699999999997</v>
      </c>
      <c r="F19" s="98">
        <v>276.64400000000001</v>
      </c>
      <c r="G19" s="98">
        <v>71.823999999999998</v>
      </c>
      <c r="H19" s="98">
        <v>3.5</v>
      </c>
      <c r="I19" s="98">
        <v>174.97900000000001</v>
      </c>
      <c r="J19" s="98">
        <v>250.13</v>
      </c>
      <c r="K19" s="98">
        <v>164.57</v>
      </c>
      <c r="L19" s="98">
        <v>45.584000000000003</v>
      </c>
      <c r="M19" s="98">
        <v>2.028</v>
      </c>
      <c r="N19" s="98">
        <v>87.822999999999993</v>
      </c>
      <c r="O19" s="98">
        <v>116.78700000000001</v>
      </c>
      <c r="P19" s="98">
        <v>112.074</v>
      </c>
      <c r="Q19" s="98">
        <v>26.239000000000001</v>
      </c>
      <c r="R19" s="98">
        <v>1.472</v>
      </c>
      <c r="S19" s="89">
        <v>19.954182379648266</v>
      </c>
      <c r="T19" s="87">
        <f t="shared" si="2"/>
        <v>21.095071548416374</v>
      </c>
      <c r="V19" s="70">
        <f t="shared" si="1"/>
        <v>629.71900000000005</v>
      </c>
    </row>
    <row r="20" spans="1:22">
      <c r="A20" s="1" t="s">
        <v>112</v>
      </c>
      <c r="B20" s="198"/>
      <c r="C20" s="99">
        <f>SUM(C21:C31)</f>
        <v>2162.4599999999996</v>
      </c>
      <c r="D20" s="99">
        <f t="shared" ref="D20:R20" si="3">SUM(D21:D31)</f>
        <v>862.20900000000006</v>
      </c>
      <c r="E20" s="99">
        <f t="shared" si="3"/>
        <v>844.65699999999993</v>
      </c>
      <c r="F20" s="99">
        <f t="shared" si="3"/>
        <v>364.79</v>
      </c>
      <c r="G20" s="99">
        <f t="shared" si="3"/>
        <v>79.366</v>
      </c>
      <c r="H20" s="99">
        <f t="shared" si="3"/>
        <v>11.436</v>
      </c>
      <c r="I20" s="99">
        <f t="shared" si="3"/>
        <v>350.84399999999999</v>
      </c>
      <c r="J20" s="99">
        <f t="shared" si="3"/>
        <v>365.13</v>
      </c>
      <c r="K20" s="99">
        <f t="shared" si="3"/>
        <v>163.68199999999999</v>
      </c>
      <c r="L20" s="99">
        <f t="shared" si="3"/>
        <v>42.69</v>
      </c>
      <c r="M20" s="99">
        <f t="shared" si="3"/>
        <v>6.008</v>
      </c>
      <c r="N20" s="99">
        <f t="shared" si="3"/>
        <v>511.36599999999999</v>
      </c>
      <c r="O20" s="99">
        <f t="shared" si="3"/>
        <v>479.53</v>
      </c>
      <c r="P20" s="99">
        <f t="shared" si="3"/>
        <v>201.10700000000003</v>
      </c>
      <c r="Q20" s="99">
        <f t="shared" si="3"/>
        <v>36.676000000000002</v>
      </c>
      <c r="R20" s="99">
        <f t="shared" si="3"/>
        <v>5.4270000000000005</v>
      </c>
      <c r="T20" s="84"/>
      <c r="V20" s="70">
        <f t="shared" si="1"/>
        <v>1706.866</v>
      </c>
    </row>
    <row r="21" spans="1:22">
      <c r="A21" s="3" t="s">
        <v>77</v>
      </c>
      <c r="B21" s="198"/>
      <c r="C21" s="100">
        <v>0</v>
      </c>
      <c r="D21" s="100">
        <v>0</v>
      </c>
      <c r="E21" s="100">
        <v>0</v>
      </c>
      <c r="F21" s="100">
        <v>0</v>
      </c>
      <c r="G21" s="100">
        <v>0</v>
      </c>
      <c r="H21" s="100">
        <v>0</v>
      </c>
      <c r="I21" s="100">
        <v>0</v>
      </c>
      <c r="J21" s="100">
        <v>0</v>
      </c>
      <c r="K21" s="100">
        <v>0</v>
      </c>
      <c r="L21" s="100">
        <v>0</v>
      </c>
      <c r="M21" s="100">
        <v>0</v>
      </c>
      <c r="N21" s="100">
        <v>0</v>
      </c>
      <c r="O21" s="100">
        <v>0</v>
      </c>
      <c r="P21" s="100">
        <v>0</v>
      </c>
      <c r="Q21" s="100">
        <v>0</v>
      </c>
      <c r="R21" s="100">
        <v>0</v>
      </c>
      <c r="T21" s="84"/>
      <c r="V21" s="70">
        <f t="shared" si="1"/>
        <v>0</v>
      </c>
    </row>
    <row r="22" spans="1:22">
      <c r="A22" s="3" t="s">
        <v>78</v>
      </c>
      <c r="B22" s="198"/>
      <c r="C22" s="100">
        <v>80.736000000000004</v>
      </c>
      <c r="D22" s="100">
        <v>45.064999999999998</v>
      </c>
      <c r="E22" s="100">
        <v>30.28</v>
      </c>
      <c r="F22" s="100">
        <v>4.7809999999999997</v>
      </c>
      <c r="G22" s="100">
        <v>0.61099999999999999</v>
      </c>
      <c r="H22" s="100">
        <v>0</v>
      </c>
      <c r="I22" s="100">
        <v>8.1289999999999996</v>
      </c>
      <c r="J22" s="100">
        <v>5.3890000000000002</v>
      </c>
      <c r="K22" s="100">
        <v>1.244</v>
      </c>
      <c r="L22" s="100">
        <v>0</v>
      </c>
      <c r="M22" s="100">
        <v>0</v>
      </c>
      <c r="N22" s="100">
        <v>36.936</v>
      </c>
      <c r="O22" s="100">
        <v>24.89</v>
      </c>
      <c r="P22" s="100">
        <v>3.5369999999999999</v>
      </c>
      <c r="Q22" s="100">
        <v>0.61099999999999999</v>
      </c>
      <c r="R22" s="100">
        <v>0</v>
      </c>
      <c r="T22" s="84"/>
      <c r="V22" s="70">
        <f t="shared" si="1"/>
        <v>75.344999999999999</v>
      </c>
    </row>
    <row r="23" spans="1:22">
      <c r="A23" s="3" t="s">
        <v>79</v>
      </c>
      <c r="B23" s="198"/>
      <c r="C23" s="100">
        <v>6.0309999999999997</v>
      </c>
      <c r="D23" s="100">
        <v>1.6140000000000001</v>
      </c>
      <c r="E23" s="100">
        <v>4.109</v>
      </c>
      <c r="F23" s="100">
        <v>0.307</v>
      </c>
      <c r="G23" s="100">
        <v>0</v>
      </c>
      <c r="H23" s="100">
        <v>0</v>
      </c>
      <c r="I23" s="100">
        <v>0</v>
      </c>
      <c r="J23" s="100">
        <v>0.82899999999999996</v>
      </c>
      <c r="K23" s="100">
        <v>0</v>
      </c>
      <c r="L23" s="100">
        <v>0</v>
      </c>
      <c r="M23" s="100">
        <v>0</v>
      </c>
      <c r="N23" s="100">
        <v>1.6140000000000001</v>
      </c>
      <c r="O23" s="100">
        <v>3.28</v>
      </c>
      <c r="P23" s="100">
        <v>0.307</v>
      </c>
      <c r="Q23" s="100">
        <v>0</v>
      </c>
      <c r="R23" s="100">
        <v>0</v>
      </c>
      <c r="T23" s="84"/>
      <c r="V23" s="70">
        <f t="shared" si="1"/>
        <v>5.7229999999999999</v>
      </c>
    </row>
    <row r="24" spans="1:22">
      <c r="A24" s="3" t="s">
        <v>80</v>
      </c>
      <c r="B24" s="198"/>
      <c r="C24" s="100">
        <v>230.36600000000001</v>
      </c>
      <c r="D24" s="100">
        <v>81.652000000000001</v>
      </c>
      <c r="E24" s="100">
        <v>99.27</v>
      </c>
      <c r="F24" s="100">
        <v>39.101999999999997</v>
      </c>
      <c r="G24" s="100">
        <v>9.2829999999999995</v>
      </c>
      <c r="H24" s="100">
        <v>1.0569999999999999</v>
      </c>
      <c r="I24" s="100">
        <v>32.689</v>
      </c>
      <c r="J24" s="100">
        <v>39.622999999999998</v>
      </c>
      <c r="K24" s="100">
        <v>18.648</v>
      </c>
      <c r="L24" s="100">
        <v>6.3620000000000001</v>
      </c>
      <c r="M24" s="100">
        <v>0</v>
      </c>
      <c r="N24" s="100">
        <v>48.963999999999999</v>
      </c>
      <c r="O24" s="100">
        <v>59.648000000000003</v>
      </c>
      <c r="P24" s="100">
        <v>20.454999999999998</v>
      </c>
      <c r="Q24" s="100">
        <v>2.9209999999999998</v>
      </c>
      <c r="R24" s="100">
        <v>1.0569999999999999</v>
      </c>
      <c r="T24" s="84"/>
      <c r="V24" s="70">
        <f t="shared" si="1"/>
        <v>180.922</v>
      </c>
    </row>
    <row r="25" spans="1:22">
      <c r="A25" s="3" t="s">
        <v>81</v>
      </c>
      <c r="B25" s="198"/>
      <c r="C25" s="100">
        <v>0.56899999999999995</v>
      </c>
      <c r="D25" s="100">
        <v>2.5999999999999999E-2</v>
      </c>
      <c r="E25" s="100">
        <v>0.159</v>
      </c>
      <c r="F25" s="100">
        <v>0.38400000000000001</v>
      </c>
      <c r="G25" s="100">
        <v>0</v>
      </c>
      <c r="H25" s="100">
        <v>0</v>
      </c>
      <c r="I25" s="100">
        <v>0</v>
      </c>
      <c r="J25" s="100">
        <v>0</v>
      </c>
      <c r="K25" s="100">
        <v>0</v>
      </c>
      <c r="L25" s="100">
        <v>0</v>
      </c>
      <c r="M25" s="100">
        <v>0</v>
      </c>
      <c r="N25" s="100">
        <v>2.5999999999999999E-2</v>
      </c>
      <c r="O25" s="100">
        <v>0.159</v>
      </c>
      <c r="P25" s="100">
        <v>0.38400000000000001</v>
      </c>
      <c r="Q25" s="100">
        <v>0</v>
      </c>
      <c r="R25" s="100">
        <v>0</v>
      </c>
      <c r="T25" s="84"/>
      <c r="V25" s="70">
        <f t="shared" si="1"/>
        <v>0.185</v>
      </c>
    </row>
    <row r="26" spans="1:22">
      <c r="A26" s="3" t="s">
        <v>24</v>
      </c>
      <c r="B26" s="198"/>
      <c r="C26" s="100">
        <v>184.07499999999999</v>
      </c>
      <c r="D26" s="100">
        <v>97.930999999999997</v>
      </c>
      <c r="E26" s="100">
        <v>62.688000000000002</v>
      </c>
      <c r="F26" s="100">
        <v>21.192</v>
      </c>
      <c r="G26" s="100">
        <v>1.607</v>
      </c>
      <c r="H26" s="100">
        <v>0.65700000000000003</v>
      </c>
      <c r="I26" s="100">
        <v>0.20200000000000001</v>
      </c>
      <c r="J26" s="100">
        <v>0.77400000000000002</v>
      </c>
      <c r="K26" s="100">
        <v>0.26900000000000002</v>
      </c>
      <c r="L26" s="100">
        <v>3.5000000000000003E-2</v>
      </c>
      <c r="M26" s="100">
        <v>0</v>
      </c>
      <c r="N26" s="100">
        <v>97.728999999999999</v>
      </c>
      <c r="O26" s="100">
        <v>61.914000000000001</v>
      </c>
      <c r="P26" s="100">
        <v>20.922000000000001</v>
      </c>
      <c r="Q26" s="100">
        <v>1.573</v>
      </c>
      <c r="R26" s="100">
        <v>0.65700000000000003</v>
      </c>
      <c r="T26" s="84"/>
      <c r="V26" s="70">
        <f t="shared" si="1"/>
        <v>160.619</v>
      </c>
    </row>
    <row r="27" spans="1:22">
      <c r="A27" s="3" t="s">
        <v>82</v>
      </c>
      <c r="B27" s="198"/>
      <c r="C27" s="100">
        <v>898.22699999999998</v>
      </c>
      <c r="D27" s="100">
        <v>319.89699999999999</v>
      </c>
      <c r="E27" s="100">
        <v>375.404</v>
      </c>
      <c r="F27" s="100">
        <v>163.536</v>
      </c>
      <c r="G27" s="100">
        <v>34.231000000000002</v>
      </c>
      <c r="H27" s="100">
        <v>5.1589999999999998</v>
      </c>
      <c r="I27" s="100">
        <v>167.78100000000001</v>
      </c>
      <c r="J27" s="100">
        <v>176.815</v>
      </c>
      <c r="K27" s="100">
        <v>79.263999999999996</v>
      </c>
      <c r="L27" s="100">
        <v>17.062999999999999</v>
      </c>
      <c r="M27" s="100">
        <v>3.3679999999999999</v>
      </c>
      <c r="N27" s="100">
        <v>152.11600000000001</v>
      </c>
      <c r="O27" s="100">
        <v>198.589</v>
      </c>
      <c r="P27" s="100">
        <v>84.272000000000006</v>
      </c>
      <c r="Q27" s="100">
        <v>17.167999999999999</v>
      </c>
      <c r="R27" s="100">
        <v>1.79</v>
      </c>
      <c r="T27" s="84"/>
      <c r="V27" s="70">
        <f t="shared" si="1"/>
        <v>695.30099999999993</v>
      </c>
    </row>
    <row r="28" spans="1:22">
      <c r="A28" s="3" t="s">
        <v>83</v>
      </c>
      <c r="B28" s="198"/>
      <c r="C28" s="100">
        <v>266.77800000000002</v>
      </c>
      <c r="D28" s="100">
        <v>137.345</v>
      </c>
      <c r="E28" s="100">
        <v>85.506</v>
      </c>
      <c r="F28" s="100">
        <v>38.566000000000003</v>
      </c>
      <c r="G28" s="100">
        <v>2.9569999999999999</v>
      </c>
      <c r="H28" s="100">
        <v>2.4039999999999999</v>
      </c>
      <c r="I28" s="100">
        <v>13.311</v>
      </c>
      <c r="J28" s="100">
        <v>15.862</v>
      </c>
      <c r="K28" s="100">
        <v>5.2069999999999999</v>
      </c>
      <c r="L28" s="100">
        <v>0.61899999999999999</v>
      </c>
      <c r="M28" s="100">
        <v>1.661</v>
      </c>
      <c r="N28" s="100">
        <v>124.03400000000001</v>
      </c>
      <c r="O28" s="100">
        <v>69.644999999999996</v>
      </c>
      <c r="P28" s="100">
        <v>33.359000000000002</v>
      </c>
      <c r="Q28" s="100">
        <v>2.3380000000000001</v>
      </c>
      <c r="R28" s="100">
        <v>0.74299999999999999</v>
      </c>
      <c r="T28" s="84"/>
      <c r="V28" s="70">
        <f t="shared" si="1"/>
        <v>222.851</v>
      </c>
    </row>
    <row r="29" spans="1:22">
      <c r="A29" s="3" t="s">
        <v>84</v>
      </c>
      <c r="B29" s="198"/>
      <c r="C29" s="100">
        <v>9.9830000000000005</v>
      </c>
      <c r="D29" s="100">
        <v>1.6279999999999999</v>
      </c>
      <c r="E29" s="100">
        <v>6.5389999999999997</v>
      </c>
      <c r="F29" s="100">
        <v>1.23</v>
      </c>
      <c r="G29" s="100">
        <v>0.58699999999999997</v>
      </c>
      <c r="H29" s="100">
        <v>0</v>
      </c>
      <c r="I29" s="100">
        <v>0.372</v>
      </c>
      <c r="J29" s="100">
        <v>2.657</v>
      </c>
      <c r="K29" s="100">
        <v>0.55800000000000005</v>
      </c>
      <c r="L29" s="100">
        <v>0.377</v>
      </c>
      <c r="M29" s="100">
        <v>0</v>
      </c>
      <c r="N29" s="100">
        <v>1.256</v>
      </c>
      <c r="O29" s="100">
        <v>3.883</v>
      </c>
      <c r="P29" s="100">
        <v>0.67100000000000004</v>
      </c>
      <c r="Q29" s="100">
        <v>0.21</v>
      </c>
      <c r="R29" s="100">
        <v>0</v>
      </c>
      <c r="T29" s="84"/>
      <c r="V29" s="70">
        <f t="shared" si="1"/>
        <v>8.1669999999999998</v>
      </c>
    </row>
    <row r="30" spans="1:22">
      <c r="A30" s="3" t="s">
        <v>85</v>
      </c>
      <c r="B30" s="41"/>
      <c r="C30" s="100">
        <v>126.21599999999999</v>
      </c>
      <c r="D30" s="100">
        <v>37.868000000000002</v>
      </c>
      <c r="E30" s="100">
        <v>54.347000000000001</v>
      </c>
      <c r="F30" s="100">
        <v>22.526</v>
      </c>
      <c r="G30" s="100">
        <v>10.670999999999999</v>
      </c>
      <c r="H30" s="100">
        <v>0.80400000000000005</v>
      </c>
      <c r="I30" s="100">
        <v>25.577999999999999</v>
      </c>
      <c r="J30" s="100">
        <v>29.753</v>
      </c>
      <c r="K30" s="100">
        <v>8.9659999999999993</v>
      </c>
      <c r="L30" s="100">
        <v>4.593</v>
      </c>
      <c r="M30" s="100">
        <v>0</v>
      </c>
      <c r="N30" s="100">
        <v>12.29</v>
      </c>
      <c r="O30" s="100">
        <v>24.594000000000001</v>
      </c>
      <c r="P30" s="100">
        <v>13.56</v>
      </c>
      <c r="Q30" s="100">
        <v>6.0780000000000003</v>
      </c>
      <c r="R30" s="100">
        <v>0.80400000000000005</v>
      </c>
      <c r="T30" s="84"/>
      <c r="V30" s="70">
        <f t="shared" si="1"/>
        <v>92.215000000000003</v>
      </c>
    </row>
    <row r="31" spans="1:22">
      <c r="A31" s="28" t="s">
        <v>86</v>
      </c>
      <c r="B31" s="41"/>
      <c r="C31" s="100">
        <v>359.47899999999998</v>
      </c>
      <c r="D31" s="100">
        <v>139.18299999999999</v>
      </c>
      <c r="E31" s="100">
        <v>126.355</v>
      </c>
      <c r="F31" s="100">
        <v>73.165999999999997</v>
      </c>
      <c r="G31" s="100">
        <v>19.419</v>
      </c>
      <c r="H31" s="100">
        <v>1.355</v>
      </c>
      <c r="I31" s="100">
        <v>102.782</v>
      </c>
      <c r="J31" s="100">
        <v>93.427999999999997</v>
      </c>
      <c r="K31" s="100">
        <v>49.526000000000003</v>
      </c>
      <c r="L31" s="100">
        <v>13.641</v>
      </c>
      <c r="M31" s="100">
        <v>0.97899999999999998</v>
      </c>
      <c r="N31" s="100">
        <v>36.401000000000003</v>
      </c>
      <c r="O31" s="100">
        <v>32.927999999999997</v>
      </c>
      <c r="P31" s="100">
        <v>23.64</v>
      </c>
      <c r="Q31" s="100">
        <v>5.7770000000000001</v>
      </c>
      <c r="R31" s="100">
        <v>0.376</v>
      </c>
      <c r="T31" s="84"/>
      <c r="V31" s="70">
        <f t="shared" si="1"/>
        <v>265.53800000000001</v>
      </c>
    </row>
    <row r="32" spans="1:22">
      <c r="A32" s="1" t="s">
        <v>113</v>
      </c>
      <c r="B32" s="41"/>
      <c r="C32" s="99">
        <f>SUM(C33:C43)</f>
        <v>2491.1720000000005</v>
      </c>
      <c r="D32" s="99">
        <f t="shared" ref="D32:R32" si="4">SUM(D33:D43)</f>
        <v>537.24300000000005</v>
      </c>
      <c r="E32" s="99">
        <f t="shared" si="4"/>
        <v>1065.596</v>
      </c>
      <c r="F32" s="99">
        <f t="shared" si="4"/>
        <v>708.93600000000015</v>
      </c>
      <c r="G32" s="99">
        <f t="shared" si="4"/>
        <v>171.46800000000002</v>
      </c>
      <c r="H32" s="99">
        <f t="shared" si="4"/>
        <v>7.9340000000000011</v>
      </c>
      <c r="I32" s="99">
        <f t="shared" si="4"/>
        <v>220.39000000000004</v>
      </c>
      <c r="J32" s="99">
        <f t="shared" si="4"/>
        <v>496.25700000000001</v>
      </c>
      <c r="K32" s="99">
        <f t="shared" si="4"/>
        <v>330.88799999999992</v>
      </c>
      <c r="L32" s="99">
        <f t="shared" si="4"/>
        <v>92.917000000000002</v>
      </c>
      <c r="M32" s="99">
        <f t="shared" si="4"/>
        <v>1.456</v>
      </c>
      <c r="N32" s="99">
        <f t="shared" si="4"/>
        <v>316.85199999999998</v>
      </c>
      <c r="O32" s="99">
        <f t="shared" si="4"/>
        <v>569.3370000000001</v>
      </c>
      <c r="P32" s="99">
        <f t="shared" si="4"/>
        <v>378.04699999999991</v>
      </c>
      <c r="Q32" s="99">
        <f t="shared" si="4"/>
        <v>78.549000000000007</v>
      </c>
      <c r="R32" s="99">
        <f t="shared" si="4"/>
        <v>6.4780000000000006</v>
      </c>
      <c r="T32" s="84"/>
      <c r="V32" s="70">
        <f t="shared" si="1"/>
        <v>1602.8389999999999</v>
      </c>
    </row>
    <row r="33" spans="1:25">
      <c r="A33" s="3" t="s">
        <v>77</v>
      </c>
      <c r="B33" s="41"/>
      <c r="C33" s="99">
        <f t="shared" ref="C33:R43" si="5">C9-C21</f>
        <v>7.6999999999999999E-2</v>
      </c>
      <c r="D33" s="99">
        <f t="shared" si="5"/>
        <v>7.6999999999999999E-2</v>
      </c>
      <c r="E33" s="99">
        <f t="shared" si="5"/>
        <v>0</v>
      </c>
      <c r="F33" s="99">
        <f t="shared" si="5"/>
        <v>0</v>
      </c>
      <c r="G33" s="99">
        <f t="shared" si="5"/>
        <v>0</v>
      </c>
      <c r="H33" s="99">
        <f t="shared" si="5"/>
        <v>0</v>
      </c>
      <c r="I33" s="99">
        <f t="shared" si="5"/>
        <v>0</v>
      </c>
      <c r="J33" s="99">
        <f t="shared" si="5"/>
        <v>0</v>
      </c>
      <c r="K33" s="99">
        <f t="shared" si="5"/>
        <v>0</v>
      </c>
      <c r="L33" s="99">
        <f t="shared" si="5"/>
        <v>0</v>
      </c>
      <c r="M33" s="99">
        <f t="shared" si="5"/>
        <v>0</v>
      </c>
      <c r="N33" s="99">
        <f t="shared" si="5"/>
        <v>7.6999999999999999E-2</v>
      </c>
      <c r="O33" s="99">
        <f t="shared" si="5"/>
        <v>0</v>
      </c>
      <c r="P33" s="99">
        <f t="shared" si="5"/>
        <v>0</v>
      </c>
      <c r="Q33" s="99">
        <f t="shared" si="5"/>
        <v>0</v>
      </c>
      <c r="R33" s="99">
        <f t="shared" si="5"/>
        <v>0</v>
      </c>
      <c r="T33" s="84"/>
      <c r="V33" s="70">
        <f t="shared" si="1"/>
        <v>7.6999999999999999E-2</v>
      </c>
    </row>
    <row r="34" spans="1:25">
      <c r="A34" s="3" t="s">
        <v>78</v>
      </c>
      <c r="B34" s="41"/>
      <c r="C34" s="99">
        <f t="shared" si="5"/>
        <v>66.484999999999999</v>
      </c>
      <c r="D34" s="99">
        <f t="shared" si="5"/>
        <v>38.981000000000009</v>
      </c>
      <c r="E34" s="99">
        <f t="shared" si="5"/>
        <v>18.012</v>
      </c>
      <c r="F34" s="99">
        <f t="shared" si="5"/>
        <v>9.1980000000000004</v>
      </c>
      <c r="G34" s="99">
        <f t="shared" si="5"/>
        <v>0.29300000000000004</v>
      </c>
      <c r="H34" s="99">
        <f t="shared" si="5"/>
        <v>0</v>
      </c>
      <c r="I34" s="99">
        <f t="shared" si="5"/>
        <v>7.52</v>
      </c>
      <c r="J34" s="99">
        <f t="shared" si="5"/>
        <v>6.86</v>
      </c>
      <c r="K34" s="99">
        <f t="shared" si="5"/>
        <v>2.9930000000000003</v>
      </c>
      <c r="L34" s="99">
        <f t="shared" si="5"/>
        <v>0.21</v>
      </c>
      <c r="M34" s="99">
        <f t="shared" si="5"/>
        <v>0</v>
      </c>
      <c r="N34" s="99">
        <f t="shared" si="5"/>
        <v>31.461000000000006</v>
      </c>
      <c r="O34" s="99">
        <f t="shared" si="5"/>
        <v>11.153999999999996</v>
      </c>
      <c r="P34" s="99">
        <f t="shared" si="5"/>
        <v>6.2039999999999997</v>
      </c>
      <c r="Q34" s="99">
        <f t="shared" si="5"/>
        <v>8.2999999999999963E-2</v>
      </c>
      <c r="R34" s="99">
        <f t="shared" si="5"/>
        <v>0</v>
      </c>
      <c r="T34" s="84"/>
      <c r="V34" s="70">
        <f t="shared" si="1"/>
        <v>56.993000000000009</v>
      </c>
    </row>
    <row r="35" spans="1:25">
      <c r="A35" s="3" t="s">
        <v>79</v>
      </c>
      <c r="B35" s="41"/>
      <c r="C35" s="99">
        <f t="shared" si="5"/>
        <v>21.239000000000001</v>
      </c>
      <c r="D35" s="99">
        <f t="shared" si="5"/>
        <v>5.2330000000000005</v>
      </c>
      <c r="E35" s="99">
        <f t="shared" si="5"/>
        <v>2.5620000000000003</v>
      </c>
      <c r="F35" s="99">
        <f t="shared" si="5"/>
        <v>8.4719999999999995</v>
      </c>
      <c r="G35" s="99">
        <f t="shared" si="5"/>
        <v>4.9740000000000002</v>
      </c>
      <c r="H35" s="99">
        <f t="shared" si="5"/>
        <v>0</v>
      </c>
      <c r="I35" s="99">
        <f t="shared" si="5"/>
        <v>0.107</v>
      </c>
      <c r="J35" s="99">
        <f t="shared" si="5"/>
        <v>1.137</v>
      </c>
      <c r="K35" s="99">
        <f t="shared" si="5"/>
        <v>0.94499999999999995</v>
      </c>
      <c r="L35" s="99">
        <f t="shared" si="5"/>
        <v>3.3820000000000001</v>
      </c>
      <c r="M35" s="99">
        <f t="shared" si="5"/>
        <v>0</v>
      </c>
      <c r="N35" s="99">
        <f t="shared" si="5"/>
        <v>5.1260000000000003</v>
      </c>
      <c r="O35" s="99">
        <f t="shared" si="5"/>
        <v>1.4250000000000003</v>
      </c>
      <c r="P35" s="99">
        <f t="shared" si="5"/>
        <v>7.5269999999999992</v>
      </c>
      <c r="Q35" s="99">
        <f t="shared" si="5"/>
        <v>1.5920000000000001</v>
      </c>
      <c r="R35" s="99">
        <f t="shared" si="5"/>
        <v>0</v>
      </c>
      <c r="T35" s="84"/>
      <c r="V35" s="70">
        <f t="shared" si="1"/>
        <v>7.7950000000000008</v>
      </c>
    </row>
    <row r="36" spans="1:25">
      <c r="A36" s="3" t="s">
        <v>80</v>
      </c>
      <c r="B36" s="41"/>
      <c r="C36" s="99">
        <f t="shared" si="5"/>
        <v>412.28700000000003</v>
      </c>
      <c r="D36" s="99">
        <f t="shared" si="5"/>
        <v>95.472999999999999</v>
      </c>
      <c r="E36" s="99">
        <f t="shared" si="5"/>
        <v>203.05100000000004</v>
      </c>
      <c r="F36" s="99">
        <f t="shared" si="5"/>
        <v>90.343999999999994</v>
      </c>
      <c r="G36" s="99">
        <f t="shared" si="5"/>
        <v>21.768000000000001</v>
      </c>
      <c r="H36" s="99">
        <f t="shared" si="5"/>
        <v>1.6539999999999999</v>
      </c>
      <c r="I36" s="99">
        <f t="shared" si="5"/>
        <v>35.407000000000004</v>
      </c>
      <c r="J36" s="99">
        <f t="shared" si="5"/>
        <v>76.85499999999999</v>
      </c>
      <c r="K36" s="99">
        <f t="shared" si="5"/>
        <v>36.174999999999997</v>
      </c>
      <c r="L36" s="99">
        <f t="shared" si="5"/>
        <v>11.072999999999999</v>
      </c>
      <c r="M36" s="99">
        <f t="shared" si="5"/>
        <v>0.35599999999999998</v>
      </c>
      <c r="N36" s="99">
        <f t="shared" si="5"/>
        <v>60.064999999999998</v>
      </c>
      <c r="O36" s="99">
        <f t="shared" si="5"/>
        <v>126.19499999999999</v>
      </c>
      <c r="P36" s="99">
        <f t="shared" si="5"/>
        <v>54.167000000000002</v>
      </c>
      <c r="Q36" s="99">
        <f t="shared" si="5"/>
        <v>10.695</v>
      </c>
      <c r="R36" s="99">
        <f t="shared" si="5"/>
        <v>1.2970000000000002</v>
      </c>
      <c r="T36" s="84"/>
      <c r="V36" s="70">
        <f t="shared" si="1"/>
        <v>298.52400000000006</v>
      </c>
    </row>
    <row r="37" spans="1:25">
      <c r="A37" s="3" t="s">
        <v>81</v>
      </c>
      <c r="B37" s="41"/>
      <c r="C37" s="99">
        <f t="shared" si="5"/>
        <v>23.531000000000002</v>
      </c>
      <c r="D37" s="99">
        <f t="shared" si="5"/>
        <v>6.1580000000000004</v>
      </c>
      <c r="E37" s="99">
        <f t="shared" si="5"/>
        <v>8.7149999999999999</v>
      </c>
      <c r="F37" s="99">
        <f t="shared" si="5"/>
        <v>7.9859999999999989</v>
      </c>
      <c r="G37" s="99">
        <f t="shared" si="5"/>
        <v>0.67200000000000004</v>
      </c>
      <c r="H37" s="99">
        <f t="shared" si="5"/>
        <v>0</v>
      </c>
      <c r="I37" s="99">
        <f t="shared" si="5"/>
        <v>1.9610000000000001</v>
      </c>
      <c r="J37" s="99">
        <f t="shared" si="5"/>
        <v>2.8079999999999998</v>
      </c>
      <c r="K37" s="99">
        <f t="shared" si="5"/>
        <v>2.552</v>
      </c>
      <c r="L37" s="99">
        <f t="shared" si="5"/>
        <v>0.39700000000000002</v>
      </c>
      <c r="M37" s="99">
        <f t="shared" si="5"/>
        <v>0</v>
      </c>
      <c r="N37" s="99">
        <f t="shared" si="5"/>
        <v>4.1970000000000001</v>
      </c>
      <c r="O37" s="99">
        <f t="shared" si="5"/>
        <v>5.907</v>
      </c>
      <c r="P37" s="99">
        <f t="shared" si="5"/>
        <v>5.4339999999999993</v>
      </c>
      <c r="Q37" s="99">
        <f t="shared" si="5"/>
        <v>0.27400000000000002</v>
      </c>
      <c r="R37" s="99">
        <f t="shared" si="5"/>
        <v>0</v>
      </c>
      <c r="T37" s="84"/>
      <c r="V37" s="70">
        <f t="shared" si="1"/>
        <v>14.873000000000001</v>
      </c>
    </row>
    <row r="38" spans="1:25">
      <c r="A38" s="3" t="s">
        <v>24</v>
      </c>
      <c r="B38" s="41"/>
      <c r="C38" s="99">
        <f t="shared" si="5"/>
        <v>132.27500000000003</v>
      </c>
      <c r="D38" s="99">
        <f t="shared" si="5"/>
        <v>44.009</v>
      </c>
      <c r="E38" s="99">
        <f t="shared" si="5"/>
        <v>54.778999999999996</v>
      </c>
      <c r="F38" s="99">
        <f t="shared" si="5"/>
        <v>26.270000000000003</v>
      </c>
      <c r="G38" s="99">
        <f t="shared" si="5"/>
        <v>5.585</v>
      </c>
      <c r="H38" s="99">
        <f t="shared" si="5"/>
        <v>1.6309999999999998</v>
      </c>
      <c r="I38" s="99">
        <f t="shared" si="5"/>
        <v>5.7329999999999997</v>
      </c>
      <c r="J38" s="99">
        <f t="shared" si="5"/>
        <v>7.03</v>
      </c>
      <c r="K38" s="99">
        <f t="shared" si="5"/>
        <v>6.1819999999999995</v>
      </c>
      <c r="L38" s="99">
        <f t="shared" si="5"/>
        <v>1.2230000000000001</v>
      </c>
      <c r="M38" s="99">
        <f t="shared" si="5"/>
        <v>0</v>
      </c>
      <c r="N38" s="99">
        <f t="shared" si="5"/>
        <v>38.275999999999996</v>
      </c>
      <c r="O38" s="99">
        <f t="shared" si="5"/>
        <v>47.748999999999995</v>
      </c>
      <c r="P38" s="99">
        <f t="shared" si="5"/>
        <v>20.09</v>
      </c>
      <c r="Q38" s="99">
        <f t="shared" si="5"/>
        <v>4.3610000000000007</v>
      </c>
      <c r="R38" s="99">
        <f t="shared" si="5"/>
        <v>1.6309999999999998</v>
      </c>
      <c r="T38" s="84"/>
      <c r="V38" s="70">
        <f t="shared" si="1"/>
        <v>98.787999999999997</v>
      </c>
    </row>
    <row r="39" spans="1:25">
      <c r="A39" s="3" t="s">
        <v>82</v>
      </c>
      <c r="B39" s="41"/>
      <c r="C39" s="99">
        <f t="shared" si="5"/>
        <v>620.37500000000011</v>
      </c>
      <c r="D39" s="99">
        <f t="shared" si="5"/>
        <v>135.32800000000003</v>
      </c>
      <c r="E39" s="99">
        <f t="shared" si="5"/>
        <v>285.72199999999998</v>
      </c>
      <c r="F39" s="99">
        <f t="shared" si="5"/>
        <v>169.25200000000001</v>
      </c>
      <c r="G39" s="99">
        <f t="shared" si="5"/>
        <v>27.942</v>
      </c>
      <c r="H39" s="99">
        <f t="shared" si="5"/>
        <v>2.1310000000000002</v>
      </c>
      <c r="I39" s="99">
        <f t="shared" si="5"/>
        <v>65.277999999999992</v>
      </c>
      <c r="J39" s="99">
        <f t="shared" si="5"/>
        <v>126.33600000000001</v>
      </c>
      <c r="K39" s="99">
        <f t="shared" si="5"/>
        <v>74.506999999999991</v>
      </c>
      <c r="L39" s="99">
        <f t="shared" si="5"/>
        <v>14.359000000000002</v>
      </c>
      <c r="M39" s="99">
        <f t="shared" si="5"/>
        <v>5.1000000000000156E-2</v>
      </c>
      <c r="N39" s="99">
        <f t="shared" si="5"/>
        <v>70.049999999999983</v>
      </c>
      <c r="O39" s="99">
        <f t="shared" si="5"/>
        <v>159.38600000000002</v>
      </c>
      <c r="P39" s="99">
        <f t="shared" si="5"/>
        <v>94.74499999999999</v>
      </c>
      <c r="Q39" s="99">
        <f t="shared" si="5"/>
        <v>13.583000000000002</v>
      </c>
      <c r="R39" s="99">
        <f t="shared" si="5"/>
        <v>2.081</v>
      </c>
      <c r="T39" s="84"/>
      <c r="V39" s="70">
        <f t="shared" si="1"/>
        <v>421.05</v>
      </c>
    </row>
    <row r="40" spans="1:25">
      <c r="A40" s="3" t="s">
        <v>83</v>
      </c>
      <c r="B40" s="41"/>
      <c r="C40" s="99">
        <f t="shared" si="5"/>
        <v>153.26799999999997</v>
      </c>
      <c r="D40" s="99">
        <f t="shared" si="5"/>
        <v>28.841000000000008</v>
      </c>
      <c r="E40" s="99">
        <f t="shared" si="5"/>
        <v>73.116000000000014</v>
      </c>
      <c r="F40" s="99">
        <f t="shared" si="5"/>
        <v>41.843999999999994</v>
      </c>
      <c r="G40" s="99">
        <f t="shared" si="5"/>
        <v>9.468</v>
      </c>
      <c r="H40" s="99">
        <f t="shared" si="5"/>
        <v>0</v>
      </c>
      <c r="I40" s="99">
        <f t="shared" si="5"/>
        <v>9.9750000000000014</v>
      </c>
      <c r="J40" s="99">
        <f t="shared" si="5"/>
        <v>19.722000000000001</v>
      </c>
      <c r="K40" s="99">
        <f t="shared" si="5"/>
        <v>17.058</v>
      </c>
      <c r="L40" s="99">
        <f t="shared" si="5"/>
        <v>5.4590000000000005</v>
      </c>
      <c r="M40" s="99">
        <f t="shared" si="5"/>
        <v>0</v>
      </c>
      <c r="N40" s="99">
        <f t="shared" si="5"/>
        <v>18.866</v>
      </c>
      <c r="O40" s="99">
        <f t="shared" si="5"/>
        <v>53.393000000000001</v>
      </c>
      <c r="P40" s="99">
        <f t="shared" si="5"/>
        <v>24.786000000000001</v>
      </c>
      <c r="Q40" s="99">
        <f t="shared" si="5"/>
        <v>4.0090000000000003</v>
      </c>
      <c r="R40" s="99">
        <f t="shared" si="5"/>
        <v>0</v>
      </c>
      <c r="T40" s="84"/>
      <c r="V40" s="70">
        <f t="shared" si="1"/>
        <v>101.95700000000002</v>
      </c>
    </row>
    <row r="41" spans="1:25">
      <c r="A41" s="3" t="s">
        <v>84</v>
      </c>
      <c r="B41" s="41"/>
      <c r="C41" s="99">
        <f t="shared" si="5"/>
        <v>94.108999999999995</v>
      </c>
      <c r="D41" s="99">
        <f t="shared" si="5"/>
        <v>10.5</v>
      </c>
      <c r="E41" s="99">
        <f t="shared" si="5"/>
        <v>37.476999999999997</v>
      </c>
      <c r="F41" s="99">
        <f t="shared" si="5"/>
        <v>37.300000000000004</v>
      </c>
      <c r="G41" s="99">
        <f t="shared" si="5"/>
        <v>8.8309999999999995</v>
      </c>
      <c r="H41" s="99">
        <f t="shared" si="5"/>
        <v>0</v>
      </c>
      <c r="I41" s="99">
        <f t="shared" si="5"/>
        <v>5.7940000000000005</v>
      </c>
      <c r="J41" s="99">
        <f t="shared" si="5"/>
        <v>25.997</v>
      </c>
      <c r="K41" s="99">
        <f t="shared" si="5"/>
        <v>20.916</v>
      </c>
      <c r="L41" s="99">
        <f t="shared" si="5"/>
        <v>3.0919999999999996</v>
      </c>
      <c r="M41" s="99">
        <f t="shared" si="5"/>
        <v>0</v>
      </c>
      <c r="N41" s="99">
        <f t="shared" si="5"/>
        <v>4.7059999999999995</v>
      </c>
      <c r="O41" s="99">
        <f t="shared" si="5"/>
        <v>11.478999999999999</v>
      </c>
      <c r="P41" s="99">
        <f t="shared" si="5"/>
        <v>16.385000000000002</v>
      </c>
      <c r="Q41" s="99">
        <f t="shared" si="5"/>
        <v>5.7389999999999999</v>
      </c>
      <c r="R41" s="99">
        <f t="shared" si="5"/>
        <v>0</v>
      </c>
      <c r="T41" s="84"/>
      <c r="V41" s="70">
        <f t="shared" si="1"/>
        <v>47.976999999999997</v>
      </c>
    </row>
    <row r="42" spans="1:25">
      <c r="A42" s="3" t="s">
        <v>85</v>
      </c>
      <c r="B42" s="41"/>
      <c r="C42" s="99">
        <f t="shared" si="5"/>
        <v>345.31799999999998</v>
      </c>
      <c r="D42" s="99">
        <f t="shared" si="5"/>
        <v>49.023999999999994</v>
      </c>
      <c r="E42" s="99">
        <f t="shared" si="5"/>
        <v>141.6</v>
      </c>
      <c r="F42" s="99">
        <f t="shared" si="5"/>
        <v>114.79200000000002</v>
      </c>
      <c r="G42" s="99">
        <f t="shared" si="5"/>
        <v>39.53</v>
      </c>
      <c r="H42" s="99">
        <f t="shared" si="5"/>
        <v>0.373</v>
      </c>
      <c r="I42" s="99">
        <f t="shared" si="5"/>
        <v>16.418000000000003</v>
      </c>
      <c r="J42" s="99">
        <f t="shared" si="5"/>
        <v>72.81</v>
      </c>
      <c r="K42" s="99">
        <f t="shared" si="5"/>
        <v>54.515999999999998</v>
      </c>
      <c r="L42" s="99">
        <f t="shared" si="5"/>
        <v>21.779</v>
      </c>
      <c r="M42" s="99">
        <f t="shared" si="5"/>
        <v>0</v>
      </c>
      <c r="N42" s="99">
        <f t="shared" si="5"/>
        <v>32.606000000000002</v>
      </c>
      <c r="O42" s="99">
        <f t="shared" si="5"/>
        <v>68.789999999999992</v>
      </c>
      <c r="P42" s="99">
        <f t="shared" si="5"/>
        <v>60.274999999999991</v>
      </c>
      <c r="Q42" s="99">
        <f t="shared" si="5"/>
        <v>17.751000000000001</v>
      </c>
      <c r="R42" s="99">
        <f t="shared" si="5"/>
        <v>0.373</v>
      </c>
      <c r="T42" s="84"/>
      <c r="V42" s="70">
        <f t="shared" si="1"/>
        <v>190.624</v>
      </c>
    </row>
    <row r="43" spans="1:25">
      <c r="A43" s="28" t="s">
        <v>86</v>
      </c>
      <c r="B43" s="41"/>
      <c r="C43" s="99">
        <f t="shared" si="5"/>
        <v>622.20800000000008</v>
      </c>
      <c r="D43" s="99">
        <f t="shared" si="5"/>
        <v>123.61900000000003</v>
      </c>
      <c r="E43" s="99">
        <f t="shared" si="5"/>
        <v>240.56199999999995</v>
      </c>
      <c r="F43" s="99">
        <f t="shared" si="5"/>
        <v>203.47800000000001</v>
      </c>
      <c r="G43" s="99">
        <f t="shared" si="5"/>
        <v>52.405000000000001</v>
      </c>
      <c r="H43" s="99">
        <f t="shared" si="5"/>
        <v>2.145</v>
      </c>
      <c r="I43" s="99">
        <f t="shared" si="5"/>
        <v>72.197000000000017</v>
      </c>
      <c r="J43" s="99">
        <f t="shared" si="5"/>
        <v>156.702</v>
      </c>
      <c r="K43" s="99">
        <f t="shared" si="5"/>
        <v>115.04399999999998</v>
      </c>
      <c r="L43" s="99">
        <f t="shared" si="5"/>
        <v>31.943000000000005</v>
      </c>
      <c r="M43" s="99">
        <f t="shared" si="5"/>
        <v>1.0489999999999999</v>
      </c>
      <c r="N43" s="99">
        <f t="shared" si="5"/>
        <v>51.42199999999999</v>
      </c>
      <c r="O43" s="99">
        <f t="shared" si="5"/>
        <v>83.859000000000009</v>
      </c>
      <c r="P43" s="99">
        <f t="shared" si="5"/>
        <v>88.433999999999997</v>
      </c>
      <c r="Q43" s="99">
        <f t="shared" si="5"/>
        <v>20.462</v>
      </c>
      <c r="R43" s="99">
        <f t="shared" si="5"/>
        <v>1.0960000000000001</v>
      </c>
      <c r="T43" s="84"/>
      <c r="V43" s="70">
        <f t="shared" si="1"/>
        <v>364.18099999999998</v>
      </c>
    </row>
    <row r="44" spans="1:25">
      <c r="A44" s="3"/>
      <c r="C44" s="186" t="s">
        <v>121</v>
      </c>
      <c r="D44" s="186" t="s">
        <v>17</v>
      </c>
      <c r="E44" s="186"/>
      <c r="F44" s="186"/>
      <c r="G44" s="186"/>
      <c r="H44" s="186"/>
      <c r="I44" s="186" t="s">
        <v>21</v>
      </c>
      <c r="J44" s="186"/>
      <c r="K44" s="186"/>
      <c r="L44" s="186"/>
      <c r="M44" s="186"/>
      <c r="N44" s="186" t="s">
        <v>22</v>
      </c>
      <c r="O44" s="186"/>
      <c r="P44" s="186"/>
      <c r="Q44" s="186"/>
      <c r="R44" s="186"/>
    </row>
    <row r="45" spans="1:25">
      <c r="A45" s="3"/>
      <c r="C45" s="186"/>
      <c r="D45" s="90" t="s">
        <v>18</v>
      </c>
      <c r="E45" s="90">
        <v>2</v>
      </c>
      <c r="F45" s="90">
        <v>3</v>
      </c>
      <c r="G45" s="90" t="s">
        <v>19</v>
      </c>
      <c r="H45" s="90" t="s">
        <v>20</v>
      </c>
      <c r="I45" s="90" t="s">
        <v>18</v>
      </c>
      <c r="J45" s="90">
        <v>2</v>
      </c>
      <c r="K45" s="90">
        <v>3</v>
      </c>
      <c r="L45" s="90" t="s">
        <v>19</v>
      </c>
      <c r="M45" s="90" t="s">
        <v>20</v>
      </c>
      <c r="N45" s="90" t="s">
        <v>18</v>
      </c>
      <c r="O45" s="90">
        <v>2</v>
      </c>
      <c r="P45" s="90">
        <v>3</v>
      </c>
      <c r="Q45" s="90" t="s">
        <v>19</v>
      </c>
      <c r="R45" s="90" t="s">
        <v>20</v>
      </c>
      <c r="V45" t="s">
        <v>274</v>
      </c>
    </row>
    <row r="46" spans="1:25">
      <c r="A46" s="1" t="s">
        <v>112</v>
      </c>
      <c r="C46" s="87">
        <f t="shared" ref="C46:C57" si="6">+C20/C8*100</f>
        <v>46.468220950861593</v>
      </c>
      <c r="D46" s="87">
        <f t="shared" ref="D46:R57" si="7">+D20/D8*100</f>
        <v>61.610473242383449</v>
      </c>
      <c r="E46" s="87">
        <f t="shared" si="7"/>
        <v>44.217022561932886</v>
      </c>
      <c r="F46" s="87">
        <f t="shared" si="7"/>
        <v>33.974216885872188</v>
      </c>
      <c r="G46" s="87">
        <f t="shared" si="7"/>
        <v>31.640846137286012</v>
      </c>
      <c r="H46" s="87">
        <f t="shared" si="7"/>
        <v>59.039752194114612</v>
      </c>
      <c r="I46" s="87">
        <f t="shared" si="7"/>
        <v>61.418613037739348</v>
      </c>
      <c r="J46" s="87">
        <f t="shared" si="7"/>
        <v>42.388612783801008</v>
      </c>
      <c r="K46" s="87">
        <f t="shared" si="7"/>
        <v>33.09582061184463</v>
      </c>
      <c r="L46" s="87">
        <f t="shared" si="7"/>
        <v>31.48067577632423</v>
      </c>
      <c r="M46" s="87">
        <f t="shared" si="7"/>
        <v>80.493033226152193</v>
      </c>
      <c r="N46" s="87">
        <f t="shared" si="7"/>
        <v>61.7429227570519</v>
      </c>
      <c r="O46" s="87">
        <f t="shared" si="7"/>
        <v>45.718856632919142</v>
      </c>
      <c r="P46" s="87">
        <f t="shared" si="7"/>
        <v>34.72427022864386</v>
      </c>
      <c r="Q46" s="87">
        <f t="shared" si="7"/>
        <v>31.829898025602077</v>
      </c>
      <c r="R46" s="87">
        <f t="shared" si="7"/>
        <v>45.585888282234357</v>
      </c>
      <c r="S46" s="87"/>
      <c r="T46" s="87"/>
      <c r="U46" s="87" t="s">
        <v>275</v>
      </c>
      <c r="V46" s="87">
        <f>+V20/V8*100</f>
        <v>51.57154489599526</v>
      </c>
      <c r="W46" s="87"/>
      <c r="X46" s="87"/>
      <c r="Y46" s="87"/>
    </row>
    <row r="47" spans="1:25">
      <c r="A47" s="3" t="s">
        <v>77</v>
      </c>
      <c r="C47" s="87">
        <f t="shared" si="6"/>
        <v>0</v>
      </c>
      <c r="D47" s="87">
        <f t="shared" ref="D47:R47" si="8">+D21/D9*100</f>
        <v>0</v>
      </c>
      <c r="E47" s="87" t="e">
        <f t="shared" si="8"/>
        <v>#DIV/0!</v>
      </c>
      <c r="F47" s="87" t="e">
        <f t="shared" si="8"/>
        <v>#DIV/0!</v>
      </c>
      <c r="G47" s="87" t="e">
        <f t="shared" si="8"/>
        <v>#DIV/0!</v>
      </c>
      <c r="H47" s="87" t="e">
        <f t="shared" si="8"/>
        <v>#DIV/0!</v>
      </c>
      <c r="I47" s="87" t="e">
        <f t="shared" si="8"/>
        <v>#DIV/0!</v>
      </c>
      <c r="J47" s="87" t="e">
        <f t="shared" si="8"/>
        <v>#DIV/0!</v>
      </c>
      <c r="K47" s="87" t="e">
        <f t="shared" si="8"/>
        <v>#DIV/0!</v>
      </c>
      <c r="L47" s="87" t="e">
        <f t="shared" si="8"/>
        <v>#DIV/0!</v>
      </c>
      <c r="M47" s="87" t="e">
        <f t="shared" si="8"/>
        <v>#DIV/0!</v>
      </c>
      <c r="N47" s="87">
        <f t="shared" si="8"/>
        <v>0</v>
      </c>
      <c r="O47" s="87" t="e">
        <f t="shared" si="8"/>
        <v>#DIV/0!</v>
      </c>
      <c r="P47" s="87" t="e">
        <f t="shared" si="8"/>
        <v>#DIV/0!</v>
      </c>
      <c r="Q47" s="87" t="e">
        <f t="shared" si="8"/>
        <v>#DIV/0!</v>
      </c>
      <c r="R47" s="87" t="e">
        <f t="shared" si="8"/>
        <v>#DIV/0!</v>
      </c>
      <c r="S47" s="87"/>
      <c r="T47" s="87"/>
      <c r="U47" s="3" t="s">
        <v>83</v>
      </c>
      <c r="V47" s="87">
        <f>+V28/V16*100</f>
        <v>68.610071180512804</v>
      </c>
      <c r="W47" s="87"/>
      <c r="X47" s="87"/>
      <c r="Y47" s="87"/>
    </row>
    <row r="48" spans="1:25">
      <c r="A48" s="3" t="s">
        <v>78</v>
      </c>
      <c r="C48" s="88">
        <f t="shared" si="6"/>
        <v>54.840002445303327</v>
      </c>
      <c r="D48" s="87">
        <f t="shared" si="7"/>
        <v>53.619446493586842</v>
      </c>
      <c r="E48" s="87">
        <f t="shared" si="7"/>
        <v>62.701896794500122</v>
      </c>
      <c r="F48" s="87">
        <f t="shared" si="7"/>
        <v>34.201301952929391</v>
      </c>
      <c r="G48" s="87">
        <f t="shared" si="7"/>
        <v>67.588495575221231</v>
      </c>
      <c r="H48" s="87" t="e">
        <f t="shared" si="7"/>
        <v>#DIV/0!</v>
      </c>
      <c r="I48" s="87">
        <f t="shared" si="7"/>
        <v>51.94581123394466</v>
      </c>
      <c r="J48" s="87">
        <f t="shared" si="7"/>
        <v>43.995428198220267</v>
      </c>
      <c r="K48" s="87">
        <f t="shared" si="7"/>
        <v>29.360396506962473</v>
      </c>
      <c r="L48" s="87">
        <f t="shared" si="7"/>
        <v>0</v>
      </c>
      <c r="M48" s="87" t="e">
        <f t="shared" si="7"/>
        <v>#DIV/0!</v>
      </c>
      <c r="N48" s="87">
        <f t="shared" si="7"/>
        <v>54.002368524935292</v>
      </c>
      <c r="O48" s="87">
        <f t="shared" si="7"/>
        <v>69.054488957940308</v>
      </c>
      <c r="P48" s="87">
        <f t="shared" si="7"/>
        <v>36.310440406529104</v>
      </c>
      <c r="Q48" s="87">
        <f t="shared" si="7"/>
        <v>88.040345821325644</v>
      </c>
      <c r="R48" s="87" t="e">
        <f t="shared" si="7"/>
        <v>#DIV/0!</v>
      </c>
      <c r="S48" s="87"/>
      <c r="T48" s="87"/>
      <c r="U48" s="3" t="s">
        <v>82</v>
      </c>
      <c r="V48" s="87">
        <f>+V27/V15*100</f>
        <v>62.28336786548315</v>
      </c>
      <c r="W48" s="87"/>
      <c r="X48" s="87"/>
      <c r="Y48" s="87"/>
    </row>
    <row r="49" spans="1:25">
      <c r="A49" s="3" t="s">
        <v>79</v>
      </c>
      <c r="C49" s="87">
        <f t="shared" si="6"/>
        <v>22.115878254492117</v>
      </c>
      <c r="D49" s="87">
        <f t="shared" si="7"/>
        <v>23.572367460201548</v>
      </c>
      <c r="E49" s="87">
        <f t="shared" si="7"/>
        <v>61.594963273871983</v>
      </c>
      <c r="F49" s="87">
        <f t="shared" si="7"/>
        <v>3.4969814329650304</v>
      </c>
      <c r="G49" s="87">
        <f t="shared" si="7"/>
        <v>0</v>
      </c>
      <c r="H49" s="87" t="e">
        <f t="shared" si="7"/>
        <v>#DIV/0!</v>
      </c>
      <c r="I49" s="87">
        <f t="shared" si="7"/>
        <v>0</v>
      </c>
      <c r="J49" s="87">
        <f t="shared" si="7"/>
        <v>42.166836215666322</v>
      </c>
      <c r="K49" s="87">
        <f t="shared" si="7"/>
        <v>0</v>
      </c>
      <c r="L49" s="87">
        <f t="shared" si="7"/>
        <v>0</v>
      </c>
      <c r="M49" s="87" t="e">
        <f t="shared" si="7"/>
        <v>#DIV/0!</v>
      </c>
      <c r="N49" s="87">
        <f t="shared" si="7"/>
        <v>23.94658753709199</v>
      </c>
      <c r="O49" s="87">
        <f t="shared" si="7"/>
        <v>69.713071200850152</v>
      </c>
      <c r="P49" s="87">
        <f t="shared" si="7"/>
        <v>3.9188154199642584</v>
      </c>
      <c r="Q49" s="87">
        <f t="shared" si="7"/>
        <v>0</v>
      </c>
      <c r="R49" s="87" t="e">
        <f t="shared" si="7"/>
        <v>#DIV/0!</v>
      </c>
      <c r="S49" s="87"/>
      <c r="T49" s="87"/>
      <c r="U49" s="3" t="s">
        <v>24</v>
      </c>
      <c r="V49" s="87">
        <f>+V26/V14*100</f>
        <v>61.917758580146263</v>
      </c>
      <c r="W49" s="87"/>
      <c r="X49" s="87"/>
      <c r="Y49" s="87"/>
    </row>
    <row r="50" spans="1:25">
      <c r="A50" s="3" t="s">
        <v>80</v>
      </c>
      <c r="C50" s="87">
        <f t="shared" si="6"/>
        <v>35.846094237481189</v>
      </c>
      <c r="D50" s="87">
        <f t="shared" si="7"/>
        <v>46.098517995765704</v>
      </c>
      <c r="E50" s="87">
        <f t="shared" si="7"/>
        <v>32.835959129534501</v>
      </c>
      <c r="F50" s="87">
        <f t="shared" si="7"/>
        <v>30.207190643202569</v>
      </c>
      <c r="G50" s="87">
        <f t="shared" si="7"/>
        <v>29.895977585262955</v>
      </c>
      <c r="H50" s="87">
        <f t="shared" si="7"/>
        <v>38.989302840280338</v>
      </c>
      <c r="I50" s="87">
        <f t="shared" si="7"/>
        <v>48.004288063909769</v>
      </c>
      <c r="J50" s="87">
        <f t="shared" si="7"/>
        <v>34.017582719483507</v>
      </c>
      <c r="K50" s="87">
        <f t="shared" si="7"/>
        <v>34.01492074494282</v>
      </c>
      <c r="L50" s="87">
        <f t="shared" si="7"/>
        <v>36.489819328936051</v>
      </c>
      <c r="M50" s="87">
        <f t="shared" si="7"/>
        <v>0</v>
      </c>
      <c r="N50" s="87">
        <f t="shared" si="7"/>
        <v>44.909152610773276</v>
      </c>
      <c r="O50" s="87">
        <f t="shared" si="7"/>
        <v>32.095908912361516</v>
      </c>
      <c r="P50" s="87">
        <f t="shared" si="7"/>
        <v>27.411487228967324</v>
      </c>
      <c r="Q50" s="87">
        <f t="shared" si="7"/>
        <v>21.452702702702702</v>
      </c>
      <c r="R50" s="87">
        <f t="shared" si="7"/>
        <v>44.902293967714527</v>
      </c>
      <c r="S50" s="87"/>
      <c r="T50" s="87"/>
      <c r="U50" s="3" t="s">
        <v>78</v>
      </c>
      <c r="V50" s="87">
        <f>+V22/V10*100</f>
        <v>56.933760522298947</v>
      </c>
      <c r="W50" s="87"/>
      <c r="X50" s="87"/>
      <c r="Y50" s="87"/>
    </row>
    <row r="51" spans="1:25">
      <c r="A51" s="3" t="s">
        <v>81</v>
      </c>
      <c r="C51" s="87">
        <f t="shared" si="6"/>
        <v>2.3609958506224062</v>
      </c>
      <c r="D51" s="87">
        <f t="shared" si="7"/>
        <v>0.42043984476067264</v>
      </c>
      <c r="E51" s="87">
        <f t="shared" si="7"/>
        <v>1.7917511832319135</v>
      </c>
      <c r="F51" s="87">
        <f t="shared" si="7"/>
        <v>4.5878136200716852</v>
      </c>
      <c r="G51" s="87">
        <f t="shared" si="7"/>
        <v>0</v>
      </c>
      <c r="H51" s="87" t="e">
        <f t="shared" si="7"/>
        <v>#DIV/0!</v>
      </c>
      <c r="I51" s="87">
        <f t="shared" si="7"/>
        <v>0</v>
      </c>
      <c r="J51" s="87">
        <f t="shared" si="7"/>
        <v>0</v>
      </c>
      <c r="K51" s="87">
        <f t="shared" si="7"/>
        <v>0</v>
      </c>
      <c r="L51" s="87">
        <f t="shared" si="7"/>
        <v>0</v>
      </c>
      <c r="M51" s="87" t="e">
        <f t="shared" si="7"/>
        <v>#DIV/0!</v>
      </c>
      <c r="N51" s="87">
        <f t="shared" si="7"/>
        <v>0.61567605967321803</v>
      </c>
      <c r="O51" s="87">
        <f t="shared" si="7"/>
        <v>2.6211671612265084</v>
      </c>
      <c r="P51" s="87">
        <f t="shared" si="7"/>
        <v>6.6002062564455146</v>
      </c>
      <c r="Q51" s="87">
        <f t="shared" si="7"/>
        <v>0</v>
      </c>
      <c r="R51" s="87" t="e">
        <f t="shared" si="7"/>
        <v>#DIV/0!</v>
      </c>
      <c r="S51" s="87"/>
      <c r="T51" s="87"/>
      <c r="U51" s="3" t="s">
        <v>79</v>
      </c>
      <c r="V51" s="87">
        <f>+V23/V11*100</f>
        <v>42.336144400059176</v>
      </c>
      <c r="W51" s="87"/>
      <c r="X51" s="87"/>
      <c r="Y51" s="87"/>
    </row>
    <row r="52" spans="1:25">
      <c r="A52" s="3" t="s">
        <v>24</v>
      </c>
      <c r="C52" s="88">
        <f t="shared" si="6"/>
        <v>58.187134502923968</v>
      </c>
      <c r="D52" s="87">
        <f t="shared" si="7"/>
        <v>68.994645624911925</v>
      </c>
      <c r="E52" s="87">
        <f t="shared" si="7"/>
        <v>53.366477393650989</v>
      </c>
      <c r="F52" s="87">
        <f t="shared" si="7"/>
        <v>44.650457207871561</v>
      </c>
      <c r="G52" s="87">
        <f t="shared" si="7"/>
        <v>22.344271412680754</v>
      </c>
      <c r="H52" s="87">
        <f t="shared" si="7"/>
        <v>28.71503496503497</v>
      </c>
      <c r="I52" s="87">
        <f t="shared" si="7"/>
        <v>3.4035383319292336</v>
      </c>
      <c r="J52" s="87">
        <f t="shared" si="7"/>
        <v>9.917990773962071</v>
      </c>
      <c r="K52" s="87">
        <f t="shared" si="7"/>
        <v>4.1698961401333134</v>
      </c>
      <c r="L52" s="87">
        <f t="shared" si="7"/>
        <v>2.7821939586645472</v>
      </c>
      <c r="M52" s="87" t="e">
        <f t="shared" si="7"/>
        <v>#DIV/0!</v>
      </c>
      <c r="N52" s="87">
        <f t="shared" si="7"/>
        <v>71.856917025109368</v>
      </c>
      <c r="O52" s="87">
        <f t="shared" si="7"/>
        <v>56.458422622032955</v>
      </c>
      <c r="P52" s="87">
        <f t="shared" si="7"/>
        <v>51.014337267141329</v>
      </c>
      <c r="Q52" s="87">
        <f t="shared" si="7"/>
        <v>26.508257499157395</v>
      </c>
      <c r="R52" s="87">
        <f t="shared" si="7"/>
        <v>28.71503496503497</v>
      </c>
      <c r="S52" s="87"/>
      <c r="T52" s="87"/>
      <c r="U52" s="28" t="s">
        <v>86</v>
      </c>
      <c r="V52" s="87">
        <f>+V31/V19*100</f>
        <v>42.167697020417037</v>
      </c>
      <c r="W52" s="87"/>
      <c r="X52" s="87"/>
      <c r="Y52" s="87"/>
    </row>
    <row r="53" spans="1:25">
      <c r="A53" s="3" t="s">
        <v>82</v>
      </c>
      <c r="C53" s="87">
        <f t="shared" si="6"/>
        <v>59.148282433448649</v>
      </c>
      <c r="D53" s="87">
        <f t="shared" si="7"/>
        <v>70.272282937009166</v>
      </c>
      <c r="E53" s="87">
        <f t="shared" si="7"/>
        <v>56.782519519728467</v>
      </c>
      <c r="F53" s="87">
        <f t="shared" si="7"/>
        <v>49.141194995011837</v>
      </c>
      <c r="G53" s="87">
        <f t="shared" si="7"/>
        <v>55.057661685940843</v>
      </c>
      <c r="H53" s="87">
        <f t="shared" si="7"/>
        <v>70.768175582990395</v>
      </c>
      <c r="I53" s="87">
        <f t="shared" si="7"/>
        <v>71.990783449684415</v>
      </c>
      <c r="J53" s="87">
        <f t="shared" si="7"/>
        <v>58.325718866175599</v>
      </c>
      <c r="K53" s="87">
        <f t="shared" si="7"/>
        <v>51.54678060232424</v>
      </c>
      <c r="L53" s="87">
        <f t="shared" si="7"/>
        <v>54.302717841003115</v>
      </c>
      <c r="M53" s="87">
        <f t="shared" si="7"/>
        <v>98.508335770693179</v>
      </c>
      <c r="N53" s="87">
        <f t="shared" si="7"/>
        <v>68.469522789265696</v>
      </c>
      <c r="O53" s="87">
        <f t="shared" si="7"/>
        <v>55.475661708219846</v>
      </c>
      <c r="P53" s="87">
        <f t="shared" si="7"/>
        <v>47.074858812291573</v>
      </c>
      <c r="Q53" s="87">
        <f t="shared" si="7"/>
        <v>55.829078729147021</v>
      </c>
      <c r="R53" s="87">
        <f t="shared" si="7"/>
        <v>46.241281322655645</v>
      </c>
      <c r="S53" s="87"/>
      <c r="T53" s="87"/>
      <c r="U53" s="3" t="s">
        <v>80</v>
      </c>
      <c r="V53" s="87">
        <f>+V24/V12*100</f>
        <v>37.735636547181535</v>
      </c>
      <c r="W53" s="87"/>
      <c r="X53" s="87"/>
      <c r="Y53" s="87"/>
    </row>
    <row r="54" spans="1:25">
      <c r="A54" s="3" t="s">
        <v>83</v>
      </c>
      <c r="C54" s="88">
        <f t="shared" si="6"/>
        <v>63.511615394504418</v>
      </c>
      <c r="D54" s="87">
        <f t="shared" si="7"/>
        <v>82.645349187055459</v>
      </c>
      <c r="E54" s="87">
        <f t="shared" si="7"/>
        <v>53.905511215342131</v>
      </c>
      <c r="F54" s="87">
        <f t="shared" si="7"/>
        <v>47.961696306429552</v>
      </c>
      <c r="G54" s="87">
        <f t="shared" si="7"/>
        <v>23.798792756539232</v>
      </c>
      <c r="H54" s="87">
        <f t="shared" si="7"/>
        <v>100</v>
      </c>
      <c r="I54" s="87">
        <f t="shared" si="7"/>
        <v>57.163102293223389</v>
      </c>
      <c r="J54" s="87">
        <f t="shared" si="7"/>
        <v>44.576214028776974</v>
      </c>
      <c r="K54" s="87">
        <f t="shared" si="7"/>
        <v>23.386481024028743</v>
      </c>
      <c r="L54" s="87">
        <f t="shared" si="7"/>
        <v>10.184271141822968</v>
      </c>
      <c r="M54" s="87">
        <f t="shared" si="7"/>
        <v>100</v>
      </c>
      <c r="N54" s="87">
        <f t="shared" si="7"/>
        <v>86.797760671798457</v>
      </c>
      <c r="O54" s="87">
        <f t="shared" si="7"/>
        <v>56.604463661632984</v>
      </c>
      <c r="P54" s="87">
        <f t="shared" si="7"/>
        <v>57.372087023819759</v>
      </c>
      <c r="Q54" s="87">
        <f t="shared" si="7"/>
        <v>36.836300614463525</v>
      </c>
      <c r="R54" s="87">
        <f t="shared" si="7"/>
        <v>100</v>
      </c>
      <c r="S54" s="87"/>
      <c r="T54" s="87"/>
      <c r="U54" s="3" t="s">
        <v>85</v>
      </c>
      <c r="V54" s="87">
        <f>+V30/V18*100</f>
        <v>32.603353851484414</v>
      </c>
      <c r="W54" s="87"/>
      <c r="X54" s="87"/>
      <c r="Y54" s="87"/>
    </row>
    <row r="55" spans="1:25">
      <c r="A55" s="3" t="s">
        <v>84</v>
      </c>
      <c r="C55" s="87">
        <f t="shared" si="6"/>
        <v>9.5905545094723905</v>
      </c>
      <c r="D55" s="87">
        <f t="shared" si="7"/>
        <v>13.423482849604222</v>
      </c>
      <c r="E55" s="87">
        <f t="shared" si="7"/>
        <v>14.855961468556888</v>
      </c>
      <c r="F55" s="87">
        <f t="shared" si="7"/>
        <v>3.1923176745393196</v>
      </c>
      <c r="G55" s="87">
        <f t="shared" si="7"/>
        <v>6.2327458059035887</v>
      </c>
      <c r="H55" s="87" t="e">
        <f t="shared" si="7"/>
        <v>#DIV/0!</v>
      </c>
      <c r="I55" s="87">
        <f t="shared" si="7"/>
        <v>6.0330846578008428</v>
      </c>
      <c r="J55" s="87">
        <f t="shared" si="7"/>
        <v>9.2727018915334671</v>
      </c>
      <c r="K55" s="87">
        <f t="shared" si="7"/>
        <v>2.5984911986588437</v>
      </c>
      <c r="L55" s="87">
        <f t="shared" si="7"/>
        <v>10.867685211876623</v>
      </c>
      <c r="M55" s="87" t="e">
        <f t="shared" si="7"/>
        <v>#DIV/0!</v>
      </c>
      <c r="N55" s="87">
        <f t="shared" si="7"/>
        <v>21.066756122106678</v>
      </c>
      <c r="O55" s="87">
        <f t="shared" si="7"/>
        <v>25.276656685327431</v>
      </c>
      <c r="P55" s="87">
        <f t="shared" si="7"/>
        <v>3.9340994371482174</v>
      </c>
      <c r="Q55" s="87">
        <f t="shared" si="7"/>
        <v>3.5300050428643468</v>
      </c>
      <c r="R55" s="87" t="e">
        <f t="shared" si="7"/>
        <v>#DIV/0!</v>
      </c>
      <c r="S55" s="87"/>
      <c r="T55" s="87"/>
      <c r="U55" s="3" t="s">
        <v>84</v>
      </c>
      <c r="V55" s="87">
        <f>+V29/V17*100</f>
        <v>14.54652322599031</v>
      </c>
      <c r="W55" s="87"/>
      <c r="X55" s="87"/>
      <c r="Y55" s="87"/>
    </row>
    <row r="56" spans="1:25">
      <c r="A56" s="3" t="s">
        <v>85</v>
      </c>
      <c r="C56" s="87">
        <f t="shared" si="6"/>
        <v>26.767104811105881</v>
      </c>
      <c r="D56" s="87">
        <f t="shared" si="7"/>
        <v>43.580536758274647</v>
      </c>
      <c r="E56" s="87">
        <f t="shared" si="7"/>
        <v>27.735561146636588</v>
      </c>
      <c r="F56" s="87">
        <f t="shared" si="7"/>
        <v>16.404258727916222</v>
      </c>
      <c r="G56" s="87">
        <f t="shared" si="7"/>
        <v>21.256548674329196</v>
      </c>
      <c r="H56" s="87">
        <f t="shared" si="7"/>
        <v>68.309260832625313</v>
      </c>
      <c r="I56" s="87">
        <f t="shared" si="7"/>
        <v>60.905800552433561</v>
      </c>
      <c r="J56" s="87">
        <f t="shared" si="7"/>
        <v>29.009486851983656</v>
      </c>
      <c r="K56" s="87">
        <f t="shared" si="7"/>
        <v>14.123688604643835</v>
      </c>
      <c r="L56" s="87">
        <f t="shared" si="7"/>
        <v>17.416198998938267</v>
      </c>
      <c r="M56" s="87" t="e">
        <f t="shared" si="7"/>
        <v>#DIV/0!</v>
      </c>
      <c r="N56" s="87">
        <f t="shared" si="7"/>
        <v>27.374376336421953</v>
      </c>
      <c r="O56" s="87">
        <f t="shared" si="7"/>
        <v>26.336417373425856</v>
      </c>
      <c r="P56" s="87">
        <f t="shared" si="7"/>
        <v>18.365273921581906</v>
      </c>
      <c r="Q56" s="87">
        <f t="shared" si="7"/>
        <v>25.506735490368882</v>
      </c>
      <c r="R56" s="87">
        <f t="shared" si="7"/>
        <v>68.309260832625313</v>
      </c>
      <c r="S56" s="87"/>
      <c r="T56" s="87"/>
      <c r="U56" s="3" t="s">
        <v>81</v>
      </c>
      <c r="V56" s="87">
        <f>+V25/V13*100</f>
        <v>1.2285828131225927</v>
      </c>
      <c r="W56" s="87"/>
      <c r="X56" s="87"/>
      <c r="Y56" s="87"/>
    </row>
    <row r="57" spans="1:25">
      <c r="A57" s="28" t="s">
        <v>86</v>
      </c>
      <c r="C57" s="87">
        <f t="shared" si="6"/>
        <v>36.618494489587825</v>
      </c>
      <c r="D57" s="87">
        <f t="shared" si="7"/>
        <v>52.961164679112031</v>
      </c>
      <c r="E57" s="87">
        <f t="shared" si="7"/>
        <v>34.436943504934362</v>
      </c>
      <c r="F57" s="87">
        <f t="shared" si="7"/>
        <v>26.447708968927575</v>
      </c>
      <c r="G57" s="87">
        <f t="shared" si="7"/>
        <v>27.036923591000221</v>
      </c>
      <c r="H57" s="87">
        <f t="shared" si="7"/>
        <v>38.714285714285715</v>
      </c>
      <c r="I57" s="87">
        <f t="shared" si="7"/>
        <v>58.739620182993377</v>
      </c>
      <c r="J57" s="87">
        <f t="shared" si="7"/>
        <v>37.351777075920523</v>
      </c>
      <c r="K57" s="87">
        <f t="shared" si="7"/>
        <v>30.094184845354565</v>
      </c>
      <c r="L57" s="87">
        <f t="shared" si="7"/>
        <v>29.924973674973671</v>
      </c>
      <c r="M57" s="87">
        <f t="shared" si="7"/>
        <v>48.274161735700197</v>
      </c>
      <c r="N57" s="87">
        <f t="shared" si="7"/>
        <v>41.448140008881509</v>
      </c>
      <c r="O57" s="87">
        <f t="shared" si="7"/>
        <v>28.194918955020675</v>
      </c>
      <c r="P57" s="87">
        <f t="shared" si="7"/>
        <v>21.093206274425828</v>
      </c>
      <c r="Q57" s="87">
        <f t="shared" si="7"/>
        <v>22.016845154159839</v>
      </c>
      <c r="R57" s="87">
        <f t="shared" si="7"/>
        <v>25.543478260869566</v>
      </c>
      <c r="S57" s="87"/>
      <c r="T57" s="87"/>
      <c r="W57" s="87"/>
      <c r="X57" s="87"/>
      <c r="Y57" s="87"/>
    </row>
    <row r="58" spans="1:25">
      <c r="A58" s="1" t="s">
        <v>113</v>
      </c>
      <c r="C58" s="87">
        <f t="shared" ref="C58:C69" si="9">+C32/C8*100</f>
        <v>53.531779049138393</v>
      </c>
      <c r="D58" s="87">
        <f t="shared" ref="D58:R69" si="10">+D32/D8*100</f>
        <v>38.389526757616551</v>
      </c>
      <c r="E58" s="87">
        <f t="shared" si="10"/>
        <v>55.782977438067107</v>
      </c>
      <c r="F58" s="87">
        <f t="shared" si="10"/>
        <v>66.025783114127819</v>
      </c>
      <c r="G58" s="87">
        <f t="shared" si="10"/>
        <v>68.359153862713995</v>
      </c>
      <c r="H58" s="87">
        <f t="shared" si="10"/>
        <v>40.960247805885402</v>
      </c>
      <c r="I58" s="87">
        <f t="shared" si="10"/>
        <v>38.581386962260652</v>
      </c>
      <c r="J58" s="87">
        <f t="shared" si="10"/>
        <v>57.611387216198985</v>
      </c>
      <c r="K58" s="87">
        <f t="shared" si="10"/>
        <v>66.904179388155356</v>
      </c>
      <c r="L58" s="87">
        <f t="shared" si="10"/>
        <v>68.519324223675767</v>
      </c>
      <c r="M58" s="87">
        <f t="shared" si="10"/>
        <v>19.5069667738478</v>
      </c>
      <c r="N58" s="87">
        <f t="shared" si="10"/>
        <v>38.257077242948121</v>
      </c>
      <c r="O58" s="87">
        <f t="shared" si="10"/>
        <v>54.281143367080873</v>
      </c>
      <c r="P58" s="87">
        <f t="shared" si="10"/>
        <v>65.275729771356154</v>
      </c>
      <c r="Q58" s="87">
        <f t="shared" si="10"/>
        <v>68.170101974397909</v>
      </c>
      <c r="R58" s="87">
        <f t="shared" si="10"/>
        <v>54.414111717765657</v>
      </c>
      <c r="S58" s="87"/>
      <c r="T58" s="87"/>
      <c r="W58" s="87"/>
      <c r="X58" s="87"/>
      <c r="Y58" s="87"/>
    </row>
    <row r="59" spans="1:25">
      <c r="A59" s="3" t="s">
        <v>77</v>
      </c>
      <c r="C59" s="87">
        <f t="shared" si="9"/>
        <v>100</v>
      </c>
      <c r="D59" s="87">
        <f t="shared" ref="D59:R59" si="11">+D33/D9*100</f>
        <v>100</v>
      </c>
      <c r="E59" s="87" t="e">
        <f t="shared" si="11"/>
        <v>#DIV/0!</v>
      </c>
      <c r="F59" s="87" t="e">
        <f t="shared" si="11"/>
        <v>#DIV/0!</v>
      </c>
      <c r="G59" s="87" t="e">
        <f t="shared" si="11"/>
        <v>#DIV/0!</v>
      </c>
      <c r="H59" s="87" t="e">
        <f t="shared" si="11"/>
        <v>#DIV/0!</v>
      </c>
      <c r="I59" s="87" t="e">
        <f t="shared" si="11"/>
        <v>#DIV/0!</v>
      </c>
      <c r="J59" s="87" t="e">
        <f t="shared" si="11"/>
        <v>#DIV/0!</v>
      </c>
      <c r="K59" s="87" t="e">
        <f t="shared" si="11"/>
        <v>#DIV/0!</v>
      </c>
      <c r="L59" s="87" t="e">
        <f t="shared" si="11"/>
        <v>#DIV/0!</v>
      </c>
      <c r="M59" s="87" t="e">
        <f t="shared" si="11"/>
        <v>#DIV/0!</v>
      </c>
      <c r="N59" s="87">
        <f t="shared" si="11"/>
        <v>100</v>
      </c>
      <c r="O59" s="87" t="e">
        <f t="shared" si="11"/>
        <v>#DIV/0!</v>
      </c>
      <c r="P59" s="87" t="e">
        <f t="shared" si="11"/>
        <v>#DIV/0!</v>
      </c>
      <c r="Q59" s="87" t="e">
        <f t="shared" si="11"/>
        <v>#DIV/0!</v>
      </c>
      <c r="R59" s="87" t="e">
        <f t="shared" si="11"/>
        <v>#DIV/0!</v>
      </c>
      <c r="S59" s="87"/>
      <c r="T59" s="87"/>
      <c r="W59" s="87"/>
      <c r="X59" s="87"/>
      <c r="Y59" s="87"/>
    </row>
    <row r="60" spans="1:25">
      <c r="A60" s="3" t="s">
        <v>78</v>
      </c>
      <c r="C60" s="87">
        <f t="shared" si="9"/>
        <v>45.15999755469668</v>
      </c>
      <c r="D60" s="87">
        <f t="shared" si="10"/>
        <v>46.380553506413165</v>
      </c>
      <c r="E60" s="87">
        <f t="shared" si="10"/>
        <v>37.298103205499878</v>
      </c>
      <c r="F60" s="87">
        <f t="shared" si="10"/>
        <v>65.798698047070616</v>
      </c>
      <c r="G60" s="87">
        <f t="shared" si="10"/>
        <v>32.411504424778762</v>
      </c>
      <c r="H60" s="87" t="e">
        <f t="shared" si="10"/>
        <v>#DIV/0!</v>
      </c>
      <c r="I60" s="87">
        <f t="shared" si="10"/>
        <v>48.05418876605534</v>
      </c>
      <c r="J60" s="87">
        <f t="shared" si="10"/>
        <v>56.004571801779733</v>
      </c>
      <c r="K60" s="87">
        <f t="shared" si="10"/>
        <v>70.639603493037527</v>
      </c>
      <c r="L60" s="87">
        <f t="shared" si="10"/>
        <v>100</v>
      </c>
      <c r="M60" s="87" t="e">
        <f t="shared" si="10"/>
        <v>#DIV/0!</v>
      </c>
      <c r="N60" s="87">
        <f t="shared" si="10"/>
        <v>45.997631475064701</v>
      </c>
      <c r="O60" s="87">
        <f t="shared" si="10"/>
        <v>30.945511042059699</v>
      </c>
      <c r="P60" s="87">
        <f t="shared" si="10"/>
        <v>63.689559593470889</v>
      </c>
      <c r="Q60" s="87">
        <f t="shared" si="10"/>
        <v>11.959654178674347</v>
      </c>
      <c r="R60" s="87" t="e">
        <f t="shared" si="10"/>
        <v>#DIV/0!</v>
      </c>
      <c r="S60" s="87"/>
      <c r="T60" s="87"/>
      <c r="W60" s="87"/>
      <c r="X60" s="87"/>
      <c r="Y60" s="87"/>
    </row>
    <row r="61" spans="1:25">
      <c r="A61" s="3" t="s">
        <v>79</v>
      </c>
      <c r="C61" s="87">
        <f t="shared" si="9"/>
        <v>77.884121745507883</v>
      </c>
      <c r="D61" s="87">
        <f t="shared" si="10"/>
        <v>76.427632539798452</v>
      </c>
      <c r="E61" s="87">
        <f t="shared" si="10"/>
        <v>38.405036726128017</v>
      </c>
      <c r="F61" s="87">
        <f t="shared" si="10"/>
        <v>96.503018567034971</v>
      </c>
      <c r="G61" s="87">
        <f t="shared" si="10"/>
        <v>100</v>
      </c>
      <c r="H61" s="87" t="e">
        <f t="shared" si="10"/>
        <v>#DIV/0!</v>
      </c>
      <c r="I61" s="87">
        <f t="shared" si="10"/>
        <v>100</v>
      </c>
      <c r="J61" s="87">
        <f t="shared" si="10"/>
        <v>57.833163784333678</v>
      </c>
      <c r="K61" s="87">
        <f t="shared" si="10"/>
        <v>100</v>
      </c>
      <c r="L61" s="87">
        <f t="shared" si="10"/>
        <v>100</v>
      </c>
      <c r="M61" s="87" t="e">
        <f t="shared" si="10"/>
        <v>#DIV/0!</v>
      </c>
      <c r="N61" s="87">
        <f t="shared" si="10"/>
        <v>76.053412462908014</v>
      </c>
      <c r="O61" s="87">
        <f t="shared" si="10"/>
        <v>30.286928799149848</v>
      </c>
      <c r="P61" s="87">
        <f t="shared" si="10"/>
        <v>96.081184580035739</v>
      </c>
      <c r="Q61" s="87">
        <f t="shared" si="10"/>
        <v>100</v>
      </c>
      <c r="R61" s="87" t="e">
        <f t="shared" si="10"/>
        <v>#DIV/0!</v>
      </c>
      <c r="S61" s="87"/>
      <c r="T61" s="87"/>
      <c r="W61" s="87"/>
      <c r="X61" s="87"/>
      <c r="Y61" s="87"/>
    </row>
    <row r="62" spans="1:25">
      <c r="A62" s="3" t="s">
        <v>80</v>
      </c>
      <c r="C62" s="87">
        <f t="shared" si="9"/>
        <v>64.153905762518818</v>
      </c>
      <c r="D62" s="87">
        <f t="shared" si="10"/>
        <v>53.901482004234303</v>
      </c>
      <c r="E62" s="87">
        <f t="shared" si="10"/>
        <v>67.164040870465499</v>
      </c>
      <c r="F62" s="87">
        <f t="shared" si="10"/>
        <v>69.79280935679742</v>
      </c>
      <c r="G62" s="87">
        <f t="shared" si="10"/>
        <v>70.104022414737059</v>
      </c>
      <c r="H62" s="87">
        <f t="shared" si="10"/>
        <v>61.010697159719662</v>
      </c>
      <c r="I62" s="87">
        <f t="shared" si="10"/>
        <v>51.995711936090231</v>
      </c>
      <c r="J62" s="87">
        <f t="shared" si="10"/>
        <v>65.982417280516486</v>
      </c>
      <c r="K62" s="87">
        <f t="shared" si="10"/>
        <v>65.985079255057173</v>
      </c>
      <c r="L62" s="87">
        <f t="shared" si="10"/>
        <v>63.510180671063956</v>
      </c>
      <c r="M62" s="87">
        <f t="shared" si="10"/>
        <v>100</v>
      </c>
      <c r="N62" s="87">
        <f t="shared" si="10"/>
        <v>55.090847389226717</v>
      </c>
      <c r="O62" s="87">
        <f t="shared" si="10"/>
        <v>67.904091087638491</v>
      </c>
      <c r="P62" s="87">
        <f t="shared" si="10"/>
        <v>72.588512771032683</v>
      </c>
      <c r="Q62" s="87">
        <f t="shared" si="10"/>
        <v>78.547297297297305</v>
      </c>
      <c r="R62" s="87">
        <f t="shared" si="10"/>
        <v>55.097706032285473</v>
      </c>
      <c r="S62" s="87"/>
      <c r="T62" s="87"/>
      <c r="U62" s="87"/>
      <c r="V62" s="87"/>
      <c r="W62" s="87"/>
      <c r="X62" s="87"/>
      <c r="Y62" s="87"/>
    </row>
    <row r="63" spans="1:25">
      <c r="A63" s="3" t="s">
        <v>81</v>
      </c>
      <c r="C63" s="87">
        <f t="shared" si="9"/>
        <v>97.639004149377598</v>
      </c>
      <c r="D63" s="87">
        <f t="shared" si="10"/>
        <v>99.579560155239335</v>
      </c>
      <c r="E63" s="87">
        <f t="shared" si="10"/>
        <v>98.208248816768076</v>
      </c>
      <c r="F63" s="87">
        <f t="shared" si="10"/>
        <v>95.412186379928315</v>
      </c>
      <c r="G63" s="87">
        <f t="shared" si="10"/>
        <v>100</v>
      </c>
      <c r="H63" s="87" t="e">
        <f t="shared" si="10"/>
        <v>#DIV/0!</v>
      </c>
      <c r="I63" s="87">
        <f t="shared" si="10"/>
        <v>100</v>
      </c>
      <c r="J63" s="87">
        <f t="shared" si="10"/>
        <v>100</v>
      </c>
      <c r="K63" s="87">
        <f t="shared" si="10"/>
        <v>100</v>
      </c>
      <c r="L63" s="87">
        <f t="shared" si="10"/>
        <v>100</v>
      </c>
      <c r="M63" s="87" t="e">
        <f t="shared" si="10"/>
        <v>#DIV/0!</v>
      </c>
      <c r="N63" s="87">
        <f t="shared" si="10"/>
        <v>99.384323940326794</v>
      </c>
      <c r="O63" s="87">
        <f t="shared" si="10"/>
        <v>97.378832838773505</v>
      </c>
      <c r="P63" s="87">
        <f t="shared" si="10"/>
        <v>93.399793743554483</v>
      </c>
      <c r="Q63" s="87">
        <f t="shared" si="10"/>
        <v>100</v>
      </c>
      <c r="R63" s="87" t="e">
        <f t="shared" si="10"/>
        <v>#DIV/0!</v>
      </c>
      <c r="S63" s="87"/>
      <c r="T63" s="87"/>
      <c r="U63" s="87"/>
      <c r="V63" s="87"/>
      <c r="W63" s="87"/>
      <c r="X63" s="87"/>
      <c r="Y63" s="87"/>
    </row>
    <row r="64" spans="1:25">
      <c r="A64" s="3" t="s">
        <v>24</v>
      </c>
      <c r="C64" s="87">
        <f t="shared" si="9"/>
        <v>41.812865497076032</v>
      </c>
      <c r="D64" s="87">
        <f t="shared" si="10"/>
        <v>31.005354375088068</v>
      </c>
      <c r="E64" s="87">
        <f t="shared" si="10"/>
        <v>46.633522606349018</v>
      </c>
      <c r="F64" s="87">
        <f t="shared" si="10"/>
        <v>55.349542792128446</v>
      </c>
      <c r="G64" s="87">
        <f t="shared" si="10"/>
        <v>77.655728587319246</v>
      </c>
      <c r="H64" s="87">
        <f t="shared" si="10"/>
        <v>71.284965034965026</v>
      </c>
      <c r="I64" s="87">
        <f t="shared" si="10"/>
        <v>96.596461668070759</v>
      </c>
      <c r="J64" s="87">
        <f t="shared" si="10"/>
        <v>90.082009226037925</v>
      </c>
      <c r="K64" s="87">
        <f t="shared" si="10"/>
        <v>95.830103859866682</v>
      </c>
      <c r="L64" s="87">
        <f t="shared" si="10"/>
        <v>97.217806041335464</v>
      </c>
      <c r="M64" s="87" t="e">
        <f t="shared" si="10"/>
        <v>#DIV/0!</v>
      </c>
      <c r="N64" s="87">
        <f t="shared" si="10"/>
        <v>28.143082974890625</v>
      </c>
      <c r="O64" s="87">
        <f t="shared" si="10"/>
        <v>43.541577377967037</v>
      </c>
      <c r="P64" s="87">
        <f t="shared" si="10"/>
        <v>48.985662732858678</v>
      </c>
      <c r="Q64" s="87">
        <f t="shared" si="10"/>
        <v>73.491742500842619</v>
      </c>
      <c r="R64" s="87">
        <f t="shared" si="10"/>
        <v>71.284965034965026</v>
      </c>
      <c r="S64" s="87"/>
      <c r="T64" s="87"/>
      <c r="U64" s="87"/>
      <c r="V64" s="87"/>
      <c r="W64" s="87"/>
      <c r="X64" s="87"/>
      <c r="Y64" s="87"/>
    </row>
    <row r="65" spans="1:25">
      <c r="A65" s="3" t="s">
        <v>82</v>
      </c>
      <c r="C65" s="87">
        <f t="shared" si="9"/>
        <v>40.851717566551351</v>
      </c>
      <c r="D65" s="87">
        <f t="shared" si="10"/>
        <v>29.727717062990834</v>
      </c>
      <c r="E65" s="87">
        <f t="shared" si="10"/>
        <v>43.217480480271533</v>
      </c>
      <c r="F65" s="87">
        <f t="shared" si="10"/>
        <v>50.858805004988163</v>
      </c>
      <c r="G65" s="87">
        <f t="shared" si="10"/>
        <v>44.942338314059157</v>
      </c>
      <c r="H65" s="87">
        <f t="shared" si="10"/>
        <v>29.231824417009605</v>
      </c>
      <c r="I65" s="87">
        <f t="shared" si="10"/>
        <v>28.009216550315578</v>
      </c>
      <c r="J65" s="87">
        <f t="shared" si="10"/>
        <v>41.674281133824401</v>
      </c>
      <c r="K65" s="87">
        <f t="shared" si="10"/>
        <v>48.45321939767576</v>
      </c>
      <c r="L65" s="87">
        <f t="shared" si="10"/>
        <v>45.697282158996885</v>
      </c>
      <c r="M65" s="87">
        <f t="shared" si="10"/>
        <v>1.4916642293068194</v>
      </c>
      <c r="N65" s="87">
        <f t="shared" si="10"/>
        <v>31.530477210734308</v>
      </c>
      <c r="O65" s="87">
        <f t="shared" si="10"/>
        <v>44.524338291780161</v>
      </c>
      <c r="P65" s="87">
        <f t="shared" si="10"/>
        <v>52.925141187708427</v>
      </c>
      <c r="Q65" s="87">
        <f t="shared" si="10"/>
        <v>44.170921270852986</v>
      </c>
      <c r="R65" s="87">
        <f t="shared" si="10"/>
        <v>53.758718677344355</v>
      </c>
      <c r="S65" s="87"/>
      <c r="T65" s="87"/>
      <c r="U65" s="87"/>
      <c r="V65" s="87"/>
      <c r="W65" s="87"/>
      <c r="X65" s="87"/>
      <c r="Y65" s="87"/>
    </row>
    <row r="66" spans="1:25">
      <c r="A66" s="3" t="s">
        <v>83</v>
      </c>
      <c r="C66" s="87">
        <f t="shared" si="9"/>
        <v>36.488384605495582</v>
      </c>
      <c r="D66" s="87">
        <f t="shared" si="10"/>
        <v>17.354650812944534</v>
      </c>
      <c r="E66" s="87">
        <f t="shared" si="10"/>
        <v>46.094488784657869</v>
      </c>
      <c r="F66" s="87">
        <f t="shared" si="10"/>
        <v>52.038303693570441</v>
      </c>
      <c r="G66" s="87">
        <f t="shared" si="10"/>
        <v>76.201207243460757</v>
      </c>
      <c r="H66" s="87">
        <f t="shared" si="10"/>
        <v>0</v>
      </c>
      <c r="I66" s="87">
        <f t="shared" si="10"/>
        <v>42.836897706776604</v>
      </c>
      <c r="J66" s="87">
        <f t="shared" si="10"/>
        <v>55.423785971223019</v>
      </c>
      <c r="K66" s="87">
        <f t="shared" si="10"/>
        <v>76.613518975971246</v>
      </c>
      <c r="L66" s="87">
        <f t="shared" si="10"/>
        <v>89.815728858177039</v>
      </c>
      <c r="M66" s="87">
        <f t="shared" si="10"/>
        <v>0</v>
      </c>
      <c r="N66" s="87">
        <f t="shared" si="10"/>
        <v>13.202239328201539</v>
      </c>
      <c r="O66" s="87">
        <f t="shared" si="10"/>
        <v>43.395536338367009</v>
      </c>
      <c r="P66" s="87">
        <f t="shared" si="10"/>
        <v>42.627912976180241</v>
      </c>
      <c r="Q66" s="87">
        <f t="shared" si="10"/>
        <v>63.163699385536475</v>
      </c>
      <c r="R66" s="87">
        <f t="shared" si="10"/>
        <v>0</v>
      </c>
      <c r="S66" s="87"/>
      <c r="T66" s="87"/>
      <c r="U66" s="87"/>
      <c r="V66" s="87"/>
      <c r="W66" s="87"/>
      <c r="X66" s="87"/>
      <c r="Y66" s="87"/>
    </row>
    <row r="67" spans="1:25">
      <c r="A67" s="3" t="s">
        <v>84</v>
      </c>
      <c r="C67" s="87">
        <f t="shared" si="9"/>
        <v>90.409445490527602</v>
      </c>
      <c r="D67" s="87">
        <f t="shared" si="10"/>
        <v>86.576517150395787</v>
      </c>
      <c r="E67" s="87">
        <f t="shared" si="10"/>
        <v>85.144038531443115</v>
      </c>
      <c r="F67" s="87">
        <f t="shared" si="10"/>
        <v>96.807682325460689</v>
      </c>
      <c r="G67" s="87">
        <f t="shared" si="10"/>
        <v>93.767254194096409</v>
      </c>
      <c r="H67" s="87" t="e">
        <f t="shared" si="10"/>
        <v>#DIV/0!</v>
      </c>
      <c r="I67" s="87">
        <f t="shared" si="10"/>
        <v>93.966915342199158</v>
      </c>
      <c r="J67" s="87">
        <f t="shared" si="10"/>
        <v>90.727298108466542</v>
      </c>
      <c r="K67" s="87">
        <f t="shared" si="10"/>
        <v>97.401508801341151</v>
      </c>
      <c r="L67" s="87">
        <f t="shared" si="10"/>
        <v>89.132314788123367</v>
      </c>
      <c r="M67" s="87" t="e">
        <f t="shared" si="10"/>
        <v>#DIV/0!</v>
      </c>
      <c r="N67" s="87">
        <f t="shared" si="10"/>
        <v>78.933243877893318</v>
      </c>
      <c r="O67" s="87">
        <f t="shared" si="10"/>
        <v>74.723343314672562</v>
      </c>
      <c r="P67" s="87">
        <f t="shared" si="10"/>
        <v>96.065900562851795</v>
      </c>
      <c r="Q67" s="87">
        <f t="shared" si="10"/>
        <v>96.469994957135654</v>
      </c>
      <c r="R67" s="87" t="e">
        <f t="shared" si="10"/>
        <v>#DIV/0!</v>
      </c>
      <c r="S67" s="87"/>
      <c r="T67" s="87"/>
      <c r="U67" s="87"/>
      <c r="V67" s="87"/>
      <c r="W67" s="87"/>
      <c r="X67" s="87"/>
      <c r="Y67" s="87"/>
    </row>
    <row r="68" spans="1:25">
      <c r="A68" s="3" t="s">
        <v>85</v>
      </c>
      <c r="C68" s="87">
        <f t="shared" si="9"/>
        <v>73.232895188894119</v>
      </c>
      <c r="D68" s="87">
        <f t="shared" si="10"/>
        <v>56.419463241725353</v>
      </c>
      <c r="E68" s="87">
        <f t="shared" si="10"/>
        <v>72.264438853363416</v>
      </c>
      <c r="F68" s="87">
        <f t="shared" si="10"/>
        <v>83.595741272083785</v>
      </c>
      <c r="G68" s="87">
        <f t="shared" si="10"/>
        <v>78.743451325670804</v>
      </c>
      <c r="H68" s="87">
        <f t="shared" si="10"/>
        <v>31.69073916737468</v>
      </c>
      <c r="I68" s="87">
        <f t="shared" si="10"/>
        <v>39.094199447566439</v>
      </c>
      <c r="J68" s="87">
        <f t="shared" si="10"/>
        <v>70.990513148016348</v>
      </c>
      <c r="K68" s="87">
        <f t="shared" si="10"/>
        <v>85.876311395356169</v>
      </c>
      <c r="L68" s="87">
        <f t="shared" si="10"/>
        <v>82.58380100106173</v>
      </c>
      <c r="M68" s="87" t="e">
        <f t="shared" si="10"/>
        <v>#DIV/0!</v>
      </c>
      <c r="N68" s="87">
        <f t="shared" si="10"/>
        <v>72.625623663578054</v>
      </c>
      <c r="O68" s="87">
        <f t="shared" si="10"/>
        <v>73.663582626574126</v>
      </c>
      <c r="P68" s="87">
        <f t="shared" si="10"/>
        <v>81.634726078418083</v>
      </c>
      <c r="Q68" s="87">
        <f t="shared" si="10"/>
        <v>74.493264509631132</v>
      </c>
      <c r="R68" s="87">
        <f t="shared" si="10"/>
        <v>31.69073916737468</v>
      </c>
      <c r="S68" s="87"/>
      <c r="T68" s="87"/>
      <c r="U68" s="87"/>
      <c r="V68" s="87"/>
      <c r="W68" s="87"/>
      <c r="X68" s="87"/>
      <c r="Y68" s="87"/>
    </row>
    <row r="69" spans="1:25">
      <c r="A69" s="28" t="s">
        <v>86</v>
      </c>
      <c r="C69" s="87">
        <f t="shared" si="9"/>
        <v>63.381505510412183</v>
      </c>
      <c r="D69" s="87">
        <f t="shared" si="10"/>
        <v>47.038835320887976</v>
      </c>
      <c r="E69" s="87">
        <f t="shared" si="10"/>
        <v>65.563056495065624</v>
      </c>
      <c r="F69" s="87">
        <f t="shared" si="10"/>
        <v>73.552291031072428</v>
      </c>
      <c r="G69" s="87">
        <f t="shared" si="10"/>
        <v>72.963076408999783</v>
      </c>
      <c r="H69" s="87">
        <f t="shared" si="10"/>
        <v>61.285714285714285</v>
      </c>
      <c r="I69" s="87">
        <f t="shared" si="10"/>
        <v>41.260379817006623</v>
      </c>
      <c r="J69" s="87">
        <f t="shared" si="10"/>
        <v>62.648222924079477</v>
      </c>
      <c r="K69" s="87">
        <f t="shared" si="10"/>
        <v>69.905815154645438</v>
      </c>
      <c r="L69" s="87">
        <f t="shared" si="10"/>
        <v>70.075026325026329</v>
      </c>
      <c r="M69" s="87">
        <f t="shared" si="10"/>
        <v>51.725838264299796</v>
      </c>
      <c r="N69" s="87">
        <f t="shared" si="10"/>
        <v>58.551859991118491</v>
      </c>
      <c r="O69" s="87">
        <f t="shared" si="10"/>
        <v>71.805081044979318</v>
      </c>
      <c r="P69" s="87">
        <f t="shared" si="10"/>
        <v>78.906793725574175</v>
      </c>
      <c r="Q69" s="87">
        <f t="shared" si="10"/>
        <v>77.983154845840161</v>
      </c>
      <c r="R69" s="87">
        <f t="shared" si="10"/>
        <v>74.456521739130437</v>
      </c>
      <c r="S69" s="87"/>
      <c r="T69" s="87"/>
      <c r="U69" s="87"/>
      <c r="V69" s="87"/>
      <c r="W69" s="87"/>
      <c r="X69" s="87"/>
      <c r="Y69" s="87"/>
    </row>
    <row r="70" spans="1:25">
      <c r="A70" s="3"/>
      <c r="E70" s="1" t="s">
        <v>112</v>
      </c>
    </row>
    <row r="71" spans="1:25">
      <c r="A71" s="3"/>
      <c r="F71" s="192" t="s">
        <v>272</v>
      </c>
      <c r="G71" s="192"/>
      <c r="H71" s="192" t="s">
        <v>21</v>
      </c>
      <c r="I71" s="192"/>
      <c r="J71" s="192" t="s">
        <v>273</v>
      </c>
      <c r="K71" s="192"/>
    </row>
    <row r="72" spans="1:25">
      <c r="A72" s="3"/>
      <c r="F72" t="s">
        <v>266</v>
      </c>
      <c r="G72" t="s">
        <v>38</v>
      </c>
      <c r="H72" t="s">
        <v>266</v>
      </c>
      <c r="I72" t="s">
        <v>38</v>
      </c>
      <c r="J72" t="s">
        <v>266</v>
      </c>
      <c r="K72" t="s">
        <v>38</v>
      </c>
    </row>
    <row r="73" spans="1:25">
      <c r="A73" s="3"/>
      <c r="E73" s="3" t="s">
        <v>83</v>
      </c>
      <c r="F73" s="122">
        <v>82.645349187055459</v>
      </c>
      <c r="G73" s="122">
        <v>53.905511215342131</v>
      </c>
      <c r="H73" s="122">
        <v>57.163102293223389</v>
      </c>
      <c r="I73" s="122">
        <v>44.576214028776974</v>
      </c>
      <c r="J73" s="122">
        <v>86.797760671798457</v>
      </c>
      <c r="K73" s="122">
        <v>56.604463661632984</v>
      </c>
    </row>
    <row r="74" spans="1:25">
      <c r="A74" s="6"/>
      <c r="E74" s="3" t="s">
        <v>82</v>
      </c>
      <c r="F74" s="122">
        <v>70.272282937009166</v>
      </c>
      <c r="G74" s="122">
        <v>56.782519519728467</v>
      </c>
      <c r="H74" s="122">
        <v>71.990783449684415</v>
      </c>
      <c r="I74" s="122">
        <v>58.325718866175599</v>
      </c>
      <c r="J74" s="122">
        <v>68.469522789265696</v>
      </c>
      <c r="K74" s="122">
        <v>55.475661708219846</v>
      </c>
    </row>
    <row r="75" spans="1:25">
      <c r="E75" s="3" t="s">
        <v>24</v>
      </c>
      <c r="F75" s="122">
        <v>68.994645624911925</v>
      </c>
      <c r="G75" s="122">
        <v>53.366477393650989</v>
      </c>
      <c r="H75" s="122">
        <v>3.4035383319292336</v>
      </c>
      <c r="I75" s="122">
        <v>9.917990773962071</v>
      </c>
      <c r="J75" s="122">
        <v>71.856917025109368</v>
      </c>
      <c r="K75" s="122">
        <v>56.458422622032955</v>
      </c>
    </row>
    <row r="76" spans="1:25">
      <c r="E76" s="3" t="s">
        <v>78</v>
      </c>
      <c r="F76" s="122">
        <v>53.619446493586842</v>
      </c>
      <c r="G76" s="122">
        <v>62.701896794500122</v>
      </c>
      <c r="H76" s="122">
        <v>51.94581123394466</v>
      </c>
      <c r="I76" s="122">
        <v>43.995428198220267</v>
      </c>
      <c r="J76" s="122">
        <v>54.002368524935292</v>
      </c>
      <c r="K76" s="122">
        <v>69.054488957940308</v>
      </c>
    </row>
    <row r="77" spans="1:25">
      <c r="E77" s="28" t="s">
        <v>86</v>
      </c>
      <c r="F77" s="122">
        <v>52.961164679112031</v>
      </c>
      <c r="G77" s="122">
        <v>34.436943504934362</v>
      </c>
      <c r="H77" s="122">
        <v>58.739620182993377</v>
      </c>
      <c r="I77" s="122">
        <v>37.351777075920523</v>
      </c>
      <c r="J77" s="122">
        <v>41.448140008881509</v>
      </c>
      <c r="K77" s="122">
        <v>28.194918955020675</v>
      </c>
    </row>
    <row r="78" spans="1:25">
      <c r="E78" s="3" t="s">
        <v>80</v>
      </c>
      <c r="F78" s="122">
        <v>46.098517995765704</v>
      </c>
      <c r="G78" s="122">
        <v>32.835959129534501</v>
      </c>
      <c r="H78" s="122">
        <v>48.004288063909769</v>
      </c>
      <c r="I78" s="122">
        <v>34.017582719483507</v>
      </c>
      <c r="J78" s="122">
        <v>44.909152610773276</v>
      </c>
      <c r="K78" s="122">
        <v>32.095908912361516</v>
      </c>
    </row>
    <row r="79" spans="1:25" ht="14.25" customHeight="1">
      <c r="E79" s="3" t="s">
        <v>85</v>
      </c>
      <c r="F79" s="122">
        <v>43.580536758274647</v>
      </c>
      <c r="G79" s="122">
        <v>27.735561146636588</v>
      </c>
      <c r="H79" s="122">
        <v>60.905800552433561</v>
      </c>
      <c r="I79" s="122">
        <v>29.009486851983656</v>
      </c>
      <c r="J79" s="122">
        <v>27.374376336421953</v>
      </c>
      <c r="K79" s="122">
        <v>26.336417373425856</v>
      </c>
    </row>
    <row r="80" spans="1:25" ht="14.25" customHeight="1">
      <c r="A80" s="29" t="s">
        <v>88</v>
      </c>
      <c r="E80" s="3" t="s">
        <v>79</v>
      </c>
      <c r="F80" s="122">
        <v>23.572367460201548</v>
      </c>
      <c r="G80" s="122">
        <v>61.594963273871983</v>
      </c>
      <c r="H80" s="122">
        <v>0</v>
      </c>
      <c r="I80" s="122">
        <v>42.166836215666322</v>
      </c>
      <c r="J80" s="122">
        <v>23.94658753709199</v>
      </c>
      <c r="K80" s="122">
        <v>69.713071200850152</v>
      </c>
    </row>
    <row r="81" spans="1:11" ht="14.25" customHeight="1">
      <c r="A81" s="29" t="s">
        <v>89</v>
      </c>
      <c r="E81" s="3" t="s">
        <v>84</v>
      </c>
      <c r="F81" s="122">
        <v>13.423482849604222</v>
      </c>
      <c r="G81" s="122">
        <v>14.855961468556888</v>
      </c>
      <c r="H81" s="122">
        <v>6.0330846578008428</v>
      </c>
      <c r="I81" s="122">
        <v>9.2727018915334671</v>
      </c>
      <c r="J81" s="122">
        <v>21.066756122106678</v>
      </c>
      <c r="K81" s="122">
        <v>25.276656685327431</v>
      </c>
    </row>
    <row r="82" spans="1:11" ht="14.25" customHeight="1">
      <c r="A82" s="29" t="s">
        <v>90</v>
      </c>
    </row>
    <row r="83" spans="1:11" ht="14.25" customHeight="1">
      <c r="A83" s="29" t="s">
        <v>91</v>
      </c>
    </row>
    <row r="84" spans="1:11" ht="14.25" customHeight="1">
      <c r="A84" s="29" t="s">
        <v>92</v>
      </c>
    </row>
    <row r="85" spans="1:11" ht="14.25" customHeight="1">
      <c r="A85" s="29" t="s">
        <v>93</v>
      </c>
    </row>
    <row r="86" spans="1:11" ht="14.25" customHeight="1">
      <c r="A86" s="29" t="s">
        <v>94</v>
      </c>
    </row>
    <row r="87" spans="1:11" ht="14.25" customHeight="1">
      <c r="A87" s="29" t="s">
        <v>95</v>
      </c>
    </row>
    <row r="88" spans="1:11">
      <c r="A88" s="29" t="s">
        <v>96</v>
      </c>
    </row>
    <row r="89" spans="1:11">
      <c r="A89" s="29"/>
    </row>
    <row r="90" spans="1:11">
      <c r="A90" s="29" t="s">
        <v>97</v>
      </c>
    </row>
    <row r="91" spans="1:11">
      <c r="A91" s="29"/>
    </row>
    <row r="92" spans="1:11" ht="39">
      <c r="A92" s="30" t="s">
        <v>98</v>
      </c>
    </row>
    <row r="93" spans="1:11">
      <c r="A93" s="31"/>
    </row>
    <row r="94" spans="1:11">
      <c r="A94" s="32"/>
    </row>
    <row r="95" spans="1:11" ht="51.75">
      <c r="A95" s="30" t="s">
        <v>99</v>
      </c>
    </row>
    <row r="96" spans="1:11">
      <c r="A96" s="32"/>
    </row>
    <row r="97" spans="1:1">
      <c r="A97" s="31"/>
    </row>
    <row r="98" spans="1:1">
      <c r="A98" s="32"/>
    </row>
    <row r="99" spans="1:1" ht="51.75">
      <c r="A99" s="30" t="s">
        <v>100</v>
      </c>
    </row>
    <row r="100" spans="1:1">
      <c r="A100" s="32"/>
    </row>
    <row r="101" spans="1:1">
      <c r="A101" s="31"/>
    </row>
    <row r="102" spans="1:1">
      <c r="A102" s="32"/>
    </row>
    <row r="103" spans="1:1" ht="15.75" thickBot="1">
      <c r="A103" s="33"/>
    </row>
  </sheetData>
  <mergeCells count="12">
    <mergeCell ref="N44:R44"/>
    <mergeCell ref="F71:G71"/>
    <mergeCell ref="H71:I71"/>
    <mergeCell ref="J71:K71"/>
    <mergeCell ref="C44:C45"/>
    <mergeCell ref="D44:H44"/>
    <mergeCell ref="I44:M44"/>
    <mergeCell ref="C6:C7"/>
    <mergeCell ref="D6:H6"/>
    <mergeCell ref="I6:M6"/>
    <mergeCell ref="N6:R6"/>
    <mergeCell ref="B8:B29"/>
  </mergeCells>
  <pageMargins left="0.7" right="0.7" top="0.75" bottom="0.75" header="0.3" footer="0.3"/>
  <pageSetup paperSize="9"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68"/>
  <sheetViews>
    <sheetView workbookViewId="0">
      <selection activeCell="E2" sqref="E2"/>
    </sheetView>
  </sheetViews>
  <sheetFormatPr defaultColWidth="11.42578125" defaultRowHeight="15"/>
  <cols>
    <col min="1" max="1" width="25" customWidth="1"/>
    <col min="2" max="2" width="22.7109375" customWidth="1"/>
    <col min="3" max="4" width="7.140625" customWidth="1"/>
    <col min="5" max="6" width="7.28515625" customWidth="1"/>
    <col min="7" max="7" width="8" customWidth="1"/>
    <col min="8" max="10" width="7.28515625" customWidth="1"/>
    <col min="11" max="11" width="8.85546875" customWidth="1"/>
    <col min="12" max="18" width="7.28515625" customWidth="1"/>
  </cols>
  <sheetData>
    <row r="1" spans="1:28">
      <c r="A1" t="s">
        <v>124</v>
      </c>
    </row>
    <row r="2" spans="1:28">
      <c r="A2" s="27" t="s">
        <v>312</v>
      </c>
    </row>
    <row r="3" spans="1:28">
      <c r="A3" s="1" t="s">
        <v>1</v>
      </c>
      <c r="G3" s="70">
        <f>SUM(G15:G18)</f>
        <v>79.367000000000004</v>
      </c>
      <c r="H3" s="84">
        <f>+G3/G4</f>
        <v>0.31641370951987979</v>
      </c>
    </row>
    <row r="4" spans="1:28">
      <c r="A4" s="1" t="s">
        <v>300</v>
      </c>
      <c r="G4" s="70">
        <f>SUM(G9:G12)</f>
        <v>250.833</v>
      </c>
      <c r="H4" s="84">
        <f>+G17/G11*100</f>
        <v>58.722142426910075</v>
      </c>
      <c r="I4" s="84">
        <f>+G18/G12</f>
        <v>0.25754533004921343</v>
      </c>
      <c r="J4" s="84">
        <f>+F18/F12*100</f>
        <v>23.748005950070731</v>
      </c>
      <c r="K4" s="70">
        <f>+D12+E12</f>
        <v>1054.4549999999999</v>
      </c>
      <c r="L4" s="70">
        <f>+D18+E18</f>
        <v>318.87200000000001</v>
      </c>
      <c r="M4" s="84">
        <f>+L4/K4*100</f>
        <v>30.240455970145717</v>
      </c>
    </row>
    <row r="5" spans="1:28">
      <c r="C5" s="87">
        <f t="shared" ref="C5:H5" si="0">+C14/C8*100</f>
        <v>46.468210965497278</v>
      </c>
      <c r="D5" s="84">
        <f t="shared" si="0"/>
        <v>61.610473242383456</v>
      </c>
      <c r="E5" s="84">
        <f t="shared" si="0"/>
        <v>44.217074911019644</v>
      </c>
      <c r="F5" s="84">
        <f t="shared" si="0"/>
        <v>33.974185244480203</v>
      </c>
      <c r="G5" s="84">
        <f t="shared" si="0"/>
        <v>31.64137095198798</v>
      </c>
      <c r="H5" s="84">
        <f t="shared" si="0"/>
        <v>59.042800351076465</v>
      </c>
    </row>
    <row r="6" spans="1:28">
      <c r="B6" s="38" t="s">
        <v>24</v>
      </c>
      <c r="C6" s="186" t="s">
        <v>121</v>
      </c>
      <c r="D6" s="186" t="s">
        <v>17</v>
      </c>
      <c r="E6" s="186"/>
      <c r="F6" s="186"/>
      <c r="G6" s="186"/>
      <c r="H6" s="186"/>
      <c r="I6" s="186" t="s">
        <v>21</v>
      </c>
      <c r="J6" s="186"/>
      <c r="K6" s="186"/>
      <c r="L6" s="186"/>
      <c r="M6" s="186"/>
      <c r="N6" s="186" t="s">
        <v>22</v>
      </c>
      <c r="O6" s="186"/>
      <c r="P6" s="186"/>
      <c r="Q6" s="186"/>
      <c r="R6" s="186"/>
    </row>
    <row r="7" spans="1:28">
      <c r="B7" s="36"/>
      <c r="C7" s="186"/>
      <c r="D7" s="15" t="s">
        <v>18</v>
      </c>
      <c r="E7" s="15">
        <v>2</v>
      </c>
      <c r="F7" s="15">
        <v>3</v>
      </c>
      <c r="G7" s="15" t="s">
        <v>19</v>
      </c>
      <c r="H7" s="15" t="s">
        <v>20</v>
      </c>
      <c r="I7" s="15" t="s">
        <v>18</v>
      </c>
      <c r="J7" s="15">
        <v>2</v>
      </c>
      <c r="K7" s="15">
        <v>3</v>
      </c>
      <c r="L7" s="15" t="s">
        <v>19</v>
      </c>
      <c r="M7" s="15" t="s">
        <v>20</v>
      </c>
      <c r="N7" s="15" t="s">
        <v>18</v>
      </c>
      <c r="O7" s="15">
        <v>2</v>
      </c>
      <c r="P7" s="15">
        <v>3</v>
      </c>
      <c r="Q7" s="15" t="s">
        <v>19</v>
      </c>
      <c r="R7" s="15" t="s">
        <v>20</v>
      </c>
    </row>
    <row r="8" spans="1:28" ht="15" customHeight="1">
      <c r="A8" s="1" t="s">
        <v>111</v>
      </c>
      <c r="B8" s="40"/>
      <c r="C8" s="66">
        <f>SUM(C9:C13)</f>
        <v>4653.6329999999998</v>
      </c>
      <c r="D8" s="66">
        <f t="shared" ref="D8:R8" si="1">SUM(D9:D13)</f>
        <v>1399.452</v>
      </c>
      <c r="E8" s="66">
        <f t="shared" si="1"/>
        <v>1910.2529999999999</v>
      </c>
      <c r="F8" s="66">
        <f t="shared" si="1"/>
        <v>1073.7270000000001</v>
      </c>
      <c r="G8" s="66">
        <f t="shared" si="1"/>
        <v>250.833</v>
      </c>
      <c r="H8" s="66">
        <f t="shared" si="1"/>
        <v>19.369</v>
      </c>
      <c r="I8" s="66">
        <f t="shared" si="1"/>
        <v>571.23299999999995</v>
      </c>
      <c r="J8" s="66">
        <f t="shared" si="1"/>
        <v>861.38699999999994</v>
      </c>
      <c r="K8" s="66">
        <f t="shared" si="1"/>
        <v>494.57100000000003</v>
      </c>
      <c r="L8" s="66">
        <f t="shared" si="1"/>
        <v>135.607</v>
      </c>
      <c r="M8" s="66">
        <f t="shared" si="1"/>
        <v>7.4649999999999999</v>
      </c>
      <c r="N8" s="66">
        <f t="shared" si="1"/>
        <v>828.21800000000007</v>
      </c>
      <c r="O8" s="66">
        <f t="shared" si="1"/>
        <v>1048.8679999999999</v>
      </c>
      <c r="P8" s="66">
        <f t="shared" si="1"/>
        <v>579.15599999999995</v>
      </c>
      <c r="Q8" s="66">
        <f t="shared" si="1"/>
        <v>115.22499999999999</v>
      </c>
      <c r="R8" s="66">
        <f t="shared" si="1"/>
        <v>11.905000000000001</v>
      </c>
      <c r="T8" s="66">
        <f>SUM(D8:H8)</f>
        <v>4653.6339999999991</v>
      </c>
      <c r="U8" s="66">
        <f>SUM(I8:R8)</f>
        <v>4653.6349999999993</v>
      </c>
      <c r="W8" s="70">
        <f>+D8+E8</f>
        <v>3309.7049999999999</v>
      </c>
      <c r="Y8">
        <v>1</v>
      </c>
      <c r="Z8">
        <v>2</v>
      </c>
      <c r="AA8">
        <v>3</v>
      </c>
      <c r="AB8">
        <v>456</v>
      </c>
    </row>
    <row r="9" spans="1:28">
      <c r="A9" s="42" t="s">
        <v>125</v>
      </c>
      <c r="B9" s="40" t="s">
        <v>132</v>
      </c>
      <c r="C9" s="66">
        <f t="shared" ref="C9:R13" si="2">SUM(C15,C21)</f>
        <v>22.269000000000002</v>
      </c>
      <c r="D9" s="66">
        <f t="shared" si="2"/>
        <v>16.471</v>
      </c>
      <c r="E9" s="66">
        <f t="shared" si="2"/>
        <v>4.6859999999999999</v>
      </c>
      <c r="F9" s="66">
        <f t="shared" si="2"/>
        <v>0.14099999999999999</v>
      </c>
      <c r="G9" s="66">
        <f>SUM(G15,G21)</f>
        <v>0.16800000000000001</v>
      </c>
      <c r="H9" s="66">
        <f t="shared" si="2"/>
        <v>0.80400000000000005</v>
      </c>
      <c r="I9" s="66">
        <f t="shared" si="2"/>
        <v>2.39</v>
      </c>
      <c r="J9" s="66">
        <f t="shared" si="2"/>
        <v>1.1379999999999999</v>
      </c>
      <c r="K9" s="66">
        <f t="shared" si="2"/>
        <v>0</v>
      </c>
      <c r="L9" s="66">
        <f t="shared" si="2"/>
        <v>0.16800000000000001</v>
      </c>
      <c r="M9" s="66">
        <f t="shared" si="2"/>
        <v>0.80400000000000005</v>
      </c>
      <c r="N9" s="66">
        <f t="shared" si="2"/>
        <v>14.081</v>
      </c>
      <c r="O9" s="66">
        <f t="shared" si="2"/>
        <v>3.5489999999999999</v>
      </c>
      <c r="P9" s="66">
        <f t="shared" si="2"/>
        <v>0.14099999999999999</v>
      </c>
      <c r="Q9" s="66">
        <f t="shared" si="2"/>
        <v>0</v>
      </c>
      <c r="R9" s="66">
        <f t="shared" si="2"/>
        <v>0</v>
      </c>
      <c r="T9" s="66">
        <f t="shared" ref="T9:T25" si="3">SUM(D9:H9)</f>
        <v>22.269999999999996</v>
      </c>
      <c r="U9" s="66">
        <f t="shared" ref="U9:U25" si="4">SUM(I9:R9)</f>
        <v>22.270999999999997</v>
      </c>
      <c r="W9" s="70">
        <f t="shared" ref="W9:W25" si="5">+D9+E9</f>
        <v>21.157</v>
      </c>
      <c r="X9" t="s">
        <v>277</v>
      </c>
      <c r="Y9" s="70">
        <f>+D9+D10</f>
        <v>165.99700000000001</v>
      </c>
      <c r="Z9" s="70">
        <f>+E9+E10</f>
        <v>108.291</v>
      </c>
      <c r="AA9" s="70">
        <f>+F9+F10</f>
        <v>19.052</v>
      </c>
      <c r="AB9" s="70">
        <f>+G9+G10</f>
        <v>1.016</v>
      </c>
    </row>
    <row r="10" spans="1:28">
      <c r="A10" s="42" t="s">
        <v>126</v>
      </c>
      <c r="B10" s="40" t="s">
        <v>133</v>
      </c>
      <c r="C10" s="66">
        <f t="shared" si="2"/>
        <v>275.03399999999999</v>
      </c>
      <c r="D10" s="66">
        <f t="shared" si="2"/>
        <v>149.52600000000001</v>
      </c>
      <c r="E10" s="66">
        <f t="shared" si="2"/>
        <v>103.605</v>
      </c>
      <c r="F10" s="66">
        <f t="shared" si="2"/>
        <v>18.911000000000001</v>
      </c>
      <c r="G10" s="66">
        <f t="shared" si="2"/>
        <v>0.84799999999999998</v>
      </c>
      <c r="H10" s="66">
        <f t="shared" si="2"/>
        <v>2.145</v>
      </c>
      <c r="I10" s="66">
        <f t="shared" si="2"/>
        <v>31.718</v>
      </c>
      <c r="J10" s="66">
        <f t="shared" si="2"/>
        <v>23.812000000000001</v>
      </c>
      <c r="K10" s="66">
        <f t="shared" si="2"/>
        <v>5.1110000000000007</v>
      </c>
      <c r="L10" s="66">
        <f t="shared" si="2"/>
        <v>0.52</v>
      </c>
      <c r="M10" s="66">
        <f t="shared" si="2"/>
        <v>0.40500000000000003</v>
      </c>
      <c r="N10" s="66">
        <f t="shared" si="2"/>
        <v>117.807</v>
      </c>
      <c r="O10" s="66">
        <f t="shared" si="2"/>
        <v>79.792000000000002</v>
      </c>
      <c r="P10" s="66">
        <f t="shared" si="2"/>
        <v>13.798999999999999</v>
      </c>
      <c r="Q10" s="66">
        <f t="shared" si="2"/>
        <v>0.32800000000000001</v>
      </c>
      <c r="R10" s="66">
        <f t="shared" si="2"/>
        <v>1.74</v>
      </c>
      <c r="T10" s="66">
        <f t="shared" si="3"/>
        <v>275.03500000000003</v>
      </c>
      <c r="U10" s="66">
        <f t="shared" si="4"/>
        <v>275.03199999999998</v>
      </c>
      <c r="W10" s="70">
        <f t="shared" si="5"/>
        <v>253.13100000000003</v>
      </c>
    </row>
    <row r="11" spans="1:28">
      <c r="A11" s="42" t="s">
        <v>127</v>
      </c>
      <c r="B11" s="40" t="s">
        <v>134</v>
      </c>
      <c r="C11" s="66">
        <f t="shared" si="2"/>
        <v>2459.1580000000004</v>
      </c>
      <c r="D11" s="66">
        <f t="shared" si="2"/>
        <v>919.78</v>
      </c>
      <c r="E11" s="66">
        <f t="shared" si="2"/>
        <v>1061.182</v>
      </c>
      <c r="F11" s="66">
        <f t="shared" si="2"/>
        <v>423.42200000000003</v>
      </c>
      <c r="G11" s="66">
        <f t="shared" si="2"/>
        <v>43.165999999999997</v>
      </c>
      <c r="H11" s="66">
        <f t="shared" si="2"/>
        <v>11.606999999999999</v>
      </c>
      <c r="I11" s="66">
        <f t="shared" si="2"/>
        <v>353.19299999999998</v>
      </c>
      <c r="J11" s="66">
        <f t="shared" si="2"/>
        <v>425.702</v>
      </c>
      <c r="K11" s="66">
        <f t="shared" si="2"/>
        <v>159.66500000000002</v>
      </c>
      <c r="L11" s="66">
        <f t="shared" si="2"/>
        <v>22.701000000000001</v>
      </c>
      <c r="M11" s="66">
        <f t="shared" si="2"/>
        <v>4.5019999999999998</v>
      </c>
      <c r="N11" s="66">
        <f t="shared" si="2"/>
        <v>566.58699999999999</v>
      </c>
      <c r="O11" s="66">
        <f t="shared" si="2"/>
        <v>635.48199999999997</v>
      </c>
      <c r="P11" s="66">
        <f t="shared" si="2"/>
        <v>263.75799999999998</v>
      </c>
      <c r="Q11" s="66">
        <f t="shared" si="2"/>
        <v>20.465</v>
      </c>
      <c r="R11" s="66">
        <f t="shared" si="2"/>
        <v>7.1059999999999999</v>
      </c>
      <c r="T11" s="66">
        <f t="shared" si="3"/>
        <v>2459.1570000000002</v>
      </c>
      <c r="U11" s="66">
        <f t="shared" si="4"/>
        <v>2459.1610000000001</v>
      </c>
      <c r="W11" s="70">
        <f t="shared" si="5"/>
        <v>1980.962</v>
      </c>
    </row>
    <row r="12" spans="1:28">
      <c r="A12" s="43" t="s">
        <v>128</v>
      </c>
      <c r="B12" s="40" t="s">
        <v>135</v>
      </c>
      <c r="C12" s="66">
        <f t="shared" si="2"/>
        <v>1897.172</v>
      </c>
      <c r="D12" s="66">
        <f t="shared" si="2"/>
        <v>313.67500000000001</v>
      </c>
      <c r="E12" s="66">
        <f t="shared" si="2"/>
        <v>740.78</v>
      </c>
      <c r="F12" s="66">
        <f t="shared" si="2"/>
        <v>631.25300000000004</v>
      </c>
      <c r="G12" s="66">
        <f t="shared" si="2"/>
        <v>206.65100000000001</v>
      </c>
      <c r="H12" s="66">
        <f t="shared" si="2"/>
        <v>4.8129999999999997</v>
      </c>
      <c r="I12" s="66">
        <f t="shared" si="2"/>
        <v>183.93200000000002</v>
      </c>
      <c r="J12" s="66">
        <f t="shared" si="2"/>
        <v>410.73500000000001</v>
      </c>
      <c r="K12" s="66">
        <f t="shared" si="2"/>
        <v>329.79500000000002</v>
      </c>
      <c r="L12" s="66">
        <f t="shared" si="2"/>
        <v>112.218</v>
      </c>
      <c r="M12" s="66">
        <f t="shared" si="2"/>
        <v>1.754</v>
      </c>
      <c r="N12" s="66">
        <f t="shared" si="2"/>
        <v>129.74299999999999</v>
      </c>
      <c r="O12" s="66">
        <f t="shared" si="2"/>
        <v>330.04500000000002</v>
      </c>
      <c r="P12" s="66">
        <f t="shared" si="2"/>
        <v>301.45799999999997</v>
      </c>
      <c r="Q12" s="66">
        <f t="shared" si="2"/>
        <v>94.431999999999988</v>
      </c>
      <c r="R12" s="66">
        <f t="shared" si="2"/>
        <v>3.0590000000000002</v>
      </c>
      <c r="T12" s="66">
        <f t="shared" si="3"/>
        <v>1897.1720000000003</v>
      </c>
      <c r="U12" s="66">
        <f t="shared" si="4"/>
        <v>1897.1709999999998</v>
      </c>
      <c r="W12" s="70">
        <f t="shared" si="5"/>
        <v>1054.4549999999999</v>
      </c>
    </row>
    <row r="13" spans="1:28">
      <c r="A13" s="42" t="s">
        <v>129</v>
      </c>
      <c r="B13" s="40" t="s">
        <v>136</v>
      </c>
      <c r="C13" s="66">
        <f t="shared" si="2"/>
        <v>0</v>
      </c>
      <c r="D13" s="66">
        <f t="shared" si="2"/>
        <v>0</v>
      </c>
      <c r="E13" s="66">
        <f t="shared" si="2"/>
        <v>0</v>
      </c>
      <c r="F13" s="66">
        <f t="shared" si="2"/>
        <v>0</v>
      </c>
      <c r="G13" s="66">
        <f t="shared" si="2"/>
        <v>0</v>
      </c>
      <c r="H13" s="66">
        <f t="shared" si="2"/>
        <v>0</v>
      </c>
      <c r="I13" s="66">
        <f t="shared" si="2"/>
        <v>0</v>
      </c>
      <c r="J13" s="66">
        <f t="shared" si="2"/>
        <v>0</v>
      </c>
      <c r="K13" s="66">
        <f t="shared" si="2"/>
        <v>0</v>
      </c>
      <c r="L13" s="66">
        <f t="shared" si="2"/>
        <v>0</v>
      </c>
      <c r="M13" s="66">
        <f t="shared" si="2"/>
        <v>0</v>
      </c>
      <c r="N13" s="66">
        <f t="shared" si="2"/>
        <v>0</v>
      </c>
      <c r="O13" s="66">
        <f t="shared" si="2"/>
        <v>0</v>
      </c>
      <c r="P13" s="66">
        <f t="shared" si="2"/>
        <v>0</v>
      </c>
      <c r="Q13" s="66">
        <f t="shared" si="2"/>
        <v>0</v>
      </c>
      <c r="R13" s="66">
        <f t="shared" si="2"/>
        <v>0</v>
      </c>
      <c r="T13" s="66">
        <f t="shared" si="3"/>
        <v>0</v>
      </c>
      <c r="U13" s="66">
        <f t="shared" si="4"/>
        <v>0</v>
      </c>
      <c r="W13" s="70">
        <f t="shared" si="5"/>
        <v>0</v>
      </c>
    </row>
    <row r="14" spans="1:28">
      <c r="A14" s="94" t="s">
        <v>130</v>
      </c>
      <c r="B14" s="40"/>
      <c r="C14" s="66">
        <f>SUM(C15:C19)</f>
        <v>2162.46</v>
      </c>
      <c r="D14" s="66">
        <f t="shared" ref="D14:R14" si="6">SUM(D15:D19)</f>
        <v>862.20900000000006</v>
      </c>
      <c r="E14" s="66">
        <f t="shared" si="6"/>
        <v>844.65800000000002</v>
      </c>
      <c r="F14" s="66">
        <f t="shared" si="6"/>
        <v>364.78999999999996</v>
      </c>
      <c r="G14" s="66">
        <f t="shared" si="6"/>
        <v>79.367000000000004</v>
      </c>
      <c r="H14" s="66">
        <f t="shared" si="6"/>
        <v>11.436</v>
      </c>
      <c r="I14" s="66">
        <f t="shared" si="6"/>
        <v>350.84299999999996</v>
      </c>
      <c r="J14" s="66">
        <f t="shared" si="6"/>
        <v>365.12900000000002</v>
      </c>
      <c r="K14" s="66">
        <f t="shared" si="6"/>
        <v>163.68099999999998</v>
      </c>
      <c r="L14" s="66">
        <f t="shared" si="6"/>
        <v>42.69</v>
      </c>
      <c r="M14" s="66">
        <f t="shared" si="6"/>
        <v>6.0090000000000003</v>
      </c>
      <c r="N14" s="66">
        <f t="shared" si="6"/>
        <v>511.36500000000001</v>
      </c>
      <c r="O14" s="66">
        <f t="shared" si="6"/>
        <v>479.53</v>
      </c>
      <c r="P14" s="66">
        <f t="shared" si="6"/>
        <v>201.10899999999998</v>
      </c>
      <c r="Q14" s="66">
        <f t="shared" si="6"/>
        <v>36.677</v>
      </c>
      <c r="R14" s="66">
        <f t="shared" si="6"/>
        <v>5.4270000000000005</v>
      </c>
      <c r="T14" s="66">
        <f t="shared" si="3"/>
        <v>2162.4600000000005</v>
      </c>
      <c r="U14" s="66">
        <f t="shared" si="4"/>
        <v>2162.4600000000005</v>
      </c>
      <c r="W14" s="70">
        <f t="shared" si="5"/>
        <v>1706.8670000000002</v>
      </c>
    </row>
    <row r="15" spans="1:28">
      <c r="A15" s="42" t="s">
        <v>125</v>
      </c>
      <c r="B15" s="40" t="s">
        <v>132</v>
      </c>
      <c r="C15" s="65">
        <v>18.097000000000001</v>
      </c>
      <c r="D15" s="65">
        <v>12.765000000000001</v>
      </c>
      <c r="E15" s="65">
        <v>4.2190000000000003</v>
      </c>
      <c r="F15" s="65">
        <v>0.14099999999999999</v>
      </c>
      <c r="G15" s="65">
        <v>0.16800000000000001</v>
      </c>
      <c r="H15" s="65">
        <v>0.80400000000000005</v>
      </c>
      <c r="I15" s="65">
        <v>2.39</v>
      </c>
      <c r="J15" s="65">
        <v>1.1379999999999999</v>
      </c>
      <c r="K15" s="65">
        <v>0</v>
      </c>
      <c r="L15" s="65">
        <v>0.16800000000000001</v>
      </c>
      <c r="M15" s="65">
        <v>0.80400000000000005</v>
      </c>
      <c r="N15" s="65">
        <v>10.375</v>
      </c>
      <c r="O15" s="65">
        <v>3.0819999999999999</v>
      </c>
      <c r="P15" s="65">
        <v>0.14099999999999999</v>
      </c>
      <c r="Q15" s="65">
        <v>0</v>
      </c>
      <c r="R15" s="65">
        <v>0</v>
      </c>
      <c r="T15" s="66">
        <f t="shared" si="3"/>
        <v>18.096999999999998</v>
      </c>
      <c r="U15" s="66">
        <f t="shared" si="4"/>
        <v>18.097999999999999</v>
      </c>
      <c r="W15" s="70">
        <f t="shared" si="5"/>
        <v>16.984000000000002</v>
      </c>
      <c r="X15" t="str">
        <f>+X9</f>
        <v>Ninguno o primaria</v>
      </c>
      <c r="Y15" s="70">
        <f>+D15+D16</f>
        <v>135.34</v>
      </c>
      <c r="Z15" s="70">
        <f>+E15+E16</f>
        <v>80.915999999999997</v>
      </c>
      <c r="AA15" s="70">
        <f>+F15+F16</f>
        <v>14.939</v>
      </c>
      <c r="AB15" s="70">
        <f>+G15+G16</f>
        <v>0.79700000000000004</v>
      </c>
    </row>
    <row r="16" spans="1:28">
      <c r="A16" s="42" t="s">
        <v>126</v>
      </c>
      <c r="B16" s="40" t="s">
        <v>133</v>
      </c>
      <c r="C16" s="65">
        <v>215.47399999999999</v>
      </c>
      <c r="D16" s="65">
        <v>122.575</v>
      </c>
      <c r="E16" s="65">
        <v>76.697000000000003</v>
      </c>
      <c r="F16" s="65">
        <v>14.798</v>
      </c>
      <c r="G16" s="65">
        <v>0.629</v>
      </c>
      <c r="H16" s="65">
        <v>0.77600000000000002</v>
      </c>
      <c r="I16" s="65">
        <v>28.260999999999999</v>
      </c>
      <c r="J16" s="65">
        <v>18.318000000000001</v>
      </c>
      <c r="K16" s="65">
        <v>5.0140000000000002</v>
      </c>
      <c r="L16" s="65">
        <v>0.52</v>
      </c>
      <c r="M16" s="65">
        <v>0.40500000000000003</v>
      </c>
      <c r="N16" s="65">
        <v>94.313000000000002</v>
      </c>
      <c r="O16" s="65">
        <v>58.378</v>
      </c>
      <c r="P16" s="65">
        <v>9.7829999999999995</v>
      </c>
      <c r="Q16" s="65">
        <v>0.109</v>
      </c>
      <c r="R16" s="65">
        <v>0.371</v>
      </c>
      <c r="T16" s="66">
        <f t="shared" si="3"/>
        <v>215.47499999999999</v>
      </c>
      <c r="U16" s="66">
        <f t="shared" si="4"/>
        <v>215.47200000000001</v>
      </c>
      <c r="W16" s="70">
        <f t="shared" si="5"/>
        <v>199.27199999999999</v>
      </c>
    </row>
    <row r="17" spans="1:24">
      <c r="A17" s="44" t="s">
        <v>127</v>
      </c>
      <c r="B17" s="40" t="s">
        <v>134</v>
      </c>
      <c r="C17" s="65">
        <v>1405.4770000000001</v>
      </c>
      <c r="D17" s="65">
        <v>610.42600000000004</v>
      </c>
      <c r="E17" s="65">
        <v>561.31299999999999</v>
      </c>
      <c r="F17" s="65">
        <v>199.941</v>
      </c>
      <c r="G17" s="65">
        <v>25.347999999999999</v>
      </c>
      <c r="H17" s="65">
        <v>8.4480000000000004</v>
      </c>
      <c r="I17" s="65">
        <v>253.56800000000001</v>
      </c>
      <c r="J17" s="65">
        <v>237.00700000000001</v>
      </c>
      <c r="K17" s="65">
        <v>82.89</v>
      </c>
      <c r="L17" s="65">
        <v>13.920999999999999</v>
      </c>
      <c r="M17" s="65">
        <v>4.4509999999999996</v>
      </c>
      <c r="N17" s="65">
        <v>356.858</v>
      </c>
      <c r="O17" s="65">
        <v>324.30700000000002</v>
      </c>
      <c r="P17" s="65">
        <v>117.05200000000001</v>
      </c>
      <c r="Q17" s="65">
        <v>11.427</v>
      </c>
      <c r="R17" s="65">
        <v>3.9969999999999999</v>
      </c>
      <c r="T17" s="66">
        <f t="shared" si="3"/>
        <v>1405.4760000000001</v>
      </c>
      <c r="U17" s="66">
        <f t="shared" si="4"/>
        <v>1405.4780000000001</v>
      </c>
      <c r="W17" s="70">
        <f t="shared" si="5"/>
        <v>1171.739</v>
      </c>
    </row>
    <row r="18" spans="1:24">
      <c r="A18" s="44" t="s">
        <v>128</v>
      </c>
      <c r="B18" s="40" t="s">
        <v>135</v>
      </c>
      <c r="C18" s="65">
        <v>523.41200000000003</v>
      </c>
      <c r="D18" s="65">
        <v>116.443</v>
      </c>
      <c r="E18" s="65">
        <v>202.429</v>
      </c>
      <c r="F18" s="65">
        <v>149.91</v>
      </c>
      <c r="G18" s="65">
        <v>53.222000000000001</v>
      </c>
      <c r="H18" s="65">
        <v>1.4079999999999999</v>
      </c>
      <c r="I18" s="65">
        <v>66.623999999999995</v>
      </c>
      <c r="J18" s="65">
        <v>108.666</v>
      </c>
      <c r="K18" s="65">
        <v>75.777000000000001</v>
      </c>
      <c r="L18" s="65">
        <v>28.081</v>
      </c>
      <c r="M18" s="65">
        <v>0.34899999999999998</v>
      </c>
      <c r="N18" s="65">
        <v>49.819000000000003</v>
      </c>
      <c r="O18" s="65">
        <v>93.763000000000005</v>
      </c>
      <c r="P18" s="65">
        <v>74.132999999999996</v>
      </c>
      <c r="Q18" s="65">
        <v>25.140999999999998</v>
      </c>
      <c r="R18" s="65">
        <v>1.0589999999999999</v>
      </c>
      <c r="T18" s="66">
        <f t="shared" si="3"/>
        <v>523.41200000000003</v>
      </c>
      <c r="U18" s="66">
        <f t="shared" si="4"/>
        <v>523.41200000000003</v>
      </c>
      <c r="W18" s="70">
        <f t="shared" si="5"/>
        <v>318.87200000000001</v>
      </c>
    </row>
    <row r="19" spans="1:24">
      <c r="A19" s="44" t="s">
        <v>129</v>
      </c>
      <c r="B19" s="40" t="s">
        <v>136</v>
      </c>
      <c r="C19" s="65">
        <v>0</v>
      </c>
      <c r="D19" s="65">
        <v>0</v>
      </c>
      <c r="E19" s="65">
        <v>0</v>
      </c>
      <c r="F19" s="65">
        <v>0</v>
      </c>
      <c r="G19" s="65">
        <v>0</v>
      </c>
      <c r="H19" s="65">
        <v>0</v>
      </c>
      <c r="I19" s="65">
        <v>0</v>
      </c>
      <c r="J19" s="65">
        <v>0</v>
      </c>
      <c r="K19" s="65">
        <v>0</v>
      </c>
      <c r="L19" s="65">
        <v>0</v>
      </c>
      <c r="M19" s="65">
        <v>0</v>
      </c>
      <c r="N19" s="65">
        <v>0</v>
      </c>
      <c r="O19" s="65">
        <v>0</v>
      </c>
      <c r="P19" s="65">
        <v>0</v>
      </c>
      <c r="Q19" s="65">
        <v>0</v>
      </c>
      <c r="R19" s="65">
        <v>0</v>
      </c>
      <c r="T19" s="66">
        <f t="shared" si="3"/>
        <v>0</v>
      </c>
      <c r="U19" s="66">
        <f t="shared" si="4"/>
        <v>0</v>
      </c>
      <c r="W19" s="70">
        <f t="shared" si="5"/>
        <v>0</v>
      </c>
    </row>
    <row r="20" spans="1:24">
      <c r="A20" s="95" t="s">
        <v>131</v>
      </c>
      <c r="B20" s="198" t="s">
        <v>137</v>
      </c>
      <c r="C20" s="65">
        <f>SUM(C21:C25)</f>
        <v>2491.1729999999998</v>
      </c>
      <c r="D20" s="65">
        <f t="shared" ref="D20:R20" si="7">SUM(D21:D25)</f>
        <v>537.24299999999994</v>
      </c>
      <c r="E20" s="65">
        <f t="shared" si="7"/>
        <v>1065.595</v>
      </c>
      <c r="F20" s="65">
        <f t="shared" si="7"/>
        <v>708.93700000000001</v>
      </c>
      <c r="G20" s="65">
        <f t="shared" si="7"/>
        <v>171.46600000000001</v>
      </c>
      <c r="H20" s="65">
        <f t="shared" si="7"/>
        <v>7.9329999999999998</v>
      </c>
      <c r="I20" s="65">
        <f t="shared" si="7"/>
        <v>220.39</v>
      </c>
      <c r="J20" s="65">
        <f t="shared" si="7"/>
        <v>496.25800000000004</v>
      </c>
      <c r="K20" s="65">
        <f t="shared" si="7"/>
        <v>330.89</v>
      </c>
      <c r="L20" s="65">
        <f t="shared" si="7"/>
        <v>92.917000000000002</v>
      </c>
      <c r="M20" s="65">
        <f t="shared" si="7"/>
        <v>1.456</v>
      </c>
      <c r="N20" s="65">
        <f t="shared" si="7"/>
        <v>316.85300000000001</v>
      </c>
      <c r="O20" s="65">
        <f t="shared" si="7"/>
        <v>569.33800000000008</v>
      </c>
      <c r="P20" s="65">
        <f t="shared" si="7"/>
        <v>378.04699999999997</v>
      </c>
      <c r="Q20" s="65">
        <f t="shared" si="7"/>
        <v>78.548000000000002</v>
      </c>
      <c r="R20" s="65">
        <f t="shared" si="7"/>
        <v>6.4779999999999998</v>
      </c>
      <c r="T20" s="66">
        <f t="shared" si="3"/>
        <v>2491.174</v>
      </c>
      <c r="U20" s="66">
        <f t="shared" si="4"/>
        <v>2491.1750000000002</v>
      </c>
      <c r="W20" s="70">
        <f t="shared" si="5"/>
        <v>1602.838</v>
      </c>
    </row>
    <row r="21" spans="1:24">
      <c r="A21" s="42" t="s">
        <v>125</v>
      </c>
      <c r="B21" s="198"/>
      <c r="C21" s="65">
        <v>4.1719999999999997</v>
      </c>
      <c r="D21" s="65">
        <v>3.706</v>
      </c>
      <c r="E21" s="65">
        <v>0.46700000000000003</v>
      </c>
      <c r="F21" s="65">
        <v>0</v>
      </c>
      <c r="G21" s="65">
        <v>0</v>
      </c>
      <c r="H21" s="65">
        <v>0</v>
      </c>
      <c r="I21" s="65">
        <v>0</v>
      </c>
      <c r="J21" s="65">
        <v>0</v>
      </c>
      <c r="K21" s="65">
        <v>0</v>
      </c>
      <c r="L21" s="65">
        <v>0</v>
      </c>
      <c r="M21" s="65">
        <v>0</v>
      </c>
      <c r="N21" s="65">
        <v>3.706</v>
      </c>
      <c r="O21" s="65">
        <v>0.46700000000000003</v>
      </c>
      <c r="P21" s="65">
        <v>0</v>
      </c>
      <c r="Q21" s="65">
        <v>0</v>
      </c>
      <c r="R21" s="65">
        <v>0</v>
      </c>
      <c r="T21" s="66">
        <f t="shared" si="3"/>
        <v>4.173</v>
      </c>
      <c r="U21" s="66">
        <f t="shared" si="4"/>
        <v>4.173</v>
      </c>
      <c r="W21" s="70">
        <f t="shared" si="5"/>
        <v>4.173</v>
      </c>
    </row>
    <row r="22" spans="1:24">
      <c r="A22" s="44" t="s">
        <v>126</v>
      </c>
      <c r="B22" s="198"/>
      <c r="C22" s="65">
        <v>59.56</v>
      </c>
      <c r="D22" s="65">
        <v>26.951000000000001</v>
      </c>
      <c r="E22" s="65">
        <v>26.908000000000001</v>
      </c>
      <c r="F22" s="65">
        <v>4.1130000000000004</v>
      </c>
      <c r="G22" s="65">
        <v>0.219</v>
      </c>
      <c r="H22" s="65">
        <v>1.369</v>
      </c>
      <c r="I22" s="65">
        <v>3.4569999999999999</v>
      </c>
      <c r="J22" s="65">
        <v>5.4939999999999998</v>
      </c>
      <c r="K22" s="65">
        <v>9.7000000000000003E-2</v>
      </c>
      <c r="L22" s="65">
        <v>0</v>
      </c>
      <c r="M22" s="65">
        <v>0</v>
      </c>
      <c r="N22" s="65">
        <v>23.494</v>
      </c>
      <c r="O22" s="65">
        <v>21.414000000000001</v>
      </c>
      <c r="P22" s="65">
        <v>4.016</v>
      </c>
      <c r="Q22" s="65">
        <v>0.219</v>
      </c>
      <c r="R22" s="65">
        <v>1.369</v>
      </c>
      <c r="T22" s="66">
        <f t="shared" si="3"/>
        <v>59.56</v>
      </c>
      <c r="U22" s="66">
        <f t="shared" si="4"/>
        <v>59.56</v>
      </c>
      <c r="W22" s="70">
        <f t="shared" si="5"/>
        <v>53.859000000000002</v>
      </c>
    </row>
    <row r="23" spans="1:24">
      <c r="A23" s="44" t="s">
        <v>127</v>
      </c>
      <c r="B23" s="198"/>
      <c r="C23" s="65">
        <v>1053.681</v>
      </c>
      <c r="D23" s="65">
        <v>309.35399999999998</v>
      </c>
      <c r="E23" s="65">
        <v>499.86900000000003</v>
      </c>
      <c r="F23" s="65">
        <v>223.48099999999999</v>
      </c>
      <c r="G23" s="65">
        <v>17.818000000000001</v>
      </c>
      <c r="H23" s="65">
        <v>3.1589999999999998</v>
      </c>
      <c r="I23" s="65">
        <v>99.625</v>
      </c>
      <c r="J23" s="65">
        <v>188.69499999999999</v>
      </c>
      <c r="K23" s="65">
        <v>76.775000000000006</v>
      </c>
      <c r="L23" s="65">
        <v>8.7799999999999994</v>
      </c>
      <c r="M23" s="65">
        <v>5.0999999999999997E-2</v>
      </c>
      <c r="N23" s="65">
        <v>209.72900000000001</v>
      </c>
      <c r="O23" s="65">
        <v>311.17500000000001</v>
      </c>
      <c r="P23" s="65">
        <v>146.70599999999999</v>
      </c>
      <c r="Q23" s="65">
        <v>9.0380000000000003</v>
      </c>
      <c r="R23" s="65">
        <v>3.109</v>
      </c>
      <c r="T23" s="66">
        <f t="shared" si="3"/>
        <v>1053.681</v>
      </c>
      <c r="U23" s="66">
        <f t="shared" si="4"/>
        <v>1053.6829999999998</v>
      </c>
      <c r="W23" s="70">
        <f t="shared" si="5"/>
        <v>809.22299999999996</v>
      </c>
    </row>
    <row r="24" spans="1:24">
      <c r="A24" s="44" t="s">
        <v>128</v>
      </c>
      <c r="B24" s="198"/>
      <c r="C24" s="65">
        <v>1373.76</v>
      </c>
      <c r="D24" s="65">
        <v>197.232</v>
      </c>
      <c r="E24" s="65">
        <v>538.351</v>
      </c>
      <c r="F24" s="65">
        <v>481.34300000000002</v>
      </c>
      <c r="G24" s="65">
        <v>153.429</v>
      </c>
      <c r="H24" s="65">
        <v>3.4049999999999998</v>
      </c>
      <c r="I24" s="65">
        <v>117.30800000000001</v>
      </c>
      <c r="J24" s="65">
        <v>302.06900000000002</v>
      </c>
      <c r="K24" s="65">
        <v>254.018</v>
      </c>
      <c r="L24" s="65">
        <v>84.137</v>
      </c>
      <c r="M24" s="65">
        <v>1.405</v>
      </c>
      <c r="N24" s="65">
        <v>79.924000000000007</v>
      </c>
      <c r="O24" s="65">
        <v>236.28200000000001</v>
      </c>
      <c r="P24" s="65">
        <v>227.32499999999999</v>
      </c>
      <c r="Q24" s="65">
        <v>69.290999999999997</v>
      </c>
      <c r="R24" s="65">
        <v>2</v>
      </c>
      <c r="T24" s="66">
        <f t="shared" si="3"/>
        <v>1373.76</v>
      </c>
      <c r="U24" s="66">
        <f t="shared" si="4"/>
        <v>1373.7589999999998</v>
      </c>
      <c r="W24" s="70">
        <f t="shared" si="5"/>
        <v>735.58299999999997</v>
      </c>
    </row>
    <row r="25" spans="1:24">
      <c r="A25" s="44" t="s">
        <v>129</v>
      </c>
      <c r="B25" s="198"/>
      <c r="C25" s="65">
        <v>0</v>
      </c>
      <c r="D25" s="65">
        <v>0</v>
      </c>
      <c r="E25" s="65">
        <v>0</v>
      </c>
      <c r="F25" s="65">
        <v>0</v>
      </c>
      <c r="G25" s="65">
        <v>0</v>
      </c>
      <c r="H25" s="65">
        <v>0</v>
      </c>
      <c r="I25" s="65">
        <v>0</v>
      </c>
      <c r="J25" s="65">
        <v>0</v>
      </c>
      <c r="K25" s="65">
        <v>0</v>
      </c>
      <c r="L25" s="65">
        <v>0</v>
      </c>
      <c r="M25" s="65">
        <v>0</v>
      </c>
      <c r="N25" s="65">
        <v>0</v>
      </c>
      <c r="O25" s="65">
        <v>0</v>
      </c>
      <c r="P25" s="65">
        <v>0</v>
      </c>
      <c r="Q25" s="65">
        <v>0</v>
      </c>
      <c r="R25" s="65">
        <v>0</v>
      </c>
      <c r="T25" s="66">
        <f t="shared" si="3"/>
        <v>0</v>
      </c>
      <c r="U25" s="66">
        <f t="shared" si="4"/>
        <v>0</v>
      </c>
      <c r="W25" s="70">
        <f t="shared" si="5"/>
        <v>0</v>
      </c>
    </row>
    <row r="26" spans="1:24">
      <c r="W26" t="s">
        <v>271</v>
      </c>
    </row>
    <row r="27" spans="1:24">
      <c r="C27" s="186" t="s">
        <v>121</v>
      </c>
      <c r="D27" s="186" t="s">
        <v>17</v>
      </c>
      <c r="E27" s="186"/>
      <c r="F27" s="186"/>
      <c r="G27" s="186"/>
      <c r="H27" s="186"/>
      <c r="I27" s="186" t="s">
        <v>21</v>
      </c>
      <c r="J27" s="186"/>
      <c r="K27" s="186"/>
      <c r="L27" s="186"/>
      <c r="M27" s="186"/>
      <c r="N27" s="186" t="s">
        <v>22</v>
      </c>
      <c r="O27" s="186"/>
      <c r="P27" s="186"/>
      <c r="Q27" s="186"/>
      <c r="R27" s="186"/>
    </row>
    <row r="28" spans="1:24">
      <c r="A28" s="55" t="s">
        <v>214</v>
      </c>
      <c r="B28" s="45"/>
      <c r="C28" s="186"/>
      <c r="D28" s="71" t="s">
        <v>18</v>
      </c>
      <c r="E28" s="71">
        <v>2</v>
      </c>
      <c r="F28" s="71">
        <v>3</v>
      </c>
      <c r="G28" s="71" t="s">
        <v>19</v>
      </c>
      <c r="H28" s="71" t="s">
        <v>20</v>
      </c>
      <c r="I28" s="71" t="s">
        <v>18</v>
      </c>
      <c r="J28" s="71">
        <v>2</v>
      </c>
      <c r="K28" s="71">
        <v>3</v>
      </c>
      <c r="L28" s="71" t="s">
        <v>19</v>
      </c>
      <c r="M28" s="71" t="s">
        <v>20</v>
      </c>
      <c r="N28" s="71" t="s">
        <v>18</v>
      </c>
      <c r="O28" s="71">
        <v>2</v>
      </c>
      <c r="P28" s="71">
        <v>3</v>
      </c>
      <c r="Q28" s="71" t="s">
        <v>19</v>
      </c>
      <c r="R28" s="71" t="s">
        <v>20</v>
      </c>
      <c r="W28" t="s">
        <v>274</v>
      </c>
      <c r="X28" t="s">
        <v>269</v>
      </c>
    </row>
    <row r="29" spans="1:24">
      <c r="A29" s="94" t="s">
        <v>130</v>
      </c>
      <c r="B29" s="45"/>
      <c r="C29" s="88">
        <f t="shared" ref="C29:R29" si="8">+C14/C8*100</f>
        <v>46.468210965497278</v>
      </c>
      <c r="D29" s="87">
        <f t="shared" si="8"/>
        <v>61.610473242383456</v>
      </c>
      <c r="E29" s="87">
        <f t="shared" si="8"/>
        <v>44.217074911019644</v>
      </c>
      <c r="F29" s="87">
        <f t="shared" si="8"/>
        <v>33.974185244480203</v>
      </c>
      <c r="G29" s="87">
        <f t="shared" si="8"/>
        <v>31.64137095198798</v>
      </c>
      <c r="H29" s="87">
        <f t="shared" si="8"/>
        <v>59.042800351076465</v>
      </c>
      <c r="I29" s="87">
        <f t="shared" si="8"/>
        <v>61.418545497196419</v>
      </c>
      <c r="J29" s="87">
        <f t="shared" si="8"/>
        <v>42.388496691963084</v>
      </c>
      <c r="K29" s="87">
        <f t="shared" si="8"/>
        <v>33.09555149816709</v>
      </c>
      <c r="L29" s="87">
        <f t="shared" si="8"/>
        <v>31.48067577632423</v>
      </c>
      <c r="M29" s="87">
        <f t="shared" si="8"/>
        <v>80.495646349631627</v>
      </c>
      <c r="N29" s="87">
        <f t="shared" si="8"/>
        <v>61.742802015894362</v>
      </c>
      <c r="O29" s="87">
        <f t="shared" si="8"/>
        <v>45.718813044158082</v>
      </c>
      <c r="P29" s="87">
        <f t="shared" si="8"/>
        <v>34.724495645387428</v>
      </c>
      <c r="Q29" s="87">
        <f t="shared" si="8"/>
        <v>31.830765892818402</v>
      </c>
      <c r="R29" s="87">
        <f t="shared" si="8"/>
        <v>45.585888282234357</v>
      </c>
      <c r="S29" s="87"/>
      <c r="T29" s="87"/>
      <c r="U29" s="87"/>
      <c r="V29" s="87" t="str">
        <f>+A29</f>
        <v>Informales</v>
      </c>
      <c r="W29" s="88">
        <f>+W14/W8*100</f>
        <v>51.571575110168432</v>
      </c>
      <c r="X29" s="88">
        <f>+G29</f>
        <v>31.64137095198798</v>
      </c>
    </row>
    <row r="30" spans="1:24">
      <c r="A30" s="42" t="s">
        <v>125</v>
      </c>
      <c r="B30" s="45"/>
      <c r="C30" s="88">
        <f t="shared" ref="C30:R30" si="9">+C15/C9*100</f>
        <v>81.265436256679692</v>
      </c>
      <c r="D30" s="87">
        <f t="shared" si="9"/>
        <v>77.499848218080274</v>
      </c>
      <c r="E30" s="87">
        <f t="shared" si="9"/>
        <v>90.034144259496387</v>
      </c>
      <c r="F30" s="87">
        <f t="shared" si="9"/>
        <v>100</v>
      </c>
      <c r="G30" s="87">
        <f t="shared" si="9"/>
        <v>100</v>
      </c>
      <c r="H30" s="87">
        <f t="shared" si="9"/>
        <v>100</v>
      </c>
      <c r="I30" s="87">
        <f t="shared" si="9"/>
        <v>100</v>
      </c>
      <c r="J30" s="87">
        <f t="shared" si="9"/>
        <v>100</v>
      </c>
      <c r="K30" s="87" t="e">
        <f t="shared" si="9"/>
        <v>#DIV/0!</v>
      </c>
      <c r="L30" s="87">
        <f t="shared" si="9"/>
        <v>100</v>
      </c>
      <c r="M30" s="87">
        <f t="shared" si="9"/>
        <v>100</v>
      </c>
      <c r="N30" s="87">
        <f t="shared" si="9"/>
        <v>73.68084653078617</v>
      </c>
      <c r="O30" s="87">
        <f t="shared" si="9"/>
        <v>86.841363764440686</v>
      </c>
      <c r="P30" s="87">
        <f t="shared" si="9"/>
        <v>100</v>
      </c>
      <c r="Q30" s="87" t="e">
        <f t="shared" si="9"/>
        <v>#DIV/0!</v>
      </c>
      <c r="R30" s="87" t="e">
        <f t="shared" si="9"/>
        <v>#DIV/0!</v>
      </c>
      <c r="S30" s="87"/>
      <c r="T30" s="87"/>
      <c r="U30" s="87"/>
      <c r="V30" s="87" t="s">
        <v>276</v>
      </c>
      <c r="W30" s="88">
        <f>+Y15/Y9*100</f>
        <v>81.531593944468867</v>
      </c>
      <c r="X30" s="88">
        <f>+AB15/AB9*100</f>
        <v>78.444881889763778</v>
      </c>
    </row>
    <row r="31" spans="1:24">
      <c r="A31" s="42" t="s">
        <v>126</v>
      </c>
      <c r="B31" s="45"/>
      <c r="C31" s="88">
        <f t="shared" ref="C31:R31" si="10">+C16/C10*100</f>
        <v>78.344495589636182</v>
      </c>
      <c r="D31" s="87">
        <f t="shared" si="10"/>
        <v>81.975709909982214</v>
      </c>
      <c r="E31" s="87">
        <f t="shared" si="10"/>
        <v>74.02828048839342</v>
      </c>
      <c r="F31" s="87">
        <f t="shared" si="10"/>
        <v>78.250753529691707</v>
      </c>
      <c r="G31" s="87">
        <f t="shared" si="10"/>
        <v>74.174528301886795</v>
      </c>
      <c r="H31" s="87">
        <f t="shared" si="10"/>
        <v>36.177156177156178</v>
      </c>
      <c r="I31" s="87">
        <f t="shared" si="10"/>
        <v>89.100826029383938</v>
      </c>
      <c r="J31" s="87">
        <f t="shared" si="10"/>
        <v>76.927599529648916</v>
      </c>
      <c r="K31" s="87">
        <f t="shared" si="10"/>
        <v>98.102132655057702</v>
      </c>
      <c r="L31" s="87">
        <f t="shared" si="10"/>
        <v>100</v>
      </c>
      <c r="M31" s="87">
        <f t="shared" si="10"/>
        <v>100</v>
      </c>
      <c r="N31" s="87">
        <f t="shared" si="10"/>
        <v>80.057212219986923</v>
      </c>
      <c r="O31" s="87">
        <f t="shared" si="10"/>
        <v>73.162723080008021</v>
      </c>
      <c r="P31" s="87">
        <f t="shared" si="10"/>
        <v>70.896441771142833</v>
      </c>
      <c r="Q31" s="87">
        <f t="shared" si="10"/>
        <v>33.231707317073166</v>
      </c>
      <c r="R31" s="87">
        <f t="shared" si="10"/>
        <v>21.321839080459771</v>
      </c>
      <c r="S31" s="87"/>
      <c r="T31" s="87"/>
      <c r="U31" s="87"/>
      <c r="V31" s="87" t="str">
        <f>+A32</f>
        <v>Secundaria</v>
      </c>
      <c r="W31" s="88">
        <f>+W17/W11*100</f>
        <v>59.149998838947951</v>
      </c>
      <c r="X31" s="88">
        <f>+G32</f>
        <v>58.722142426910075</v>
      </c>
    </row>
    <row r="32" spans="1:24">
      <c r="A32" s="44" t="s">
        <v>127</v>
      </c>
      <c r="B32" s="45"/>
      <c r="C32" s="88">
        <f t="shared" ref="C32:R32" si="11">+C17/C11*100</f>
        <v>57.152773428954127</v>
      </c>
      <c r="D32" s="87">
        <f t="shared" si="11"/>
        <v>66.366522429276571</v>
      </c>
      <c r="E32" s="87">
        <f t="shared" si="11"/>
        <v>52.895073606600938</v>
      </c>
      <c r="F32" s="87">
        <f t="shared" si="11"/>
        <v>47.220267251111181</v>
      </c>
      <c r="G32" s="87">
        <f>+G17/G11*100</f>
        <v>58.722142426910075</v>
      </c>
      <c r="H32" s="87">
        <f t="shared" si="11"/>
        <v>72.783665029723451</v>
      </c>
      <c r="I32" s="87">
        <f t="shared" si="11"/>
        <v>71.79304233096353</v>
      </c>
      <c r="J32" s="87">
        <f t="shared" si="11"/>
        <v>55.674391945539369</v>
      </c>
      <c r="K32" s="87">
        <f t="shared" si="11"/>
        <v>51.914946920113977</v>
      </c>
      <c r="L32" s="87">
        <f t="shared" si="11"/>
        <v>61.323289722919696</v>
      </c>
      <c r="M32" s="87">
        <f t="shared" si="11"/>
        <v>98.867170146601495</v>
      </c>
      <c r="N32" s="87">
        <f t="shared" si="11"/>
        <v>62.983795957196342</v>
      </c>
      <c r="O32" s="87">
        <f t="shared" si="11"/>
        <v>51.033231468397219</v>
      </c>
      <c r="P32" s="87">
        <f t="shared" si="11"/>
        <v>44.378559133751402</v>
      </c>
      <c r="Q32" s="87">
        <f t="shared" si="11"/>
        <v>55.836794527241629</v>
      </c>
      <c r="R32" s="87">
        <f t="shared" si="11"/>
        <v>56.248240923163529</v>
      </c>
      <c r="S32" s="87"/>
      <c r="T32" s="87"/>
      <c r="U32" s="87"/>
      <c r="V32" s="87" t="str">
        <f>+A33</f>
        <v>Superior</v>
      </c>
      <c r="W32" s="88">
        <f>+W18/W12*100</f>
        <v>30.240455970145717</v>
      </c>
      <c r="X32" s="88">
        <f>+G33</f>
        <v>25.754533004921342</v>
      </c>
    </row>
    <row r="33" spans="1:23">
      <c r="A33" s="44" t="s">
        <v>128</v>
      </c>
      <c r="B33" s="45"/>
      <c r="C33" s="88">
        <f t="shared" ref="C33:R33" si="12">+C18/C12*100</f>
        <v>27.589064143894177</v>
      </c>
      <c r="D33" s="87">
        <f t="shared" si="12"/>
        <v>37.12218060094046</v>
      </c>
      <c r="E33" s="87">
        <f t="shared" si="12"/>
        <v>27.326466697265044</v>
      </c>
      <c r="F33" s="87">
        <f t="shared" si="12"/>
        <v>23.748005950070731</v>
      </c>
      <c r="G33" s="87">
        <f t="shared" si="12"/>
        <v>25.754533004921342</v>
      </c>
      <c r="H33" s="87">
        <f t="shared" si="12"/>
        <v>29.254103469769376</v>
      </c>
      <c r="I33" s="87">
        <f t="shared" si="12"/>
        <v>36.222082073809879</v>
      </c>
      <c r="J33" s="87">
        <f t="shared" si="12"/>
        <v>26.456474369118769</v>
      </c>
      <c r="K33" s="87">
        <f t="shared" si="12"/>
        <v>22.977000864173196</v>
      </c>
      <c r="L33" s="87">
        <f t="shared" si="12"/>
        <v>25.023614749861871</v>
      </c>
      <c r="M33" s="87">
        <f t="shared" si="12"/>
        <v>19.897377423033067</v>
      </c>
      <c r="N33" s="87">
        <f t="shared" si="12"/>
        <v>38.398218015615484</v>
      </c>
      <c r="O33" s="87">
        <f t="shared" si="12"/>
        <v>28.409156327167505</v>
      </c>
      <c r="P33" s="87">
        <f t="shared" si="12"/>
        <v>24.591485381048106</v>
      </c>
      <c r="Q33" s="87">
        <f t="shared" si="12"/>
        <v>26.623390376143679</v>
      </c>
      <c r="R33" s="87">
        <f t="shared" si="12"/>
        <v>34.619156587119967</v>
      </c>
      <c r="S33" s="87"/>
      <c r="T33" s="87"/>
      <c r="U33" s="87"/>
    </row>
    <row r="34" spans="1:23">
      <c r="A34" s="44" t="s">
        <v>129</v>
      </c>
      <c r="B34" s="45"/>
      <c r="C34" s="87"/>
      <c r="D34" s="87"/>
      <c r="E34" s="87"/>
      <c r="F34" s="87"/>
      <c r="G34" s="87"/>
      <c r="H34" s="87"/>
      <c r="I34" s="87"/>
      <c r="J34" s="87"/>
      <c r="K34" s="87"/>
      <c r="L34" s="87"/>
      <c r="M34" s="87"/>
      <c r="N34" s="87"/>
      <c r="O34" s="87"/>
      <c r="P34" s="87"/>
      <c r="Q34" s="87"/>
      <c r="R34" s="87"/>
      <c r="S34" s="87"/>
      <c r="T34" s="87"/>
      <c r="U34" s="87"/>
      <c r="V34" s="87"/>
      <c r="W34" s="88"/>
    </row>
    <row r="35" spans="1:23">
      <c r="A35" s="95" t="s">
        <v>131</v>
      </c>
      <c r="B35" s="46"/>
      <c r="C35" s="88">
        <f t="shared" ref="C35:R35" si="13">+C20/C8*100</f>
        <v>53.531789034502722</v>
      </c>
      <c r="D35" s="87">
        <f t="shared" si="13"/>
        <v>38.389526757616551</v>
      </c>
      <c r="E35" s="87">
        <f t="shared" si="13"/>
        <v>55.782925088980363</v>
      </c>
      <c r="F35" s="87">
        <f t="shared" si="13"/>
        <v>66.025814755519789</v>
      </c>
      <c r="G35" s="87">
        <f t="shared" si="13"/>
        <v>68.358629048012034</v>
      </c>
      <c r="H35" s="87">
        <f t="shared" si="13"/>
        <v>40.957199648923535</v>
      </c>
      <c r="I35" s="87">
        <f t="shared" si="13"/>
        <v>38.581454502803588</v>
      </c>
      <c r="J35" s="87">
        <f t="shared" si="13"/>
        <v>57.61150330803693</v>
      </c>
      <c r="K35" s="87">
        <f t="shared" si="13"/>
        <v>66.904448501832888</v>
      </c>
      <c r="L35" s="87">
        <f t="shared" si="13"/>
        <v>68.519324223675767</v>
      </c>
      <c r="M35" s="87">
        <f t="shared" si="13"/>
        <v>19.504353650368387</v>
      </c>
      <c r="N35" s="87">
        <f t="shared" si="13"/>
        <v>38.257197984105638</v>
      </c>
      <c r="O35" s="87">
        <f t="shared" si="13"/>
        <v>54.281186955841932</v>
      </c>
      <c r="P35" s="87">
        <f t="shared" si="13"/>
        <v>65.275504354612579</v>
      </c>
      <c r="Q35" s="87">
        <f t="shared" si="13"/>
        <v>68.169234107181609</v>
      </c>
      <c r="R35" s="87">
        <f t="shared" si="13"/>
        <v>54.414111717765635</v>
      </c>
      <c r="S35" s="87"/>
      <c r="T35" s="87"/>
      <c r="U35" s="87"/>
      <c r="V35" s="87"/>
      <c r="W35" s="87">
        <f>+W20/W8*100</f>
        <v>48.428424889831575</v>
      </c>
    </row>
    <row r="36" spans="1:23">
      <c r="A36" s="42" t="s">
        <v>125</v>
      </c>
      <c r="C36" s="88">
        <f t="shared" ref="C36:R36" si="14">+C21/C9*100</f>
        <v>18.734563743320308</v>
      </c>
      <c r="D36" s="87">
        <f t="shared" si="14"/>
        <v>22.500151781919737</v>
      </c>
      <c r="E36" s="87">
        <f t="shared" si="14"/>
        <v>9.9658557405036294</v>
      </c>
      <c r="F36" s="87">
        <f t="shared" si="14"/>
        <v>0</v>
      </c>
      <c r="G36" s="87">
        <f t="shared" si="14"/>
        <v>0</v>
      </c>
      <c r="H36" s="87">
        <f t="shared" si="14"/>
        <v>0</v>
      </c>
      <c r="I36" s="87">
        <f t="shared" si="14"/>
        <v>0</v>
      </c>
      <c r="J36" s="87">
        <f t="shared" si="14"/>
        <v>0</v>
      </c>
      <c r="K36" s="87" t="e">
        <f t="shared" si="14"/>
        <v>#DIV/0!</v>
      </c>
      <c r="L36" s="87">
        <f t="shared" si="14"/>
        <v>0</v>
      </c>
      <c r="M36" s="87">
        <f t="shared" si="14"/>
        <v>0</v>
      </c>
      <c r="N36" s="87">
        <f t="shared" si="14"/>
        <v>26.319153469213834</v>
      </c>
      <c r="O36" s="87">
        <f t="shared" si="14"/>
        <v>13.158636235559312</v>
      </c>
      <c r="P36" s="87">
        <f t="shared" si="14"/>
        <v>0</v>
      </c>
      <c r="Q36" s="87" t="e">
        <f t="shared" si="14"/>
        <v>#DIV/0!</v>
      </c>
      <c r="R36" s="87" t="e">
        <f t="shared" si="14"/>
        <v>#DIV/0!</v>
      </c>
      <c r="S36" s="87"/>
      <c r="T36" s="87"/>
      <c r="U36" s="87"/>
      <c r="V36" s="87"/>
      <c r="W36" s="87">
        <f>+W21/W9*100</f>
        <v>19.723968426525502</v>
      </c>
    </row>
    <row r="37" spans="1:23">
      <c r="A37" s="44" t="s">
        <v>126</v>
      </c>
      <c r="C37" s="88">
        <f t="shared" ref="C37:R37" si="15">+C22/C10*100</f>
        <v>21.655504410363811</v>
      </c>
      <c r="D37" s="87">
        <f t="shared" si="15"/>
        <v>18.024290090017789</v>
      </c>
      <c r="E37" s="87">
        <f t="shared" si="15"/>
        <v>25.971719511606583</v>
      </c>
      <c r="F37" s="87">
        <f t="shared" si="15"/>
        <v>21.749246470308286</v>
      </c>
      <c r="G37" s="87">
        <f t="shared" si="15"/>
        <v>25.825471698113205</v>
      </c>
      <c r="H37" s="87">
        <f t="shared" si="15"/>
        <v>63.822843822843822</v>
      </c>
      <c r="I37" s="87">
        <f t="shared" si="15"/>
        <v>10.899173970616054</v>
      </c>
      <c r="J37" s="87">
        <f t="shared" si="15"/>
        <v>23.072400470351081</v>
      </c>
      <c r="K37" s="87">
        <f t="shared" si="15"/>
        <v>1.8978673449422814</v>
      </c>
      <c r="L37" s="87">
        <f t="shared" si="15"/>
        <v>0</v>
      </c>
      <c r="M37" s="87">
        <f t="shared" si="15"/>
        <v>0</v>
      </c>
      <c r="N37" s="87">
        <f t="shared" si="15"/>
        <v>19.94278778001307</v>
      </c>
      <c r="O37" s="87">
        <f t="shared" si="15"/>
        <v>26.837276919991982</v>
      </c>
      <c r="P37" s="87">
        <f t="shared" si="15"/>
        <v>29.103558228857164</v>
      </c>
      <c r="Q37" s="87">
        <f t="shared" si="15"/>
        <v>66.768292682926827</v>
      </c>
      <c r="R37" s="87">
        <f t="shared" si="15"/>
        <v>78.678160919540232</v>
      </c>
      <c r="S37" s="87"/>
      <c r="T37" s="87"/>
      <c r="U37" s="87"/>
      <c r="V37" s="87"/>
      <c r="W37" s="87">
        <f>+W22/W10*100</f>
        <v>21.277125282956256</v>
      </c>
    </row>
    <row r="38" spans="1:23">
      <c r="A38" s="44" t="s">
        <v>127</v>
      </c>
      <c r="C38" s="88">
        <f t="shared" ref="C38:R38" si="16">+C23/C11*100</f>
        <v>42.847226571045859</v>
      </c>
      <c r="D38" s="87">
        <f t="shared" si="16"/>
        <v>33.633477570723436</v>
      </c>
      <c r="E38" s="87">
        <f t="shared" si="16"/>
        <v>47.104926393399062</v>
      </c>
      <c r="F38" s="87">
        <f t="shared" si="16"/>
        <v>52.779732748888804</v>
      </c>
      <c r="G38" s="87">
        <f t="shared" si="16"/>
        <v>41.277857573089939</v>
      </c>
      <c r="H38" s="87">
        <f t="shared" si="16"/>
        <v>27.216334970276556</v>
      </c>
      <c r="I38" s="87">
        <f t="shared" si="16"/>
        <v>28.206957669036477</v>
      </c>
      <c r="J38" s="87">
        <f t="shared" si="16"/>
        <v>44.325608054460631</v>
      </c>
      <c r="K38" s="87">
        <f t="shared" si="16"/>
        <v>48.085053079886009</v>
      </c>
      <c r="L38" s="87">
        <f t="shared" si="16"/>
        <v>38.676710277080304</v>
      </c>
      <c r="M38" s="87">
        <f t="shared" si="16"/>
        <v>1.1328298533984895</v>
      </c>
      <c r="N38" s="87">
        <f t="shared" si="16"/>
        <v>37.016204042803672</v>
      </c>
      <c r="O38" s="87">
        <f t="shared" si="16"/>
        <v>48.966768531602789</v>
      </c>
      <c r="P38" s="87">
        <f t="shared" si="16"/>
        <v>55.621440866248605</v>
      </c>
      <c r="Q38" s="87">
        <f t="shared" si="16"/>
        <v>44.163205472758371</v>
      </c>
      <c r="R38" s="87">
        <f t="shared" si="16"/>
        <v>43.751759076836478</v>
      </c>
      <c r="S38" s="87"/>
      <c r="T38" s="87"/>
      <c r="U38" s="87"/>
      <c r="V38" s="87"/>
      <c r="W38" s="87">
        <f>+W23/W11*100</f>
        <v>40.850001161052049</v>
      </c>
    </row>
    <row r="39" spans="1:23">
      <c r="A39" s="44" t="s">
        <v>128</v>
      </c>
      <c r="C39" s="88">
        <f t="shared" ref="C39:R39" si="17">+C24/C12*100</f>
        <v>72.410935856105823</v>
      </c>
      <c r="D39" s="87">
        <f t="shared" si="17"/>
        <v>62.877819399059533</v>
      </c>
      <c r="E39" s="87">
        <f t="shared" si="17"/>
        <v>72.673533302734967</v>
      </c>
      <c r="F39" s="87">
        <f t="shared" si="17"/>
        <v>76.251994049929266</v>
      </c>
      <c r="G39" s="87">
        <f t="shared" si="17"/>
        <v>74.245466995078658</v>
      </c>
      <c r="H39" s="87">
        <f t="shared" si="17"/>
        <v>70.745896530230624</v>
      </c>
      <c r="I39" s="87">
        <f t="shared" si="17"/>
        <v>63.777917926190106</v>
      </c>
      <c r="J39" s="87">
        <f t="shared" si="17"/>
        <v>73.54352563088122</v>
      </c>
      <c r="K39" s="87">
        <f t="shared" si="17"/>
        <v>77.022999135826794</v>
      </c>
      <c r="L39" s="87">
        <f t="shared" si="17"/>
        <v>74.976385250138122</v>
      </c>
      <c r="M39" s="87">
        <f t="shared" si="17"/>
        <v>80.102622576966937</v>
      </c>
      <c r="N39" s="87">
        <f t="shared" si="17"/>
        <v>61.601781984384516</v>
      </c>
      <c r="O39" s="87">
        <f t="shared" si="17"/>
        <v>71.590843672832492</v>
      </c>
      <c r="P39" s="87">
        <f t="shared" si="17"/>
        <v>75.408514618951898</v>
      </c>
      <c r="Q39" s="87">
        <f t="shared" si="17"/>
        <v>73.376609623856325</v>
      </c>
      <c r="R39" s="87">
        <f t="shared" si="17"/>
        <v>65.380843412880012</v>
      </c>
      <c r="S39" s="87"/>
      <c r="T39" s="87"/>
      <c r="U39" s="87"/>
      <c r="V39" s="87"/>
      <c r="W39" s="87">
        <f>+W24/W12*100</f>
        <v>69.759544029854297</v>
      </c>
    </row>
    <row r="40" spans="1:23">
      <c r="A40" s="44" t="s">
        <v>129</v>
      </c>
      <c r="C40" s="87"/>
      <c r="D40" s="87"/>
      <c r="E40" s="87"/>
      <c r="F40" s="87"/>
      <c r="G40" s="87"/>
      <c r="H40" s="87"/>
      <c r="I40" s="87"/>
      <c r="J40" s="87"/>
      <c r="K40" s="87"/>
      <c r="L40" s="87"/>
      <c r="M40" s="87"/>
      <c r="N40" s="87"/>
      <c r="O40" s="87"/>
      <c r="P40" s="87"/>
      <c r="Q40" s="87"/>
      <c r="R40" s="87"/>
    </row>
    <row r="45" spans="1:23" ht="64.5">
      <c r="A45" s="29" t="s">
        <v>88</v>
      </c>
    </row>
    <row r="46" spans="1:23" ht="115.5">
      <c r="A46" s="29" t="s">
        <v>89</v>
      </c>
    </row>
    <row r="47" spans="1:23" ht="51.75">
      <c r="A47" s="29" t="s">
        <v>90</v>
      </c>
    </row>
    <row r="48" spans="1:23" ht="51.75">
      <c r="A48" s="29" t="s">
        <v>91</v>
      </c>
    </row>
    <row r="49" spans="1:1" ht="39">
      <c r="A49" s="29" t="s">
        <v>92</v>
      </c>
    </row>
    <row r="50" spans="1:1" ht="39">
      <c r="A50" s="29" t="s">
        <v>93</v>
      </c>
    </row>
    <row r="51" spans="1:1" ht="77.25">
      <c r="A51" s="29" t="s">
        <v>94</v>
      </c>
    </row>
    <row r="52" spans="1:1" ht="51.75">
      <c r="A52" s="29" t="s">
        <v>95</v>
      </c>
    </row>
    <row r="53" spans="1:1" ht="26.25">
      <c r="A53" s="29" t="s">
        <v>96</v>
      </c>
    </row>
    <row r="54" spans="1:1">
      <c r="A54" s="29"/>
    </row>
    <row r="55" spans="1:1" ht="26.25">
      <c r="A55" s="29" t="s">
        <v>97</v>
      </c>
    </row>
    <row r="56" spans="1:1">
      <c r="A56" s="29"/>
    </row>
    <row r="57" spans="1:1" ht="90">
      <c r="A57" s="30" t="s">
        <v>98</v>
      </c>
    </row>
    <row r="58" spans="1:1">
      <c r="A58" s="31"/>
    </row>
    <row r="59" spans="1:1">
      <c r="A59" s="32"/>
    </row>
    <row r="60" spans="1:1" ht="115.5">
      <c r="A60" s="30" t="s">
        <v>99</v>
      </c>
    </row>
    <row r="61" spans="1:1">
      <c r="A61" s="32"/>
    </row>
    <row r="62" spans="1:1">
      <c r="A62" s="31"/>
    </row>
    <row r="63" spans="1:1">
      <c r="A63" s="32"/>
    </row>
    <row r="64" spans="1:1" ht="115.5">
      <c r="A64" s="30" t="s">
        <v>100</v>
      </c>
    </row>
    <row r="65" spans="1:1">
      <c r="A65" s="32"/>
    </row>
    <row r="66" spans="1:1">
      <c r="A66" s="31"/>
    </row>
    <row r="67" spans="1:1">
      <c r="A67" s="32"/>
    </row>
    <row r="68" spans="1:1" ht="15.75" thickBot="1">
      <c r="A68" s="33"/>
    </row>
  </sheetData>
  <mergeCells count="9">
    <mergeCell ref="C27:C28"/>
    <mergeCell ref="D27:H27"/>
    <mergeCell ref="I27:M27"/>
    <mergeCell ref="N27:R27"/>
    <mergeCell ref="C6:C7"/>
    <mergeCell ref="D6:H6"/>
    <mergeCell ref="I6:M6"/>
    <mergeCell ref="N6:R6"/>
    <mergeCell ref="B20:B25"/>
  </mergeCell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Equation.3" shapeId="16385" r:id="rId4">
          <objectPr defaultSize="0" autoPict="0" r:id="rId5">
            <anchor moveWithCells="1" sizeWithCells="1">
              <from>
                <xdr:col>1</xdr:col>
                <xdr:colOff>2238375</xdr:colOff>
                <xdr:row>45</xdr:row>
                <xdr:rowOff>314325</xdr:rowOff>
              </from>
              <to>
                <xdr:col>1</xdr:col>
                <xdr:colOff>3190875</xdr:colOff>
                <xdr:row>48</xdr:row>
                <xdr:rowOff>66675</xdr:rowOff>
              </to>
            </anchor>
          </objectPr>
        </oleObject>
      </mc:Choice>
      <mc:Fallback>
        <oleObject progId="Equation.3" shapeId="16385" r:id="rId4"/>
      </mc:Fallback>
    </mc:AlternateContent>
    <mc:AlternateContent xmlns:mc="http://schemas.openxmlformats.org/markup-compatibility/2006">
      <mc:Choice Requires="x14">
        <oleObject progId="Equation.3" shapeId="16386" r:id="rId6">
          <objectPr defaultSize="0" autoPict="0" r:id="rId7">
            <anchor moveWithCells="1" sizeWithCells="1">
              <from>
                <xdr:col>1</xdr:col>
                <xdr:colOff>2009775</xdr:colOff>
                <xdr:row>49</xdr:row>
                <xdr:rowOff>9525</xdr:rowOff>
              </from>
              <to>
                <xdr:col>1</xdr:col>
                <xdr:colOff>3209925</xdr:colOff>
                <xdr:row>51</xdr:row>
                <xdr:rowOff>76200</xdr:rowOff>
              </to>
            </anchor>
          </objectPr>
        </oleObject>
      </mc:Choice>
      <mc:Fallback>
        <oleObject progId="Equation.3" shapeId="16386" r:id="rId6"/>
      </mc:Fallback>
    </mc:AlternateContent>
    <mc:AlternateContent xmlns:mc="http://schemas.openxmlformats.org/markup-compatibility/2006">
      <mc:Choice Requires="x14">
        <oleObject progId="Equation.3" shapeId="16387" r:id="rId8">
          <objectPr defaultSize="0" autoPict="0" r:id="rId9">
            <anchor moveWithCells="1" sizeWithCells="1">
              <from>
                <xdr:col>1</xdr:col>
                <xdr:colOff>2286000</xdr:colOff>
                <xdr:row>53</xdr:row>
                <xdr:rowOff>104775</xdr:rowOff>
              </from>
              <to>
                <xdr:col>1</xdr:col>
                <xdr:colOff>3438525</xdr:colOff>
                <xdr:row>56</xdr:row>
                <xdr:rowOff>9525</xdr:rowOff>
              </to>
            </anchor>
          </objectPr>
        </oleObject>
      </mc:Choice>
      <mc:Fallback>
        <oleObject progId="Equation.3" shapeId="16387" r:id="rId8"/>
      </mc:Fallback>
    </mc:AlternateContent>
  </oleObjec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97"/>
  <sheetViews>
    <sheetView zoomScaleNormal="100" workbookViewId="0">
      <selection activeCell="E2" sqref="E2"/>
    </sheetView>
  </sheetViews>
  <sheetFormatPr defaultColWidth="11.42578125" defaultRowHeight="15"/>
  <cols>
    <col min="1" max="1" width="23.5703125" customWidth="1"/>
    <col min="2" max="2" width="2" hidden="1" customWidth="1"/>
    <col min="3" max="18" width="7.28515625" customWidth="1"/>
  </cols>
  <sheetData>
    <row r="1" spans="1:23">
      <c r="A1" t="s">
        <v>138</v>
      </c>
    </row>
    <row r="2" spans="1:23">
      <c r="A2" s="27" t="s">
        <v>322</v>
      </c>
    </row>
    <row r="3" spans="1:23">
      <c r="A3" s="1" t="s">
        <v>1</v>
      </c>
      <c r="C3" s="84">
        <f>+C17/C8*100</f>
        <v>44.040752676457295</v>
      </c>
      <c r="D3" s="84">
        <f t="shared" ref="D3:H3" si="0">+D17/D8*100</f>
        <v>28.537384633413655</v>
      </c>
      <c r="E3" s="84">
        <f t="shared" si="0"/>
        <v>46.136977667356099</v>
      </c>
      <c r="F3" s="84">
        <f t="shared" si="0"/>
        <v>56.142110610983984</v>
      </c>
      <c r="G3" s="84">
        <f t="shared" si="0"/>
        <v>63.795034943568027</v>
      </c>
      <c r="H3" s="84">
        <f t="shared" si="0"/>
        <v>30.786308017966856</v>
      </c>
    </row>
    <row r="4" spans="1:23">
      <c r="A4" s="1" t="s">
        <v>300</v>
      </c>
      <c r="C4" s="84">
        <f>+C12/C8*100</f>
        <v>47.886371787375587</v>
      </c>
      <c r="D4" s="84">
        <f>+D12/D8*100</f>
        <v>31.543275510699903</v>
      </c>
      <c r="E4" s="84">
        <f t="shared" ref="E4:H4" si="1">+E12/E8*100</f>
        <v>50.06059406790618</v>
      </c>
      <c r="F4" s="84">
        <f t="shared" si="1"/>
        <v>60.568841055501089</v>
      </c>
      <c r="G4" s="84">
        <f t="shared" si="1"/>
        <v>68.89643707167717</v>
      </c>
      <c r="H4" s="84">
        <f t="shared" si="1"/>
        <v>39.13469977799577</v>
      </c>
    </row>
    <row r="5" spans="1:23">
      <c r="C5" s="84">
        <f>+C18/C8*100</f>
        <v>46.468210965497278</v>
      </c>
      <c r="D5" s="84">
        <f t="shared" ref="D5:H5" si="2">+D18/D8*100</f>
        <v>61.610473242383456</v>
      </c>
      <c r="E5" s="84">
        <f t="shared" si="2"/>
        <v>44.217074911019637</v>
      </c>
      <c r="F5" s="84">
        <f t="shared" si="2"/>
        <v>33.974185244480211</v>
      </c>
      <c r="G5" s="84">
        <f t="shared" si="2"/>
        <v>31.641370951987973</v>
      </c>
      <c r="H5" s="84">
        <f t="shared" si="2"/>
        <v>59.042800351076465</v>
      </c>
    </row>
    <row r="6" spans="1:23">
      <c r="B6" s="38" t="s">
        <v>24</v>
      </c>
      <c r="C6" s="186" t="s">
        <v>121</v>
      </c>
      <c r="D6" s="186" t="s">
        <v>17</v>
      </c>
      <c r="E6" s="186"/>
      <c r="F6" s="186"/>
      <c r="G6" s="186"/>
      <c r="H6" s="186"/>
      <c r="I6" s="186" t="s">
        <v>21</v>
      </c>
      <c r="J6" s="186"/>
      <c r="K6" s="186"/>
      <c r="L6" s="186"/>
      <c r="M6" s="186"/>
      <c r="N6" s="186" t="s">
        <v>22</v>
      </c>
      <c r="O6" s="186"/>
      <c r="P6" s="186"/>
      <c r="Q6" s="186"/>
      <c r="R6" s="186"/>
      <c r="W6" t="s">
        <v>278</v>
      </c>
    </row>
    <row r="7" spans="1:23">
      <c r="B7" s="36"/>
      <c r="C7" s="186"/>
      <c r="D7" s="15" t="s">
        <v>18</v>
      </c>
      <c r="E7" s="15">
        <v>2</v>
      </c>
      <c r="F7" s="15">
        <v>3</v>
      </c>
      <c r="G7" s="15" t="s">
        <v>19</v>
      </c>
      <c r="H7" s="15" t="s">
        <v>20</v>
      </c>
      <c r="I7" s="15" t="s">
        <v>18</v>
      </c>
      <c r="J7" s="15">
        <v>2</v>
      </c>
      <c r="K7" s="15">
        <v>3</v>
      </c>
      <c r="L7" s="15" t="s">
        <v>19</v>
      </c>
      <c r="M7" s="15" t="s">
        <v>20</v>
      </c>
      <c r="N7" s="15" t="s">
        <v>18</v>
      </c>
      <c r="O7" s="15">
        <v>2</v>
      </c>
      <c r="P7" s="15">
        <v>3</v>
      </c>
      <c r="Q7" s="15" t="s">
        <v>19</v>
      </c>
      <c r="R7" s="15" t="s">
        <v>20</v>
      </c>
    </row>
    <row r="8" spans="1:23" ht="15" customHeight="1">
      <c r="A8" s="1" t="s">
        <v>65</v>
      </c>
      <c r="C8" s="70">
        <f>+C18+C29</f>
        <v>4653.6329999999998</v>
      </c>
      <c r="D8" s="70">
        <f t="shared" ref="D8:R8" si="3">+D18+D29</f>
        <v>1399.452</v>
      </c>
      <c r="E8" s="70">
        <f t="shared" si="3"/>
        <v>1910.2530000000002</v>
      </c>
      <c r="F8" s="70">
        <f t="shared" si="3"/>
        <v>1073.7269999999999</v>
      </c>
      <c r="G8" s="70">
        <f t="shared" si="3"/>
        <v>250.83300000000003</v>
      </c>
      <c r="H8" s="70">
        <f t="shared" si="3"/>
        <v>19.369</v>
      </c>
      <c r="I8" s="70">
        <f t="shared" si="3"/>
        <v>571.23299999999995</v>
      </c>
      <c r="J8" s="70">
        <f t="shared" si="3"/>
        <v>861.38700000000006</v>
      </c>
      <c r="K8" s="70">
        <f t="shared" si="3"/>
        <v>494.57099999999997</v>
      </c>
      <c r="L8" s="70">
        <f t="shared" si="3"/>
        <v>135.607</v>
      </c>
      <c r="M8" s="70">
        <f t="shared" si="3"/>
        <v>7.4649999999999999</v>
      </c>
      <c r="N8" s="70">
        <f t="shared" si="3"/>
        <v>828.21800000000007</v>
      </c>
      <c r="O8" s="70">
        <f t="shared" si="3"/>
        <v>1048.8679999999999</v>
      </c>
      <c r="P8" s="70">
        <f t="shared" si="3"/>
        <v>579.15599999999995</v>
      </c>
      <c r="Q8" s="70">
        <f t="shared" si="3"/>
        <v>115.22499999999999</v>
      </c>
      <c r="R8" s="70">
        <f t="shared" si="3"/>
        <v>11.905000000000001</v>
      </c>
      <c r="T8" s="70">
        <f t="shared" ref="T8:T17" si="4">SUM(D18:H18)</f>
        <v>2162.4600000000005</v>
      </c>
      <c r="U8" s="70">
        <f t="shared" ref="U8:U17" si="5">SUM(I18:R18)</f>
        <v>2162.4600000000005</v>
      </c>
      <c r="V8" t="str">
        <f>+A8</f>
        <v>Ocupados</v>
      </c>
      <c r="W8" s="70">
        <f>+D8+E8</f>
        <v>3309.7049999999999</v>
      </c>
    </row>
    <row r="9" spans="1:23">
      <c r="A9" s="49" t="s">
        <v>139</v>
      </c>
      <c r="C9" s="70">
        <f t="shared" ref="C9:R17" si="6">+C19+C30</f>
        <v>4222.8389999999999</v>
      </c>
      <c r="D9" s="70">
        <f t="shared" si="6"/>
        <v>1275.8449999999998</v>
      </c>
      <c r="E9" s="70">
        <f t="shared" si="6"/>
        <v>1733.174</v>
      </c>
      <c r="F9" s="70">
        <f t="shared" si="6"/>
        <v>968.09799999999996</v>
      </c>
      <c r="G9" s="70">
        <f t="shared" si="6"/>
        <v>231.39500000000001</v>
      </c>
      <c r="H9" s="70">
        <f t="shared" si="6"/>
        <v>14.331000000000003</v>
      </c>
      <c r="I9" s="70">
        <f t="shared" si="6"/>
        <v>535.75</v>
      </c>
      <c r="J9" s="70">
        <f t="shared" si="6"/>
        <v>797.48700000000008</v>
      </c>
      <c r="K9" s="70">
        <f t="shared" si="6"/>
        <v>452.18300000000005</v>
      </c>
      <c r="L9" s="70">
        <f t="shared" si="6"/>
        <v>124.02000000000001</v>
      </c>
      <c r="M9" s="70">
        <f t="shared" si="6"/>
        <v>5.9</v>
      </c>
      <c r="N9" s="70">
        <f t="shared" si="6"/>
        <v>740.09500000000003</v>
      </c>
      <c r="O9" s="70">
        <f t="shared" si="6"/>
        <v>935.68600000000004</v>
      </c>
      <c r="P9" s="70">
        <f t="shared" si="6"/>
        <v>515.91499999999996</v>
      </c>
      <c r="Q9" s="70">
        <f t="shared" si="6"/>
        <v>107.373</v>
      </c>
      <c r="R9" s="70">
        <f t="shared" si="6"/>
        <v>8.4329999999999998</v>
      </c>
      <c r="T9" s="70">
        <f t="shared" si="4"/>
        <v>1857.0649999999998</v>
      </c>
      <c r="U9" s="70">
        <f t="shared" si="5"/>
        <v>1857.0659999999996</v>
      </c>
      <c r="V9" t="str">
        <f t="shared" ref="V9:V72" si="7">+A9</f>
        <v xml:space="preserve">  SALUD</v>
      </c>
      <c r="W9" s="70">
        <f t="shared" ref="W9:W38" si="8">+D9+E9</f>
        <v>3009.0189999999998</v>
      </c>
    </row>
    <row r="10" spans="1:23">
      <c r="A10" s="47" t="s">
        <v>140</v>
      </c>
      <c r="C10" s="70">
        <f t="shared" si="6"/>
        <v>2612.6509999999998</v>
      </c>
      <c r="D10" s="70">
        <f t="shared" si="6"/>
        <v>512.55899999999997</v>
      </c>
      <c r="E10" s="70">
        <f t="shared" si="6"/>
        <v>1115.422</v>
      </c>
      <c r="F10" s="70">
        <f t="shared" si="6"/>
        <v>765.73500000000001</v>
      </c>
      <c r="G10" s="70">
        <f t="shared" si="6"/>
        <v>209.27100000000002</v>
      </c>
      <c r="H10" s="70">
        <f t="shared" si="6"/>
        <v>9.6660000000000004</v>
      </c>
      <c r="I10" s="70">
        <f t="shared" si="6"/>
        <v>232.34899999999999</v>
      </c>
      <c r="J10" s="70">
        <f t="shared" si="6"/>
        <v>537.32600000000002</v>
      </c>
      <c r="K10" s="70">
        <f t="shared" si="6"/>
        <v>366.25200000000001</v>
      </c>
      <c r="L10" s="70">
        <f t="shared" si="6"/>
        <v>109.182</v>
      </c>
      <c r="M10" s="70">
        <f t="shared" si="6"/>
        <v>4.1420000000000003</v>
      </c>
      <c r="N10" s="70">
        <f t="shared" si="6"/>
        <v>280.209</v>
      </c>
      <c r="O10" s="70">
        <f t="shared" si="6"/>
        <v>578.09500000000003</v>
      </c>
      <c r="P10" s="70">
        <f t="shared" si="6"/>
        <v>399.483</v>
      </c>
      <c r="Q10" s="70">
        <f t="shared" si="6"/>
        <v>100.08799999999999</v>
      </c>
      <c r="R10" s="70">
        <f t="shared" si="6"/>
        <v>5.5250000000000004</v>
      </c>
      <c r="T10" s="70">
        <f t="shared" si="4"/>
        <v>548.72900000000004</v>
      </c>
      <c r="U10" s="70">
        <f t="shared" si="5"/>
        <v>548.72799999999995</v>
      </c>
      <c r="V10" t="str">
        <f t="shared" si="7"/>
        <v xml:space="preserve">    R. CONTRIBUTIVO</v>
      </c>
      <c r="W10" s="70">
        <f t="shared" si="8"/>
        <v>1627.981</v>
      </c>
    </row>
    <row r="11" spans="1:23">
      <c r="A11" s="49" t="s">
        <v>141</v>
      </c>
      <c r="C11" s="70">
        <f t="shared" si="6"/>
        <v>80.692999999999998</v>
      </c>
      <c r="D11" s="70">
        <f t="shared" si="6"/>
        <v>13.722999999999999</v>
      </c>
      <c r="E11" s="70">
        <f t="shared" si="6"/>
        <v>34.076999999999998</v>
      </c>
      <c r="F11" s="70">
        <f t="shared" si="6"/>
        <v>29.956</v>
      </c>
      <c r="G11" s="70">
        <f t="shared" si="6"/>
        <v>2.33</v>
      </c>
      <c r="H11" s="70">
        <f t="shared" si="6"/>
        <v>0.60799999999999998</v>
      </c>
      <c r="I11" s="70">
        <f t="shared" si="6"/>
        <v>2.4340000000000002</v>
      </c>
      <c r="J11" s="70">
        <f t="shared" si="6"/>
        <v>12.648</v>
      </c>
      <c r="K11" s="70">
        <f t="shared" si="6"/>
        <v>8.4369999999999994</v>
      </c>
      <c r="L11" s="70">
        <f t="shared" si="6"/>
        <v>1.321</v>
      </c>
      <c r="M11" s="70">
        <f t="shared" si="6"/>
        <v>0.23499999999999999</v>
      </c>
      <c r="N11" s="70">
        <f t="shared" si="6"/>
        <v>11.289000000000001</v>
      </c>
      <c r="O11" s="70">
        <f t="shared" si="6"/>
        <v>21.428999999999998</v>
      </c>
      <c r="P11" s="70">
        <f t="shared" si="6"/>
        <v>21.519000000000002</v>
      </c>
      <c r="Q11" s="70">
        <f t="shared" si="6"/>
        <v>1.0090000000000001</v>
      </c>
      <c r="R11" s="70">
        <f t="shared" si="6"/>
        <v>0.373</v>
      </c>
      <c r="T11" s="70">
        <f t="shared" si="4"/>
        <v>17.297000000000001</v>
      </c>
      <c r="U11" s="70">
        <f t="shared" si="5"/>
        <v>17.296999999999997</v>
      </c>
      <c r="V11" t="str">
        <f t="shared" si="7"/>
        <v xml:space="preserve">    R. ESPECIAL</v>
      </c>
      <c r="W11" s="70">
        <f t="shared" si="8"/>
        <v>47.8</v>
      </c>
    </row>
    <row r="12" spans="1:23">
      <c r="A12" s="47" t="s">
        <v>142</v>
      </c>
      <c r="C12" s="70">
        <f t="shared" si="6"/>
        <v>2228.4560000000001</v>
      </c>
      <c r="D12" s="70">
        <f t="shared" si="6"/>
        <v>441.43299999999999</v>
      </c>
      <c r="E12" s="70">
        <f t="shared" si="6"/>
        <v>956.28399999999999</v>
      </c>
      <c r="F12" s="70">
        <f t="shared" si="6"/>
        <v>650.34400000000005</v>
      </c>
      <c r="G12" s="70">
        <f t="shared" si="6"/>
        <v>172.815</v>
      </c>
      <c r="H12" s="70">
        <f t="shared" si="6"/>
        <v>7.58</v>
      </c>
      <c r="I12" s="70">
        <f t="shared" si="6"/>
        <v>175.066</v>
      </c>
      <c r="J12" s="70">
        <f t="shared" si="6"/>
        <v>450.166</v>
      </c>
      <c r="K12" s="70">
        <f t="shared" si="6"/>
        <v>298.02199999999999</v>
      </c>
      <c r="L12" s="70">
        <f t="shared" si="6"/>
        <v>88.432000000000002</v>
      </c>
      <c r="M12" s="70">
        <f t="shared" si="6"/>
        <v>2.7549999999999999</v>
      </c>
      <c r="N12" s="70">
        <f t="shared" si="6"/>
        <v>266.36700000000002</v>
      </c>
      <c r="O12" s="70">
        <f t="shared" si="6"/>
        <v>506.11799999999999</v>
      </c>
      <c r="P12" s="70">
        <f t="shared" si="6"/>
        <v>352.322</v>
      </c>
      <c r="Q12" s="70">
        <f t="shared" si="6"/>
        <v>84.382999999999996</v>
      </c>
      <c r="R12" s="70">
        <f t="shared" si="6"/>
        <v>4.8250000000000002</v>
      </c>
      <c r="T12" s="70">
        <f t="shared" si="4"/>
        <v>217.25099999999998</v>
      </c>
      <c r="U12" s="70">
        <f t="shared" si="5"/>
        <v>217.251</v>
      </c>
      <c r="V12" t="str">
        <f t="shared" si="7"/>
        <v xml:space="preserve">        Aportantes</v>
      </c>
      <c r="W12" s="70">
        <f t="shared" si="8"/>
        <v>1397.7170000000001</v>
      </c>
    </row>
    <row r="13" spans="1:23">
      <c r="A13" s="49" t="s">
        <v>143</v>
      </c>
      <c r="C13" s="70">
        <f t="shared" si="6"/>
        <v>451.35199999999998</v>
      </c>
      <c r="D13" s="70">
        <f t="shared" si="6"/>
        <v>80.983000000000004</v>
      </c>
      <c r="E13" s="70">
        <f t="shared" si="6"/>
        <v>187.08999999999997</v>
      </c>
      <c r="F13" s="70">
        <f t="shared" si="6"/>
        <v>142.54900000000001</v>
      </c>
      <c r="G13" s="70">
        <f t="shared" si="6"/>
        <v>38.735999999999997</v>
      </c>
      <c r="H13" s="70">
        <f t="shared" si="6"/>
        <v>1.994</v>
      </c>
      <c r="I13" s="70">
        <f t="shared" si="6"/>
        <v>57.442</v>
      </c>
      <c r="J13" s="70">
        <f t="shared" si="6"/>
        <v>97.856999999999999</v>
      </c>
      <c r="K13" s="70">
        <f t="shared" si="6"/>
        <v>74.855999999999995</v>
      </c>
      <c r="L13" s="70">
        <f t="shared" si="6"/>
        <v>22.072000000000003</v>
      </c>
      <c r="M13" s="70">
        <f t="shared" si="6"/>
        <v>1.621</v>
      </c>
      <c r="N13" s="70">
        <f t="shared" si="6"/>
        <v>23.540999999999997</v>
      </c>
      <c r="O13" s="70">
        <f t="shared" si="6"/>
        <v>89.234000000000009</v>
      </c>
      <c r="P13" s="70">
        <f t="shared" si="6"/>
        <v>67.692999999999998</v>
      </c>
      <c r="Q13" s="70">
        <f t="shared" si="6"/>
        <v>16.664000000000001</v>
      </c>
      <c r="R13" s="70">
        <f t="shared" si="6"/>
        <v>0.373</v>
      </c>
      <c r="T13" s="70">
        <f t="shared" si="4"/>
        <v>337.31699999999995</v>
      </c>
      <c r="U13" s="70">
        <f t="shared" si="5"/>
        <v>337.31700000000001</v>
      </c>
      <c r="V13" t="str">
        <f t="shared" si="7"/>
        <v xml:space="preserve">        Beneficiarios</v>
      </c>
      <c r="W13" s="70">
        <f t="shared" si="8"/>
        <v>268.07299999999998</v>
      </c>
    </row>
    <row r="14" spans="1:23">
      <c r="A14" s="47" t="s">
        <v>157</v>
      </c>
      <c r="C14" s="70">
        <f t="shared" si="6"/>
        <v>13.537000000000001</v>
      </c>
      <c r="D14" s="70">
        <f t="shared" si="6"/>
        <v>3.8650000000000002</v>
      </c>
      <c r="E14" s="70">
        <f t="shared" si="6"/>
        <v>6.1239999999999997</v>
      </c>
      <c r="F14" s="70">
        <f t="shared" si="6"/>
        <v>2.7970000000000002</v>
      </c>
      <c r="G14" s="70">
        <f t="shared" si="6"/>
        <v>4.9000000000000002E-2</v>
      </c>
      <c r="H14" s="70">
        <f t="shared" si="6"/>
        <v>0.7</v>
      </c>
      <c r="I14" s="70">
        <f t="shared" si="6"/>
        <v>2.2750000000000004</v>
      </c>
      <c r="J14" s="70">
        <f t="shared" si="6"/>
        <v>1.952</v>
      </c>
      <c r="K14" s="70">
        <f t="shared" si="6"/>
        <v>1.81</v>
      </c>
      <c r="L14" s="70">
        <f t="shared" si="6"/>
        <v>0</v>
      </c>
      <c r="M14" s="70">
        <f t="shared" si="6"/>
        <v>0</v>
      </c>
      <c r="N14" s="70">
        <f t="shared" si="6"/>
        <v>1.59</v>
      </c>
      <c r="O14" s="70">
        <f t="shared" si="6"/>
        <v>4.1719999999999997</v>
      </c>
      <c r="P14" s="70">
        <f t="shared" si="6"/>
        <v>0.98699999999999999</v>
      </c>
      <c r="Q14" s="70">
        <f t="shared" si="6"/>
        <v>4.9000000000000002E-2</v>
      </c>
      <c r="R14" s="70">
        <f t="shared" si="6"/>
        <v>0.7</v>
      </c>
      <c r="T14" s="70">
        <f t="shared" si="4"/>
        <v>11.456999999999999</v>
      </c>
      <c r="U14" s="70">
        <f t="shared" si="5"/>
        <v>11.456999999999999</v>
      </c>
      <c r="V14" t="str">
        <f t="shared" si="7"/>
        <v xml:space="preserve">        Otro/No sabe</v>
      </c>
      <c r="W14" s="70">
        <f t="shared" si="8"/>
        <v>9.9890000000000008</v>
      </c>
    </row>
    <row r="15" spans="1:23">
      <c r="A15" s="49" t="s">
        <v>145</v>
      </c>
      <c r="C15" s="70">
        <f t="shared" si="6"/>
        <v>1529.4949999999999</v>
      </c>
      <c r="D15" s="70">
        <f t="shared" si="6"/>
        <v>749.56299999999999</v>
      </c>
      <c r="E15" s="70">
        <f t="shared" si="6"/>
        <v>583.67499999999995</v>
      </c>
      <c r="F15" s="70">
        <f t="shared" si="6"/>
        <v>172.40699999999998</v>
      </c>
      <c r="G15" s="70">
        <f t="shared" si="6"/>
        <v>19.794</v>
      </c>
      <c r="H15" s="70">
        <f t="shared" si="6"/>
        <v>4.0570000000000004</v>
      </c>
      <c r="I15" s="70">
        <f t="shared" si="6"/>
        <v>300.96699999999998</v>
      </c>
      <c r="J15" s="70">
        <f t="shared" si="6"/>
        <v>247.51299999999998</v>
      </c>
      <c r="K15" s="70">
        <f t="shared" si="6"/>
        <v>77.494</v>
      </c>
      <c r="L15" s="70">
        <f t="shared" si="6"/>
        <v>13.517000000000001</v>
      </c>
      <c r="M15" s="70">
        <f t="shared" si="6"/>
        <v>1.5229999999999999</v>
      </c>
      <c r="N15" s="70">
        <f t="shared" si="6"/>
        <v>448.59699999999998</v>
      </c>
      <c r="O15" s="70">
        <f t="shared" si="6"/>
        <v>336.16200000000003</v>
      </c>
      <c r="P15" s="70">
        <f t="shared" si="6"/>
        <v>94.913000000000011</v>
      </c>
      <c r="Q15" s="70">
        <f t="shared" si="6"/>
        <v>6.2759999999999998</v>
      </c>
      <c r="R15" s="70">
        <f t="shared" si="6"/>
        <v>2.5350000000000001</v>
      </c>
      <c r="T15" s="70">
        <f t="shared" si="4"/>
        <v>1291.0390000000002</v>
      </c>
      <c r="U15" s="70">
        <f t="shared" si="5"/>
        <v>1291.0410000000002</v>
      </c>
      <c r="V15" t="str">
        <f t="shared" si="7"/>
        <v xml:space="preserve">    R. SUBSIDIADO</v>
      </c>
      <c r="W15" s="70">
        <f t="shared" si="8"/>
        <v>1333.2379999999998</v>
      </c>
    </row>
    <row r="16" spans="1:23">
      <c r="A16" s="47" t="s">
        <v>146</v>
      </c>
      <c r="C16" s="70">
        <f t="shared" si="6"/>
        <v>2.9690000000000003</v>
      </c>
      <c r="D16" s="70">
        <f t="shared" si="6"/>
        <v>1.321</v>
      </c>
      <c r="E16" s="70">
        <f t="shared" si="6"/>
        <v>0.111</v>
      </c>
      <c r="F16" s="70">
        <f t="shared" si="6"/>
        <v>1.1639999999999999</v>
      </c>
      <c r="G16" s="70">
        <f t="shared" si="6"/>
        <v>0.373</v>
      </c>
      <c r="H16" s="70">
        <f t="shared" si="6"/>
        <v>0</v>
      </c>
      <c r="I16" s="70">
        <f t="shared" si="6"/>
        <v>0.68100000000000005</v>
      </c>
      <c r="J16" s="70">
        <f t="shared" si="6"/>
        <v>0</v>
      </c>
      <c r="K16" s="70">
        <f t="shared" si="6"/>
        <v>1.1639999999999999</v>
      </c>
      <c r="L16" s="70">
        <f t="shared" si="6"/>
        <v>7.2999999999999995E-2</v>
      </c>
      <c r="M16" s="70">
        <f t="shared" si="6"/>
        <v>0</v>
      </c>
      <c r="N16" s="70">
        <f t="shared" si="6"/>
        <v>0.64</v>
      </c>
      <c r="O16" s="70">
        <f t="shared" si="6"/>
        <v>0.111</v>
      </c>
      <c r="P16" s="70">
        <f t="shared" si="6"/>
        <v>0</v>
      </c>
      <c r="Q16" s="70">
        <f t="shared" si="6"/>
        <v>0.3</v>
      </c>
      <c r="R16" s="70">
        <f t="shared" si="6"/>
        <v>0</v>
      </c>
      <c r="T16" s="70">
        <f t="shared" si="4"/>
        <v>1.242</v>
      </c>
      <c r="U16" s="70">
        <f t="shared" si="5"/>
        <v>1.242</v>
      </c>
      <c r="V16" t="str">
        <f t="shared" si="7"/>
        <v xml:space="preserve">    NO SABE</v>
      </c>
      <c r="W16" s="70">
        <f t="shared" si="8"/>
        <v>1.4319999999999999</v>
      </c>
    </row>
    <row r="17" spans="1:23">
      <c r="A17" s="53" t="s">
        <v>147</v>
      </c>
      <c r="C17" s="70">
        <f t="shared" si="6"/>
        <v>2049.4949999999999</v>
      </c>
      <c r="D17" s="70">
        <f t="shared" si="6"/>
        <v>399.36700000000002</v>
      </c>
      <c r="E17" s="70">
        <f t="shared" si="6"/>
        <v>881.33299999999997</v>
      </c>
      <c r="F17" s="70">
        <f t="shared" si="6"/>
        <v>602.81299999999999</v>
      </c>
      <c r="G17" s="70">
        <f t="shared" si="6"/>
        <v>160.01900000000001</v>
      </c>
      <c r="H17" s="70">
        <f t="shared" si="6"/>
        <v>5.9630000000000001</v>
      </c>
      <c r="I17" s="70">
        <f t="shared" si="6"/>
        <v>163.42699999999999</v>
      </c>
      <c r="J17" s="70">
        <f t="shared" si="6"/>
        <v>419.81400000000002</v>
      </c>
      <c r="K17" s="70">
        <f t="shared" si="6"/>
        <v>274.75599999999997</v>
      </c>
      <c r="L17" s="70">
        <f t="shared" si="6"/>
        <v>81.753999999999991</v>
      </c>
      <c r="M17" s="70">
        <f t="shared" si="6"/>
        <v>2.7549999999999999</v>
      </c>
      <c r="N17" s="70">
        <f t="shared" si="6"/>
        <v>235.94</v>
      </c>
      <c r="O17" s="70">
        <f t="shared" si="6"/>
        <v>461.51900000000001</v>
      </c>
      <c r="P17" s="70">
        <f t="shared" si="6"/>
        <v>328.05800000000005</v>
      </c>
      <c r="Q17" s="70">
        <f t="shared" si="6"/>
        <v>78.265000000000001</v>
      </c>
      <c r="R17" s="70">
        <f t="shared" si="6"/>
        <v>3.2069999999999999</v>
      </c>
      <c r="T17" s="70">
        <f t="shared" si="4"/>
        <v>147.036</v>
      </c>
      <c r="U17" s="70">
        <f t="shared" si="5"/>
        <v>147.03699999999998</v>
      </c>
      <c r="V17" t="str">
        <f t="shared" si="7"/>
        <v xml:space="preserve">  PENSIONES</v>
      </c>
      <c r="W17" s="70">
        <f t="shared" si="8"/>
        <v>1280.7</v>
      </c>
    </row>
    <row r="18" spans="1:23" ht="20.25" customHeight="1">
      <c r="A18" s="1" t="s">
        <v>148</v>
      </c>
      <c r="B18" s="40"/>
      <c r="C18" s="66">
        <v>2162.46</v>
      </c>
      <c r="D18" s="66">
        <v>862.20900000000006</v>
      </c>
      <c r="E18" s="66">
        <v>844.65800000000002</v>
      </c>
      <c r="F18" s="66">
        <v>364.78999999999996</v>
      </c>
      <c r="G18" s="66">
        <v>79.367000000000004</v>
      </c>
      <c r="H18" s="66">
        <v>11.436</v>
      </c>
      <c r="I18" s="66">
        <v>350.84299999999996</v>
      </c>
      <c r="J18" s="66">
        <v>365.12900000000002</v>
      </c>
      <c r="K18" s="66">
        <v>163.68099999999998</v>
      </c>
      <c r="L18" s="66">
        <v>42.69</v>
      </c>
      <c r="M18" s="66">
        <v>6.0090000000000003</v>
      </c>
      <c r="N18" s="66">
        <v>511.36500000000001</v>
      </c>
      <c r="O18" s="66">
        <v>479.53</v>
      </c>
      <c r="P18" s="66">
        <v>201.10899999999998</v>
      </c>
      <c r="Q18" s="66">
        <v>36.677</v>
      </c>
      <c r="R18" s="66">
        <v>5.4270000000000005</v>
      </c>
      <c r="T18" s="70">
        <f t="shared" ref="T18:T24" si="9">SUM(D32:H32)</f>
        <v>63.396999999999998</v>
      </c>
      <c r="U18" s="70">
        <f t="shared" ref="U18:U24" si="10">SUM(I32:R32)</f>
        <v>63.396999999999998</v>
      </c>
      <c r="V18" t="str">
        <f t="shared" si="7"/>
        <v>Ocupados informales</v>
      </c>
      <c r="W18" s="70">
        <f t="shared" si="8"/>
        <v>1706.8670000000002</v>
      </c>
    </row>
    <row r="19" spans="1:23" ht="20.25" customHeight="1">
      <c r="A19" s="49" t="s">
        <v>139</v>
      </c>
      <c r="B19" s="51" t="s">
        <v>159</v>
      </c>
      <c r="C19" s="70">
        <f>SUM(C20,C21,C25)</f>
        <v>1857.0639999999999</v>
      </c>
      <c r="D19" s="70">
        <f t="shared" ref="D19:R19" si="11">SUM(D20,D21,D25)</f>
        <v>765.78899999999999</v>
      </c>
      <c r="E19" s="70">
        <f t="shared" si="11"/>
        <v>726.10799999999995</v>
      </c>
      <c r="F19" s="70">
        <f t="shared" si="11"/>
        <v>290.77100000000002</v>
      </c>
      <c r="G19" s="70">
        <f t="shared" si="11"/>
        <v>66.329000000000008</v>
      </c>
      <c r="H19" s="70">
        <f t="shared" si="11"/>
        <v>8.0680000000000014</v>
      </c>
      <c r="I19" s="70">
        <f t="shared" si="11"/>
        <v>321.09199999999998</v>
      </c>
      <c r="J19" s="70">
        <f t="shared" si="11"/>
        <v>320.80599999999998</v>
      </c>
      <c r="K19" s="70">
        <f t="shared" si="11"/>
        <v>136.32600000000002</v>
      </c>
      <c r="L19" s="70">
        <f t="shared" si="11"/>
        <v>34.816000000000003</v>
      </c>
      <c r="M19" s="70">
        <f t="shared" si="11"/>
        <v>4.444</v>
      </c>
      <c r="N19" s="70">
        <f t="shared" si="11"/>
        <v>444.69799999999998</v>
      </c>
      <c r="O19" s="70">
        <f t="shared" si="11"/>
        <v>405.30100000000004</v>
      </c>
      <c r="P19" s="70">
        <f t="shared" si="11"/>
        <v>154.44499999999999</v>
      </c>
      <c r="Q19" s="70">
        <f t="shared" si="11"/>
        <v>31.511999999999997</v>
      </c>
      <c r="R19" s="70">
        <f t="shared" si="11"/>
        <v>3.6259999999999999</v>
      </c>
      <c r="T19" s="70">
        <f t="shared" si="9"/>
        <v>2011.2049999999999</v>
      </c>
      <c r="U19" s="70">
        <f t="shared" si="10"/>
        <v>2011.2050000000002</v>
      </c>
      <c r="V19" t="str">
        <f t="shared" si="7"/>
        <v xml:space="preserve">  SALUD</v>
      </c>
      <c r="W19" s="70">
        <f t="shared" si="8"/>
        <v>1491.8969999999999</v>
      </c>
    </row>
    <row r="20" spans="1:23" ht="18" customHeight="1">
      <c r="A20" s="47" t="s">
        <v>140</v>
      </c>
      <c r="B20" s="51" t="s">
        <v>150</v>
      </c>
      <c r="C20" s="65">
        <v>548.72799999999995</v>
      </c>
      <c r="D20" s="65">
        <v>105.938</v>
      </c>
      <c r="E20" s="65">
        <v>238.298</v>
      </c>
      <c r="F20" s="65">
        <v>151.63900000000001</v>
      </c>
      <c r="G20" s="65">
        <v>48.311</v>
      </c>
      <c r="H20" s="65">
        <v>4.5430000000000001</v>
      </c>
      <c r="I20" s="65">
        <v>57.804000000000002</v>
      </c>
      <c r="J20" s="65">
        <v>115.31</v>
      </c>
      <c r="K20" s="65">
        <v>74.31</v>
      </c>
      <c r="L20" s="65">
        <v>23.044</v>
      </c>
      <c r="M20" s="65">
        <v>2.7370000000000001</v>
      </c>
      <c r="N20" s="65">
        <v>48.134</v>
      </c>
      <c r="O20" s="65">
        <v>122.98699999999999</v>
      </c>
      <c r="P20" s="65">
        <v>77.328999999999994</v>
      </c>
      <c r="Q20" s="65">
        <v>25.265999999999998</v>
      </c>
      <c r="R20" s="65">
        <v>1.8069999999999999</v>
      </c>
      <c r="T20" s="70">
        <f t="shared" si="9"/>
        <v>114.035</v>
      </c>
      <c r="U20" s="70">
        <f t="shared" si="10"/>
        <v>114.03600000000002</v>
      </c>
      <c r="V20" t="str">
        <f t="shared" si="7"/>
        <v xml:space="preserve">    R. CONTRIBUTIVO</v>
      </c>
      <c r="W20" s="70">
        <f t="shared" si="8"/>
        <v>344.23599999999999</v>
      </c>
    </row>
    <row r="21" spans="1:23" ht="18" customHeight="1">
      <c r="A21" s="49" t="s">
        <v>141</v>
      </c>
      <c r="B21" s="51" t="s">
        <v>151</v>
      </c>
      <c r="C21" s="65">
        <v>17.297000000000001</v>
      </c>
      <c r="D21" s="65">
        <v>4.2220000000000004</v>
      </c>
      <c r="E21" s="65">
        <v>7.3380000000000001</v>
      </c>
      <c r="F21" s="65">
        <v>4.5979999999999999</v>
      </c>
      <c r="G21" s="65">
        <v>0.90400000000000003</v>
      </c>
      <c r="H21" s="65">
        <v>0.23499999999999999</v>
      </c>
      <c r="I21" s="65">
        <v>1.675</v>
      </c>
      <c r="J21" s="65">
        <v>4.242</v>
      </c>
      <c r="K21" s="65">
        <v>1.3819999999999999</v>
      </c>
      <c r="L21" s="65">
        <v>0.443</v>
      </c>
      <c r="M21" s="65">
        <v>0.23499999999999999</v>
      </c>
      <c r="N21" s="65">
        <v>2.5470000000000002</v>
      </c>
      <c r="O21" s="65">
        <v>3.0960000000000001</v>
      </c>
      <c r="P21" s="65">
        <v>3.2160000000000002</v>
      </c>
      <c r="Q21" s="65">
        <v>0.46100000000000002</v>
      </c>
      <c r="R21" s="65">
        <v>0</v>
      </c>
      <c r="T21" s="70">
        <f t="shared" si="9"/>
        <v>2.0780000000000003</v>
      </c>
      <c r="U21" s="70">
        <f t="shared" si="10"/>
        <v>2.0779999999999998</v>
      </c>
      <c r="V21" t="str">
        <f t="shared" si="7"/>
        <v xml:space="preserve">    R. ESPECIAL</v>
      </c>
      <c r="W21" s="70">
        <f t="shared" si="8"/>
        <v>11.56</v>
      </c>
    </row>
    <row r="22" spans="1:23" ht="18" customHeight="1">
      <c r="A22" s="47" t="s">
        <v>142</v>
      </c>
      <c r="B22" s="51" t="s">
        <v>154</v>
      </c>
      <c r="C22" s="65">
        <v>217.251</v>
      </c>
      <c r="D22" s="65">
        <v>41.61</v>
      </c>
      <c r="E22" s="65">
        <v>93.097999999999999</v>
      </c>
      <c r="F22" s="65">
        <v>58.505000000000003</v>
      </c>
      <c r="G22" s="65">
        <v>21.581</v>
      </c>
      <c r="H22" s="65">
        <v>2.4569999999999999</v>
      </c>
      <c r="I22" s="65">
        <v>13.034000000000001</v>
      </c>
      <c r="J22" s="65">
        <v>38.103000000000002</v>
      </c>
      <c r="K22" s="65">
        <v>25.11</v>
      </c>
      <c r="L22" s="65">
        <v>8.64</v>
      </c>
      <c r="M22" s="65">
        <v>1.35</v>
      </c>
      <c r="N22" s="65">
        <v>28.576000000000001</v>
      </c>
      <c r="O22" s="65">
        <v>54.994999999999997</v>
      </c>
      <c r="P22" s="65">
        <v>33.395000000000003</v>
      </c>
      <c r="Q22" s="65">
        <v>12.941000000000001</v>
      </c>
      <c r="R22" s="65">
        <v>1.107</v>
      </c>
      <c r="T22" s="70">
        <f t="shared" si="9"/>
        <v>238.45699999999999</v>
      </c>
      <c r="U22" s="70">
        <f t="shared" si="10"/>
        <v>238.45600000000002</v>
      </c>
      <c r="V22" t="str">
        <f t="shared" si="7"/>
        <v xml:space="preserve">        Aportantes</v>
      </c>
      <c r="W22" s="70">
        <f t="shared" si="8"/>
        <v>134.708</v>
      </c>
    </row>
    <row r="23" spans="1:23" ht="18" customHeight="1">
      <c r="A23" s="49" t="s">
        <v>143</v>
      </c>
      <c r="B23" s="51" t="s">
        <v>155</v>
      </c>
      <c r="C23" s="65">
        <v>337.31700000000001</v>
      </c>
      <c r="D23" s="65">
        <v>66.114000000000004</v>
      </c>
      <c r="E23" s="65">
        <v>146.85499999999999</v>
      </c>
      <c r="F23" s="65">
        <v>95.143000000000001</v>
      </c>
      <c r="G23" s="65">
        <v>27.584</v>
      </c>
      <c r="H23" s="65">
        <v>1.621</v>
      </c>
      <c r="I23" s="65">
        <v>44.438000000000002</v>
      </c>
      <c r="J23" s="65">
        <v>79.718000000000004</v>
      </c>
      <c r="K23" s="65">
        <v>48.98</v>
      </c>
      <c r="L23" s="65">
        <v>14.848000000000001</v>
      </c>
      <c r="M23" s="65">
        <v>1.621</v>
      </c>
      <c r="N23" s="65">
        <v>21.675999999999998</v>
      </c>
      <c r="O23" s="65">
        <v>67.137</v>
      </c>
      <c r="P23" s="65">
        <v>46.162999999999997</v>
      </c>
      <c r="Q23" s="65">
        <v>12.736000000000001</v>
      </c>
      <c r="R23" s="65">
        <v>0</v>
      </c>
      <c r="T23" s="70">
        <f t="shared" si="9"/>
        <v>1.7269999999999999</v>
      </c>
      <c r="U23" s="70">
        <f t="shared" si="10"/>
        <v>1.7269999999999999</v>
      </c>
      <c r="V23" t="str">
        <f t="shared" si="7"/>
        <v xml:space="preserve">        Beneficiarios</v>
      </c>
      <c r="W23" s="70">
        <f t="shared" si="8"/>
        <v>212.96899999999999</v>
      </c>
    </row>
    <row r="24" spans="1:23" ht="18" customHeight="1">
      <c r="A24" s="47" t="s">
        <v>157</v>
      </c>
      <c r="B24" s="51" t="s">
        <v>156</v>
      </c>
      <c r="C24" s="65">
        <v>11.458</v>
      </c>
      <c r="D24" s="65">
        <v>2.4359999999999999</v>
      </c>
      <c r="E24" s="65">
        <v>5.6829999999999998</v>
      </c>
      <c r="F24" s="65">
        <v>2.589</v>
      </c>
      <c r="G24" s="65">
        <v>4.9000000000000002E-2</v>
      </c>
      <c r="H24" s="65">
        <v>0.7</v>
      </c>
      <c r="I24" s="65">
        <v>2.0070000000000001</v>
      </c>
      <c r="J24" s="65">
        <v>1.732</v>
      </c>
      <c r="K24" s="65">
        <v>1.6020000000000001</v>
      </c>
      <c r="L24" s="65">
        <v>0</v>
      </c>
      <c r="M24" s="65">
        <v>0</v>
      </c>
      <c r="N24" s="65">
        <v>0.42899999999999999</v>
      </c>
      <c r="O24" s="65">
        <v>3.9510000000000001</v>
      </c>
      <c r="P24" s="65">
        <v>0.98699999999999999</v>
      </c>
      <c r="Q24" s="65">
        <v>4.9000000000000002E-2</v>
      </c>
      <c r="R24" s="65">
        <v>0.7</v>
      </c>
      <c r="T24" s="70">
        <f t="shared" si="9"/>
        <v>1902.4590000000001</v>
      </c>
      <c r="U24" s="70">
        <f t="shared" si="10"/>
        <v>1902.4580000000001</v>
      </c>
      <c r="V24" t="str">
        <f t="shared" si="7"/>
        <v xml:space="preserve">        Otro/No sabe</v>
      </c>
      <c r="W24" s="70">
        <f t="shared" si="8"/>
        <v>8.1189999999999998</v>
      </c>
    </row>
    <row r="25" spans="1:23" ht="18" customHeight="1">
      <c r="A25" s="49" t="s">
        <v>145</v>
      </c>
      <c r="B25" s="51" t="s">
        <v>152</v>
      </c>
      <c r="C25" s="65">
        <v>1291.039</v>
      </c>
      <c r="D25" s="65">
        <v>655.62900000000002</v>
      </c>
      <c r="E25" s="65">
        <v>480.47199999999998</v>
      </c>
      <c r="F25" s="65">
        <v>134.53399999999999</v>
      </c>
      <c r="G25" s="65">
        <v>17.114000000000001</v>
      </c>
      <c r="H25" s="65">
        <v>3.29</v>
      </c>
      <c r="I25" s="65">
        <v>261.613</v>
      </c>
      <c r="J25" s="65">
        <v>201.25399999999999</v>
      </c>
      <c r="K25" s="65">
        <v>60.634</v>
      </c>
      <c r="L25" s="65">
        <v>11.329000000000001</v>
      </c>
      <c r="M25" s="65">
        <v>1.472</v>
      </c>
      <c r="N25" s="65">
        <v>394.017</v>
      </c>
      <c r="O25" s="65">
        <v>279.21800000000002</v>
      </c>
      <c r="P25" s="65">
        <v>73.900000000000006</v>
      </c>
      <c r="Q25" s="65">
        <v>5.7850000000000001</v>
      </c>
      <c r="R25" s="65">
        <v>1.819</v>
      </c>
      <c r="V25" t="str">
        <f t="shared" si="7"/>
        <v xml:space="preserve">    R. SUBSIDIADO</v>
      </c>
      <c r="W25" s="70">
        <f t="shared" si="8"/>
        <v>1136.1010000000001</v>
      </c>
    </row>
    <row r="26" spans="1:23" ht="18" customHeight="1">
      <c r="A26" s="47" t="s">
        <v>146</v>
      </c>
      <c r="B26" s="51" t="s">
        <v>153</v>
      </c>
      <c r="C26" s="65">
        <v>1.242</v>
      </c>
      <c r="D26" s="65">
        <v>1.242</v>
      </c>
      <c r="E26" s="65">
        <v>0</v>
      </c>
      <c r="F26" s="65">
        <v>0</v>
      </c>
      <c r="G26" s="65">
        <v>0</v>
      </c>
      <c r="H26" s="65">
        <v>0</v>
      </c>
      <c r="I26" s="65">
        <v>0.68100000000000005</v>
      </c>
      <c r="J26" s="65">
        <v>0</v>
      </c>
      <c r="K26" s="65">
        <v>0</v>
      </c>
      <c r="L26" s="65">
        <v>0</v>
      </c>
      <c r="M26" s="65">
        <v>0</v>
      </c>
      <c r="N26" s="65">
        <v>0.56100000000000005</v>
      </c>
      <c r="O26" s="65">
        <v>0</v>
      </c>
      <c r="P26" s="65">
        <v>0</v>
      </c>
      <c r="Q26" s="65">
        <v>0</v>
      </c>
      <c r="R26" s="65">
        <v>0</v>
      </c>
      <c r="V26" t="str">
        <f t="shared" si="7"/>
        <v xml:space="preserve">    NO SABE</v>
      </c>
      <c r="W26" s="70">
        <f t="shared" si="8"/>
        <v>1.242</v>
      </c>
    </row>
    <row r="27" spans="1:23" ht="18" customHeight="1">
      <c r="A27" s="53" t="s">
        <v>147</v>
      </c>
      <c r="B27" s="52" t="s">
        <v>197</v>
      </c>
      <c r="C27" s="65">
        <v>147.03700000000001</v>
      </c>
      <c r="D27" s="65">
        <v>28.027999999999999</v>
      </c>
      <c r="E27" s="65">
        <v>63.914999999999999</v>
      </c>
      <c r="F27" s="65">
        <v>36.484000000000002</v>
      </c>
      <c r="G27" s="65">
        <v>16.510999999999999</v>
      </c>
      <c r="H27" s="65">
        <v>2.0979999999999999</v>
      </c>
      <c r="I27" s="65">
        <v>10.962999999999999</v>
      </c>
      <c r="J27" s="65">
        <v>29.978000000000002</v>
      </c>
      <c r="K27" s="65">
        <v>16.498000000000001</v>
      </c>
      <c r="L27" s="65">
        <v>6.7249999999999996</v>
      </c>
      <c r="M27" s="65">
        <v>1.35</v>
      </c>
      <c r="N27" s="65">
        <v>17.065000000000001</v>
      </c>
      <c r="O27" s="65">
        <v>33.936999999999998</v>
      </c>
      <c r="P27" s="65">
        <v>19.986999999999998</v>
      </c>
      <c r="Q27" s="65">
        <v>9.7859999999999996</v>
      </c>
      <c r="R27" s="65">
        <v>0.748</v>
      </c>
      <c r="V27" t="str">
        <f t="shared" si="7"/>
        <v xml:space="preserve">  PENSIONES</v>
      </c>
      <c r="W27" s="70">
        <f t="shared" si="8"/>
        <v>91.942999999999998</v>
      </c>
    </row>
    <row r="28" spans="1:23" ht="18" customHeight="1">
      <c r="B28" s="51" t="s">
        <v>158</v>
      </c>
      <c r="V28">
        <f t="shared" si="7"/>
        <v>0</v>
      </c>
      <c r="W28" s="70">
        <f t="shared" si="8"/>
        <v>0</v>
      </c>
    </row>
    <row r="29" spans="1:23" ht="18" customHeight="1">
      <c r="A29" s="48" t="s">
        <v>149</v>
      </c>
      <c r="B29" s="51"/>
      <c r="C29" s="65">
        <v>2491.1729999999998</v>
      </c>
      <c r="D29" s="65">
        <v>537.24299999999994</v>
      </c>
      <c r="E29" s="65">
        <v>1065.595</v>
      </c>
      <c r="F29" s="65">
        <v>708.93700000000001</v>
      </c>
      <c r="G29" s="65">
        <v>171.46600000000001</v>
      </c>
      <c r="H29" s="65">
        <v>7.9329999999999998</v>
      </c>
      <c r="I29" s="65">
        <v>220.39</v>
      </c>
      <c r="J29" s="65">
        <v>496.25800000000004</v>
      </c>
      <c r="K29" s="65">
        <v>330.89</v>
      </c>
      <c r="L29" s="65">
        <v>92.917000000000002</v>
      </c>
      <c r="M29" s="65">
        <v>1.456</v>
      </c>
      <c r="N29" s="65">
        <v>316.85300000000001</v>
      </c>
      <c r="O29" s="65">
        <v>569.33800000000008</v>
      </c>
      <c r="P29" s="65">
        <v>378.04699999999997</v>
      </c>
      <c r="Q29" s="65">
        <v>78.548000000000002</v>
      </c>
      <c r="R29" s="65">
        <v>6.4779999999999998</v>
      </c>
      <c r="V29" t="str">
        <f t="shared" si="7"/>
        <v>Ocupados formales</v>
      </c>
      <c r="W29" s="70">
        <f t="shared" si="8"/>
        <v>1602.838</v>
      </c>
    </row>
    <row r="30" spans="1:23" ht="18" customHeight="1">
      <c r="A30" s="49" t="s">
        <v>139</v>
      </c>
      <c r="B30" s="51"/>
      <c r="C30" s="66">
        <f>SUM(C31,C32,C36)</f>
        <v>2365.7750000000001</v>
      </c>
      <c r="D30" s="66">
        <f t="shared" ref="D30:R30" si="12">SUM(D31,D32,D36)</f>
        <v>510.05599999999993</v>
      </c>
      <c r="E30" s="66">
        <f t="shared" si="12"/>
        <v>1007.066</v>
      </c>
      <c r="F30" s="66">
        <f t="shared" si="12"/>
        <v>677.327</v>
      </c>
      <c r="G30" s="66">
        <f t="shared" si="12"/>
        <v>165.066</v>
      </c>
      <c r="H30" s="66">
        <f t="shared" si="12"/>
        <v>6.2630000000000008</v>
      </c>
      <c r="I30" s="66">
        <f t="shared" si="12"/>
        <v>214.65799999999996</v>
      </c>
      <c r="J30" s="66">
        <f t="shared" si="12"/>
        <v>476.68100000000004</v>
      </c>
      <c r="K30" s="66">
        <f t="shared" si="12"/>
        <v>315.85700000000003</v>
      </c>
      <c r="L30" s="66">
        <f t="shared" si="12"/>
        <v>89.204000000000008</v>
      </c>
      <c r="M30" s="66">
        <f t="shared" si="12"/>
        <v>1.456</v>
      </c>
      <c r="N30" s="66">
        <f t="shared" si="12"/>
        <v>295.39699999999999</v>
      </c>
      <c r="O30" s="66">
        <f t="shared" si="12"/>
        <v>530.38499999999999</v>
      </c>
      <c r="P30" s="66">
        <f t="shared" si="12"/>
        <v>361.46999999999997</v>
      </c>
      <c r="Q30" s="66">
        <f t="shared" si="12"/>
        <v>75.861000000000004</v>
      </c>
      <c r="R30" s="66">
        <f t="shared" si="12"/>
        <v>4.8070000000000004</v>
      </c>
      <c r="V30" t="str">
        <f t="shared" si="7"/>
        <v xml:space="preserve">  SALUD</v>
      </c>
      <c r="W30" s="70">
        <f t="shared" si="8"/>
        <v>1517.1219999999998</v>
      </c>
    </row>
    <row r="31" spans="1:23" ht="18" customHeight="1">
      <c r="A31" s="47" t="s">
        <v>140</v>
      </c>
      <c r="B31" s="51"/>
      <c r="C31" s="65">
        <v>2063.9229999999998</v>
      </c>
      <c r="D31" s="65">
        <v>406.62099999999998</v>
      </c>
      <c r="E31" s="65">
        <v>877.12400000000002</v>
      </c>
      <c r="F31" s="65">
        <v>614.096</v>
      </c>
      <c r="G31" s="65">
        <v>160.96</v>
      </c>
      <c r="H31" s="65">
        <v>5.1230000000000002</v>
      </c>
      <c r="I31" s="65">
        <v>174.54499999999999</v>
      </c>
      <c r="J31" s="65">
        <v>422.01600000000002</v>
      </c>
      <c r="K31" s="65">
        <v>291.94200000000001</v>
      </c>
      <c r="L31" s="65">
        <v>86.138000000000005</v>
      </c>
      <c r="M31" s="65">
        <v>1.405</v>
      </c>
      <c r="N31" s="65">
        <v>232.07499999999999</v>
      </c>
      <c r="O31" s="65">
        <v>455.108</v>
      </c>
      <c r="P31" s="65">
        <v>322.154</v>
      </c>
      <c r="Q31" s="65">
        <v>74.822000000000003</v>
      </c>
      <c r="R31" s="65">
        <v>3.718</v>
      </c>
      <c r="V31" t="str">
        <f t="shared" si="7"/>
        <v xml:space="preserve">    R. CONTRIBUTIVO</v>
      </c>
      <c r="W31" s="70">
        <f t="shared" si="8"/>
        <v>1283.7449999999999</v>
      </c>
    </row>
    <row r="32" spans="1:23" ht="18" customHeight="1">
      <c r="A32" s="49" t="s">
        <v>141</v>
      </c>
      <c r="B32" s="51"/>
      <c r="C32" s="65">
        <v>63.396000000000001</v>
      </c>
      <c r="D32" s="65">
        <v>9.5009999999999994</v>
      </c>
      <c r="E32" s="65">
        <v>26.739000000000001</v>
      </c>
      <c r="F32" s="65">
        <v>25.358000000000001</v>
      </c>
      <c r="G32" s="65">
        <v>1.4259999999999999</v>
      </c>
      <c r="H32" s="65">
        <v>0.373</v>
      </c>
      <c r="I32" s="65">
        <v>0.75900000000000001</v>
      </c>
      <c r="J32" s="65">
        <v>8.4060000000000006</v>
      </c>
      <c r="K32" s="65">
        <v>7.0549999999999997</v>
      </c>
      <c r="L32" s="65">
        <v>0.878</v>
      </c>
      <c r="M32" s="65">
        <v>0</v>
      </c>
      <c r="N32" s="65">
        <v>8.7420000000000009</v>
      </c>
      <c r="O32" s="65">
        <v>18.332999999999998</v>
      </c>
      <c r="P32" s="65">
        <v>18.303000000000001</v>
      </c>
      <c r="Q32" s="65">
        <v>0.54800000000000004</v>
      </c>
      <c r="R32" s="65">
        <v>0.373</v>
      </c>
      <c r="V32" t="str">
        <f t="shared" si="7"/>
        <v xml:space="preserve">    R. ESPECIAL</v>
      </c>
      <c r="W32" s="70">
        <f t="shared" si="8"/>
        <v>36.24</v>
      </c>
    </row>
    <row r="33" spans="1:25" ht="18" customHeight="1">
      <c r="A33" s="47" t="s">
        <v>142</v>
      </c>
      <c r="B33" s="51"/>
      <c r="C33" s="65">
        <v>2011.2049999999999</v>
      </c>
      <c r="D33" s="65">
        <v>399.82299999999998</v>
      </c>
      <c r="E33" s="65">
        <v>863.18600000000004</v>
      </c>
      <c r="F33" s="65">
        <v>591.83900000000006</v>
      </c>
      <c r="G33" s="65">
        <v>151.23400000000001</v>
      </c>
      <c r="H33" s="65">
        <v>5.1230000000000002</v>
      </c>
      <c r="I33" s="65">
        <v>162.03200000000001</v>
      </c>
      <c r="J33" s="65">
        <v>412.06299999999999</v>
      </c>
      <c r="K33" s="65">
        <v>272.91199999999998</v>
      </c>
      <c r="L33" s="65">
        <v>79.792000000000002</v>
      </c>
      <c r="M33" s="65">
        <v>1.405</v>
      </c>
      <c r="N33" s="65">
        <v>237.791</v>
      </c>
      <c r="O33" s="65">
        <v>451.12299999999999</v>
      </c>
      <c r="P33" s="65">
        <v>318.92700000000002</v>
      </c>
      <c r="Q33" s="65">
        <v>71.441999999999993</v>
      </c>
      <c r="R33" s="65">
        <v>3.718</v>
      </c>
      <c r="V33" t="str">
        <f t="shared" si="7"/>
        <v xml:space="preserve">        Aportantes</v>
      </c>
      <c r="W33" s="70">
        <f t="shared" si="8"/>
        <v>1263.009</v>
      </c>
    </row>
    <row r="34" spans="1:25" ht="18" customHeight="1">
      <c r="A34" s="49" t="s">
        <v>143</v>
      </c>
      <c r="B34" s="51"/>
      <c r="C34" s="65">
        <v>114.035</v>
      </c>
      <c r="D34" s="65">
        <v>14.869</v>
      </c>
      <c r="E34" s="65">
        <v>40.234999999999999</v>
      </c>
      <c r="F34" s="65">
        <v>47.405999999999999</v>
      </c>
      <c r="G34" s="65">
        <v>11.151999999999999</v>
      </c>
      <c r="H34" s="65">
        <v>0.373</v>
      </c>
      <c r="I34" s="65">
        <v>13.004</v>
      </c>
      <c r="J34" s="65">
        <v>18.138999999999999</v>
      </c>
      <c r="K34" s="65">
        <v>25.876000000000001</v>
      </c>
      <c r="L34" s="65">
        <v>7.2240000000000002</v>
      </c>
      <c r="M34" s="65">
        <v>0</v>
      </c>
      <c r="N34" s="65">
        <v>1.865</v>
      </c>
      <c r="O34" s="65">
        <v>22.097000000000001</v>
      </c>
      <c r="P34" s="65">
        <v>21.53</v>
      </c>
      <c r="Q34" s="65">
        <v>3.9279999999999999</v>
      </c>
      <c r="R34" s="65">
        <v>0.373</v>
      </c>
      <c r="V34" t="str">
        <f t="shared" si="7"/>
        <v xml:space="preserve">        Beneficiarios</v>
      </c>
      <c r="W34" s="70">
        <f t="shared" si="8"/>
        <v>55.103999999999999</v>
      </c>
    </row>
    <row r="35" spans="1:25" ht="18" customHeight="1">
      <c r="A35" s="47" t="s">
        <v>144</v>
      </c>
      <c r="B35" s="51"/>
      <c r="C35" s="65">
        <v>2.0790000000000002</v>
      </c>
      <c r="D35" s="65">
        <v>1.429</v>
      </c>
      <c r="E35" s="65">
        <v>0.441</v>
      </c>
      <c r="F35" s="65">
        <v>0.20799999999999999</v>
      </c>
      <c r="G35" s="65">
        <v>0</v>
      </c>
      <c r="H35" s="65">
        <v>0</v>
      </c>
      <c r="I35" s="65">
        <v>0.26800000000000002</v>
      </c>
      <c r="J35" s="65">
        <v>0.22</v>
      </c>
      <c r="K35" s="65">
        <v>0.20799999999999999</v>
      </c>
      <c r="L35" s="65">
        <v>0</v>
      </c>
      <c r="M35" s="65">
        <v>0</v>
      </c>
      <c r="N35" s="65">
        <v>1.161</v>
      </c>
      <c r="O35" s="65">
        <v>0.221</v>
      </c>
      <c r="P35" s="65">
        <v>0</v>
      </c>
      <c r="Q35" s="65">
        <v>0</v>
      </c>
      <c r="R35" s="65">
        <v>0</v>
      </c>
      <c r="V35" t="str">
        <f t="shared" si="7"/>
        <v xml:space="preserve">        Otro</v>
      </c>
      <c r="W35" s="70">
        <f t="shared" si="8"/>
        <v>1.87</v>
      </c>
    </row>
    <row r="36" spans="1:25" ht="18" customHeight="1">
      <c r="A36" s="49" t="s">
        <v>145</v>
      </c>
      <c r="B36" s="51"/>
      <c r="C36" s="65">
        <v>238.45599999999999</v>
      </c>
      <c r="D36" s="65">
        <v>93.933999999999997</v>
      </c>
      <c r="E36" s="65">
        <v>103.203</v>
      </c>
      <c r="F36" s="65">
        <v>37.872999999999998</v>
      </c>
      <c r="G36" s="65">
        <v>2.68</v>
      </c>
      <c r="H36" s="65">
        <v>0.76700000000000002</v>
      </c>
      <c r="I36" s="65">
        <v>39.353999999999999</v>
      </c>
      <c r="J36" s="65">
        <v>46.259</v>
      </c>
      <c r="K36" s="65">
        <v>16.86</v>
      </c>
      <c r="L36" s="65">
        <v>2.1880000000000002</v>
      </c>
      <c r="M36" s="65">
        <v>5.0999999999999997E-2</v>
      </c>
      <c r="N36" s="65">
        <v>54.58</v>
      </c>
      <c r="O36" s="65">
        <v>56.944000000000003</v>
      </c>
      <c r="P36" s="65">
        <v>21.013000000000002</v>
      </c>
      <c r="Q36" s="65">
        <v>0.49099999999999999</v>
      </c>
      <c r="R36" s="65">
        <v>0.71599999999999997</v>
      </c>
      <c r="V36" t="str">
        <f t="shared" si="7"/>
        <v xml:space="preserve">    R. SUBSIDIADO</v>
      </c>
      <c r="W36" s="70">
        <f t="shared" si="8"/>
        <v>197.137</v>
      </c>
    </row>
    <row r="37" spans="1:25">
      <c r="A37" s="47" t="s">
        <v>146</v>
      </c>
      <c r="B37" s="51"/>
      <c r="C37" s="65">
        <v>1.7270000000000001</v>
      </c>
      <c r="D37" s="65">
        <v>7.9000000000000001E-2</v>
      </c>
      <c r="E37" s="65">
        <v>0.111</v>
      </c>
      <c r="F37" s="65">
        <v>1.1639999999999999</v>
      </c>
      <c r="G37" s="65">
        <v>0.373</v>
      </c>
      <c r="H37" s="65">
        <v>0</v>
      </c>
      <c r="I37" s="65">
        <v>0</v>
      </c>
      <c r="J37" s="65">
        <v>0</v>
      </c>
      <c r="K37" s="65">
        <v>1.1639999999999999</v>
      </c>
      <c r="L37" s="65">
        <v>7.2999999999999995E-2</v>
      </c>
      <c r="M37" s="65">
        <v>0</v>
      </c>
      <c r="N37" s="65">
        <v>7.9000000000000001E-2</v>
      </c>
      <c r="O37" s="65">
        <v>0.111</v>
      </c>
      <c r="P37" s="65">
        <v>0</v>
      </c>
      <c r="Q37" s="65">
        <v>0.3</v>
      </c>
      <c r="R37" s="65">
        <v>0</v>
      </c>
      <c r="V37" t="str">
        <f t="shared" si="7"/>
        <v xml:space="preserve">    NO SABE</v>
      </c>
      <c r="W37" s="70">
        <f t="shared" si="8"/>
        <v>0.19</v>
      </c>
    </row>
    <row r="38" spans="1:25">
      <c r="A38" s="50" t="s">
        <v>147</v>
      </c>
      <c r="B38" s="51"/>
      <c r="C38" s="65">
        <v>1902.4580000000001</v>
      </c>
      <c r="D38" s="65">
        <v>371.339</v>
      </c>
      <c r="E38" s="65">
        <v>817.41800000000001</v>
      </c>
      <c r="F38" s="65">
        <v>566.32899999999995</v>
      </c>
      <c r="G38" s="65">
        <v>143.50800000000001</v>
      </c>
      <c r="H38" s="65">
        <v>3.8650000000000002</v>
      </c>
      <c r="I38" s="65">
        <v>152.464</v>
      </c>
      <c r="J38" s="65">
        <v>389.83600000000001</v>
      </c>
      <c r="K38" s="65">
        <v>258.25799999999998</v>
      </c>
      <c r="L38" s="65">
        <v>75.028999999999996</v>
      </c>
      <c r="M38" s="65">
        <v>1.405</v>
      </c>
      <c r="N38" s="65">
        <v>218.875</v>
      </c>
      <c r="O38" s="65">
        <v>427.58199999999999</v>
      </c>
      <c r="P38" s="65">
        <v>308.07100000000003</v>
      </c>
      <c r="Q38" s="65">
        <v>68.478999999999999</v>
      </c>
      <c r="R38" s="65">
        <v>2.4590000000000001</v>
      </c>
      <c r="V38" t="str">
        <f t="shared" si="7"/>
        <v xml:space="preserve">  PENSIONES</v>
      </c>
      <c r="W38" s="70">
        <f t="shared" si="8"/>
        <v>1188.7570000000001</v>
      </c>
    </row>
    <row r="40" spans="1:25">
      <c r="B40" s="72" t="s">
        <v>24</v>
      </c>
      <c r="C40" s="186" t="s">
        <v>121</v>
      </c>
      <c r="D40" s="186" t="s">
        <v>17</v>
      </c>
      <c r="E40" s="186"/>
      <c r="F40" s="186"/>
      <c r="G40" s="186"/>
      <c r="H40" s="186"/>
      <c r="I40" s="186" t="s">
        <v>21</v>
      </c>
      <c r="J40" s="186"/>
      <c r="K40" s="186"/>
      <c r="L40" s="186"/>
      <c r="M40" s="186"/>
      <c r="N40" s="186" t="s">
        <v>22</v>
      </c>
      <c r="O40" s="186"/>
      <c r="P40" s="186"/>
      <c r="Q40" s="186"/>
      <c r="R40" s="186"/>
    </row>
    <row r="41" spans="1:25">
      <c r="B41" s="36"/>
      <c r="C41" s="186"/>
      <c r="D41" s="71" t="s">
        <v>18</v>
      </c>
      <c r="E41" s="71">
        <v>2</v>
      </c>
      <c r="F41" s="71">
        <v>3</v>
      </c>
      <c r="G41" s="71" t="s">
        <v>19</v>
      </c>
      <c r="H41" s="71" t="s">
        <v>20</v>
      </c>
      <c r="I41" s="71" t="s">
        <v>18</v>
      </c>
      <c r="J41" s="71">
        <v>2</v>
      </c>
      <c r="K41" s="71">
        <v>3</v>
      </c>
      <c r="L41" s="71" t="s">
        <v>19</v>
      </c>
      <c r="M41" s="71" t="s">
        <v>20</v>
      </c>
      <c r="N41" s="71" t="s">
        <v>18</v>
      </c>
      <c r="O41" s="71">
        <v>2</v>
      </c>
      <c r="P41" s="71">
        <v>3</v>
      </c>
      <c r="Q41" s="71" t="s">
        <v>19</v>
      </c>
      <c r="R41" s="71" t="s">
        <v>20</v>
      </c>
    </row>
    <row r="42" spans="1:25">
      <c r="A42" s="1" t="s">
        <v>65</v>
      </c>
      <c r="C42" s="70"/>
      <c r="D42" s="70"/>
      <c r="E42" s="70"/>
      <c r="F42" s="70"/>
      <c r="G42" s="70"/>
      <c r="H42" s="70"/>
      <c r="I42" s="70"/>
      <c r="J42" s="70"/>
      <c r="K42" s="70"/>
      <c r="L42" s="70"/>
      <c r="M42" s="70"/>
      <c r="N42" s="70"/>
      <c r="O42" s="70"/>
      <c r="P42" s="70"/>
      <c r="Q42" s="70"/>
      <c r="R42" s="70"/>
      <c r="V42" t="str">
        <f t="shared" si="7"/>
        <v>Ocupados</v>
      </c>
      <c r="W42" t="s">
        <v>55</v>
      </c>
      <c r="X42" t="s">
        <v>130</v>
      </c>
      <c r="Y42" t="s">
        <v>131</v>
      </c>
    </row>
    <row r="43" spans="1:25">
      <c r="A43" s="49" t="s">
        <v>139</v>
      </c>
      <c r="C43" s="87">
        <f>+C9/C8*100</f>
        <v>90.742845428507152</v>
      </c>
      <c r="D43" s="87">
        <f t="shared" ref="D43:R43" si="13">+D9/D8*100</f>
        <v>91.167471267324629</v>
      </c>
      <c r="E43" s="87">
        <f t="shared" si="13"/>
        <v>90.730076068457947</v>
      </c>
      <c r="F43" s="87">
        <f t="shared" si="13"/>
        <v>90.162396959376096</v>
      </c>
      <c r="G43" s="87">
        <f t="shared" si="13"/>
        <v>92.250620931057711</v>
      </c>
      <c r="H43" s="87">
        <f t="shared" si="13"/>
        <v>73.989364448345313</v>
      </c>
      <c r="I43" s="87">
        <f t="shared" si="13"/>
        <v>93.788349062466636</v>
      </c>
      <c r="J43" s="87">
        <f t="shared" si="13"/>
        <v>92.581731556199486</v>
      </c>
      <c r="K43" s="87">
        <f t="shared" si="13"/>
        <v>91.429339771236101</v>
      </c>
      <c r="L43" s="87">
        <f t="shared" si="13"/>
        <v>91.455455839300342</v>
      </c>
      <c r="M43" s="87">
        <f t="shared" si="13"/>
        <v>79.035498995311457</v>
      </c>
      <c r="N43" s="87">
        <f t="shared" si="13"/>
        <v>89.359926975747925</v>
      </c>
      <c r="O43" s="87">
        <f t="shared" si="13"/>
        <v>89.209128317385989</v>
      </c>
      <c r="P43" s="87">
        <f t="shared" si="13"/>
        <v>89.080489539951245</v>
      </c>
      <c r="Q43" s="87">
        <f t="shared" si="13"/>
        <v>93.185506617487533</v>
      </c>
      <c r="R43" s="87">
        <f t="shared" si="13"/>
        <v>70.835783284334312</v>
      </c>
      <c r="S43" s="87"/>
      <c r="T43" s="87"/>
      <c r="U43" s="87"/>
      <c r="V43" t="s">
        <v>280</v>
      </c>
      <c r="W43" s="87">
        <f>+W12/W8*100</f>
        <v>42.230863475747846</v>
      </c>
      <c r="X43" s="87">
        <f>+W22/W$18*100</f>
        <v>7.8921204757019723</v>
      </c>
      <c r="Y43" s="96">
        <f>+W33/W$29*100</f>
        <v>78.798294025971444</v>
      </c>
    </row>
    <row r="44" spans="1:25">
      <c r="A44" s="47" t="s">
        <v>140</v>
      </c>
      <c r="C44" s="87">
        <f>+C10/C8*100</f>
        <v>56.142179669088641</v>
      </c>
      <c r="D44" s="87">
        <f t="shared" ref="D44:R44" si="14">+D10/D8*100</f>
        <v>36.625693485735844</v>
      </c>
      <c r="E44" s="87">
        <f t="shared" si="14"/>
        <v>58.391323034174</v>
      </c>
      <c r="F44" s="87">
        <f t="shared" si="14"/>
        <v>71.315613745393392</v>
      </c>
      <c r="G44" s="87">
        <f t="shared" si="14"/>
        <v>83.430409874298846</v>
      </c>
      <c r="H44" s="87">
        <f t="shared" si="14"/>
        <v>49.904486550673759</v>
      </c>
      <c r="I44" s="87">
        <f t="shared" si="14"/>
        <v>40.674996017386952</v>
      </c>
      <c r="J44" s="87">
        <f t="shared" si="14"/>
        <v>62.379162908193408</v>
      </c>
      <c r="K44" s="87">
        <f t="shared" si="14"/>
        <v>74.054483582741412</v>
      </c>
      <c r="L44" s="87">
        <f t="shared" si="14"/>
        <v>80.513542811211806</v>
      </c>
      <c r="M44" s="87">
        <f t="shared" si="14"/>
        <v>55.485599464166114</v>
      </c>
      <c r="N44" s="87">
        <f t="shared" si="14"/>
        <v>33.832759007894055</v>
      </c>
      <c r="O44" s="87">
        <f t="shared" si="14"/>
        <v>55.116087057665986</v>
      </c>
      <c r="P44" s="87">
        <f t="shared" si="14"/>
        <v>68.976752377597748</v>
      </c>
      <c r="Q44" s="87">
        <f t="shared" si="14"/>
        <v>86.863093946626165</v>
      </c>
      <c r="R44" s="87">
        <f t="shared" si="14"/>
        <v>46.409071818563632</v>
      </c>
      <c r="S44" s="87"/>
      <c r="T44" s="87"/>
      <c r="U44" s="87"/>
      <c r="V44" t="s">
        <v>279</v>
      </c>
      <c r="W44" s="87">
        <f>+W17/W$8*100</f>
        <v>38.6952915743246</v>
      </c>
      <c r="X44" s="87">
        <f>+W27/W$18*100</f>
        <v>5.3866528557878253</v>
      </c>
      <c r="Y44" s="96">
        <f>+W38/W$29*100</f>
        <v>74.165760981459144</v>
      </c>
    </row>
    <row r="45" spans="1:25">
      <c r="A45" s="49" t="s">
        <v>141</v>
      </c>
      <c r="C45" s="87">
        <f>+C11/C8*100</f>
        <v>1.7339785926393423</v>
      </c>
      <c r="D45" s="87">
        <f t="shared" ref="D45:R45" si="15">+D11/D8*100</f>
        <v>0.9805981198354784</v>
      </c>
      <c r="E45" s="87">
        <f t="shared" si="15"/>
        <v>1.7838998289755332</v>
      </c>
      <c r="F45" s="87">
        <f t="shared" si="15"/>
        <v>2.7899084217869166</v>
      </c>
      <c r="G45" s="87">
        <f t="shared" si="15"/>
        <v>0.92890488891015122</v>
      </c>
      <c r="H45" s="87">
        <f t="shared" si="15"/>
        <v>3.1390366048840934</v>
      </c>
      <c r="I45" s="87">
        <f t="shared" si="15"/>
        <v>0.42609583129826184</v>
      </c>
      <c r="J45" s="87">
        <f t="shared" si="15"/>
        <v>1.4683295661531923</v>
      </c>
      <c r="K45" s="87">
        <f t="shared" si="15"/>
        <v>1.7059229109672829</v>
      </c>
      <c r="L45" s="87">
        <f t="shared" si="15"/>
        <v>0.97413850317461492</v>
      </c>
      <c r="M45" s="87">
        <f t="shared" si="15"/>
        <v>3.1480241125251172</v>
      </c>
      <c r="N45" s="87">
        <f t="shared" si="15"/>
        <v>1.3630469272582824</v>
      </c>
      <c r="O45" s="87">
        <f t="shared" si="15"/>
        <v>2.0430597558510697</v>
      </c>
      <c r="P45" s="87">
        <f t="shared" si="15"/>
        <v>3.7155792221784814</v>
      </c>
      <c r="Q45" s="87">
        <f t="shared" si="15"/>
        <v>0.87567802126274696</v>
      </c>
      <c r="R45" s="87">
        <f t="shared" si="15"/>
        <v>3.1331373372532547</v>
      </c>
      <c r="S45" s="87"/>
      <c r="T45" s="87"/>
      <c r="U45" s="87"/>
      <c r="W45" s="87"/>
      <c r="X45" s="87"/>
      <c r="Y45" s="96"/>
    </row>
    <row r="46" spans="1:25">
      <c r="A46" s="47" t="s">
        <v>142</v>
      </c>
      <c r="C46" s="87">
        <f>+C12/C$8*100</f>
        <v>47.886371787375587</v>
      </c>
      <c r="D46" s="87">
        <f t="shared" ref="D46:R46" si="16">+D12/D8*100</f>
        <v>31.543275510699903</v>
      </c>
      <c r="E46" s="87">
        <f t="shared" si="16"/>
        <v>50.06059406790618</v>
      </c>
      <c r="F46" s="87">
        <f t="shared" si="16"/>
        <v>60.568841055501089</v>
      </c>
      <c r="G46" s="87">
        <f t="shared" si="16"/>
        <v>68.89643707167717</v>
      </c>
      <c r="H46" s="87">
        <f t="shared" si="16"/>
        <v>39.13469977799577</v>
      </c>
      <c r="I46" s="87">
        <f t="shared" si="16"/>
        <v>30.647038949080326</v>
      </c>
      <c r="J46" s="87">
        <f t="shared" si="16"/>
        <v>52.260598314114326</v>
      </c>
      <c r="K46" s="87">
        <f t="shared" si="16"/>
        <v>60.258688843462316</v>
      </c>
      <c r="L46" s="87">
        <f t="shared" si="16"/>
        <v>65.211972833260816</v>
      </c>
      <c r="M46" s="87">
        <f t="shared" si="16"/>
        <v>36.905559276624246</v>
      </c>
      <c r="N46" s="87">
        <f t="shared" si="16"/>
        <v>32.161459905483817</v>
      </c>
      <c r="O46" s="87">
        <f t="shared" si="16"/>
        <v>48.253736409157305</v>
      </c>
      <c r="P46" s="87">
        <f t="shared" si="16"/>
        <v>60.833695929939438</v>
      </c>
      <c r="Q46" s="87">
        <f t="shared" si="16"/>
        <v>73.233239314384903</v>
      </c>
      <c r="R46" s="87">
        <f t="shared" si="16"/>
        <v>40.529189416211672</v>
      </c>
      <c r="S46" s="87"/>
      <c r="T46" s="87"/>
      <c r="U46" s="87"/>
    </row>
    <row r="47" spans="1:25">
      <c r="A47" s="49" t="s">
        <v>143</v>
      </c>
      <c r="C47" s="87">
        <f>+C13/C$8*100</f>
        <v>9.6989169537004738</v>
      </c>
      <c r="D47" s="87">
        <f t="shared" ref="D47:R47" si="17">+D13/D$8*100</f>
        <v>5.7867651051983211</v>
      </c>
      <c r="E47" s="87">
        <f t="shared" si="17"/>
        <v>9.7939906389363056</v>
      </c>
      <c r="F47" s="87">
        <f t="shared" si="17"/>
        <v>13.276093457647988</v>
      </c>
      <c r="G47" s="87">
        <f t="shared" si="17"/>
        <v>15.44294411022473</v>
      </c>
      <c r="H47" s="87">
        <f t="shared" si="17"/>
        <v>10.294800970623161</v>
      </c>
      <c r="I47" s="87">
        <f t="shared" si="17"/>
        <v>10.055791594673277</v>
      </c>
      <c r="J47" s="87">
        <f t="shared" si="17"/>
        <v>11.360398984428601</v>
      </c>
      <c r="K47" s="87">
        <f t="shared" si="17"/>
        <v>15.135541711907896</v>
      </c>
      <c r="L47" s="87">
        <f t="shared" si="17"/>
        <v>16.276445906184787</v>
      </c>
      <c r="M47" s="87">
        <f t="shared" si="17"/>
        <v>21.714668452779641</v>
      </c>
      <c r="N47" s="87">
        <f t="shared" si="17"/>
        <v>2.8423675892096036</v>
      </c>
      <c r="O47" s="87">
        <f t="shared" si="17"/>
        <v>8.5076482455370943</v>
      </c>
      <c r="P47" s="87">
        <f t="shared" si="17"/>
        <v>11.688215264971786</v>
      </c>
      <c r="Q47" s="87">
        <f t="shared" si="17"/>
        <v>14.462139292688219</v>
      </c>
      <c r="R47" s="87">
        <f t="shared" si="17"/>
        <v>3.1331373372532547</v>
      </c>
      <c r="S47" s="87"/>
      <c r="T47" s="87"/>
      <c r="U47" s="87"/>
    </row>
    <row r="48" spans="1:25">
      <c r="A48" s="47" t="s">
        <v>157</v>
      </c>
      <c r="C48" s="87">
        <f>+C14/C$8*100</f>
        <v>0.290891009239448</v>
      </c>
      <c r="D48" s="87">
        <f t="shared" ref="D48:R48" si="18">+D14/D$8*100</f>
        <v>0.27617953313154009</v>
      </c>
      <c r="E48" s="87">
        <f t="shared" si="18"/>
        <v>0.32058580722030006</v>
      </c>
      <c r="F48" s="87">
        <f t="shared" si="18"/>
        <v>0.26049452048798261</v>
      </c>
      <c r="G48" s="87">
        <f t="shared" si="18"/>
        <v>1.9534909680943097E-2</v>
      </c>
      <c r="H48" s="87">
        <f t="shared" si="18"/>
        <v>3.6140224069389228</v>
      </c>
      <c r="I48" s="87">
        <f t="shared" si="18"/>
        <v>0.39826130493161294</v>
      </c>
      <c r="J48" s="87">
        <f t="shared" si="18"/>
        <v>0.22661126764160588</v>
      </c>
      <c r="K48" s="87">
        <f t="shared" si="18"/>
        <v>0.36597374290041274</v>
      </c>
      <c r="L48" s="87">
        <f t="shared" si="18"/>
        <v>0</v>
      </c>
      <c r="M48" s="87">
        <f t="shared" si="18"/>
        <v>0</v>
      </c>
      <c r="N48" s="87">
        <f t="shared" si="18"/>
        <v>0.19197844045891299</v>
      </c>
      <c r="O48" s="87">
        <f t="shared" si="18"/>
        <v>0.39776215882265453</v>
      </c>
      <c r="P48" s="87">
        <f t="shared" si="18"/>
        <v>0.17042040486501048</v>
      </c>
      <c r="Q48" s="87">
        <f t="shared" si="18"/>
        <v>4.2525493599479283E-2</v>
      </c>
      <c r="R48" s="87">
        <f t="shared" si="18"/>
        <v>5.879882402351952</v>
      </c>
      <c r="S48" s="87"/>
      <c r="T48" s="87"/>
      <c r="U48" s="87"/>
      <c r="W48" s="87"/>
      <c r="X48" s="87"/>
      <c r="Y48" s="96"/>
    </row>
    <row r="49" spans="1:25">
      <c r="A49" s="49" t="s">
        <v>145</v>
      </c>
      <c r="C49" s="87">
        <f t="shared" ref="C49:R51" si="19">+C15/C$8*100</f>
        <v>32.866687166779158</v>
      </c>
      <c r="D49" s="87">
        <f t="shared" si="19"/>
        <v>53.561179661753314</v>
      </c>
      <c r="E49" s="87">
        <f t="shared" si="19"/>
        <v>30.554853205308401</v>
      </c>
      <c r="F49" s="87">
        <f t="shared" si="19"/>
        <v>16.056874792195782</v>
      </c>
      <c r="G49" s="87">
        <f t="shared" si="19"/>
        <v>7.8913061678487271</v>
      </c>
      <c r="H49" s="87">
        <f t="shared" si="19"/>
        <v>20.945841292787446</v>
      </c>
      <c r="I49" s="87">
        <f t="shared" si="19"/>
        <v>52.687257213781422</v>
      </c>
      <c r="J49" s="87">
        <f t="shared" si="19"/>
        <v>28.73423908185287</v>
      </c>
      <c r="K49" s="87">
        <f t="shared" si="19"/>
        <v>15.668933277527394</v>
      </c>
      <c r="L49" s="87">
        <f t="shared" si="19"/>
        <v>9.9677745249139065</v>
      </c>
      <c r="M49" s="87">
        <f t="shared" si="19"/>
        <v>20.401875418620229</v>
      </c>
      <c r="N49" s="87">
        <f t="shared" si="19"/>
        <v>54.164121040595582</v>
      </c>
      <c r="O49" s="87">
        <f t="shared" si="19"/>
        <v>32.049981503868942</v>
      </c>
      <c r="P49" s="87">
        <f t="shared" si="19"/>
        <v>16.388157940175017</v>
      </c>
      <c r="Q49" s="87">
        <f t="shared" si="19"/>
        <v>5.4467346495986115</v>
      </c>
      <c r="R49" s="87">
        <f t="shared" si="19"/>
        <v>21.293574128517427</v>
      </c>
      <c r="S49" s="87"/>
      <c r="T49" s="87"/>
      <c r="U49" s="87"/>
      <c r="W49" s="87"/>
      <c r="X49" s="87"/>
      <c r="Y49" s="96"/>
    </row>
    <row r="50" spans="1:25">
      <c r="A50" s="47" t="s">
        <v>146</v>
      </c>
      <c r="C50" s="87">
        <f t="shared" si="19"/>
        <v>6.379961634275845E-2</v>
      </c>
      <c r="D50" s="87">
        <f t="shared" si="19"/>
        <v>9.4394091401491437E-2</v>
      </c>
      <c r="E50" s="87">
        <f t="shared" si="19"/>
        <v>5.8107486285847998E-3</v>
      </c>
      <c r="F50" s="87">
        <f t="shared" si="19"/>
        <v>0.10840744435037958</v>
      </c>
      <c r="G50" s="87">
        <f t="shared" si="19"/>
        <v>0.14870451655085254</v>
      </c>
      <c r="H50" s="87">
        <f t="shared" si="19"/>
        <v>0</v>
      </c>
      <c r="I50" s="87">
        <f t="shared" si="19"/>
        <v>0.1192158016081004</v>
      </c>
      <c r="J50" s="87">
        <f t="shared" si="19"/>
        <v>0</v>
      </c>
      <c r="K50" s="87">
        <f t="shared" si="19"/>
        <v>0.23535548990943667</v>
      </c>
      <c r="L50" s="87">
        <f t="shared" si="19"/>
        <v>5.3832029320020347E-2</v>
      </c>
      <c r="M50" s="87">
        <f t="shared" si="19"/>
        <v>0</v>
      </c>
      <c r="N50" s="87">
        <f t="shared" si="19"/>
        <v>7.7274340813650505E-2</v>
      </c>
      <c r="O50" s="87">
        <f t="shared" si="19"/>
        <v>1.0582837878550971E-2</v>
      </c>
      <c r="P50" s="87">
        <f t="shared" si="19"/>
        <v>0</v>
      </c>
      <c r="Q50" s="87">
        <f t="shared" si="19"/>
        <v>0.2603601648947711</v>
      </c>
      <c r="R50" s="87">
        <f t="shared" si="19"/>
        <v>0</v>
      </c>
      <c r="S50" s="87"/>
      <c r="T50" s="87"/>
      <c r="U50" s="87"/>
      <c r="W50" s="87"/>
      <c r="X50" s="87"/>
      <c r="Y50" s="96"/>
    </row>
    <row r="51" spans="1:25">
      <c r="A51" s="53" t="s">
        <v>147</v>
      </c>
      <c r="C51" s="87">
        <f t="shared" si="19"/>
        <v>44.040752676457295</v>
      </c>
      <c r="D51" s="87">
        <f t="shared" si="19"/>
        <v>28.537384633413655</v>
      </c>
      <c r="E51" s="87">
        <f t="shared" si="19"/>
        <v>46.136977667356099</v>
      </c>
      <c r="F51" s="87">
        <f t="shared" si="19"/>
        <v>56.142110610983984</v>
      </c>
      <c r="G51" s="87">
        <f t="shared" si="19"/>
        <v>63.795034943568027</v>
      </c>
      <c r="H51" s="87">
        <f t="shared" si="19"/>
        <v>30.786308017966856</v>
      </c>
      <c r="I51" s="87">
        <f t="shared" si="19"/>
        <v>28.609516607058765</v>
      </c>
      <c r="J51" s="87">
        <f t="shared" si="19"/>
        <v>48.736978849228045</v>
      </c>
      <c r="K51" s="87">
        <f t="shared" si="19"/>
        <v>55.554409781406513</v>
      </c>
      <c r="L51" s="87">
        <f t="shared" si="19"/>
        <v>60.287448288067715</v>
      </c>
      <c r="M51" s="87">
        <f t="shared" si="19"/>
        <v>36.905559276624246</v>
      </c>
      <c r="N51" s="87">
        <f t="shared" si="19"/>
        <v>28.48766870558234</v>
      </c>
      <c r="O51" s="87">
        <f t="shared" si="19"/>
        <v>44.00162842226095</v>
      </c>
      <c r="P51" s="87">
        <f t="shared" si="19"/>
        <v>56.644151144078634</v>
      </c>
      <c r="Q51" s="87">
        <f t="shared" si="19"/>
        <v>67.923627684964202</v>
      </c>
      <c r="R51" s="87">
        <f t="shared" si="19"/>
        <v>26.9382612347753</v>
      </c>
      <c r="S51" s="87"/>
      <c r="T51" s="87"/>
      <c r="U51" s="87"/>
    </row>
    <row r="52" spans="1:25">
      <c r="A52" s="1" t="s">
        <v>148</v>
      </c>
      <c r="B52" s="40"/>
      <c r="C52" s="96"/>
      <c r="D52" s="96"/>
      <c r="E52" s="96"/>
      <c r="F52" s="96"/>
      <c r="G52" s="96"/>
      <c r="H52" s="96"/>
      <c r="I52" s="96"/>
      <c r="J52" s="96"/>
      <c r="K52" s="96"/>
      <c r="L52" s="96"/>
      <c r="M52" s="96"/>
      <c r="N52" s="96"/>
      <c r="O52" s="96"/>
      <c r="P52" s="96"/>
      <c r="Q52" s="96"/>
      <c r="R52" s="96"/>
      <c r="S52" s="96"/>
      <c r="T52" s="96"/>
      <c r="U52" s="96"/>
      <c r="V52" t="str">
        <f t="shared" si="7"/>
        <v>Ocupados informales</v>
      </c>
      <c r="W52" s="96"/>
    </row>
    <row r="53" spans="1:25" ht="15.75" customHeight="1">
      <c r="A53" s="49" t="s">
        <v>139</v>
      </c>
      <c r="B53" s="51" t="s">
        <v>159</v>
      </c>
      <c r="C53" s="87">
        <f>+C19/C$18*100</f>
        <v>85.877380390851158</v>
      </c>
      <c r="D53" s="87">
        <f t="shared" ref="D53:R53" si="20">+D19/D$18*100</f>
        <v>88.817096550836268</v>
      </c>
      <c r="E53" s="87">
        <f t="shared" si="20"/>
        <v>85.964733655515005</v>
      </c>
      <c r="F53" s="87">
        <f t="shared" si="20"/>
        <v>79.709147728830303</v>
      </c>
      <c r="G53" s="87">
        <f t="shared" si="20"/>
        <v>83.572517545075414</v>
      </c>
      <c r="H53" s="87">
        <f t="shared" si="20"/>
        <v>70.549143057012955</v>
      </c>
      <c r="I53" s="87">
        <f t="shared" si="20"/>
        <v>91.520138637510229</v>
      </c>
      <c r="J53" s="87">
        <f t="shared" si="20"/>
        <v>87.861002549783763</v>
      </c>
      <c r="K53" s="87">
        <f t="shared" si="20"/>
        <v>83.287614322981923</v>
      </c>
      <c r="L53" s="87">
        <f t="shared" si="20"/>
        <v>81.555399390958087</v>
      </c>
      <c r="M53" s="87">
        <f t="shared" si="20"/>
        <v>73.955733067066063</v>
      </c>
      <c r="N53" s="87">
        <f t="shared" si="20"/>
        <v>86.962932543290989</v>
      </c>
      <c r="O53" s="87">
        <f t="shared" si="20"/>
        <v>84.520467958209082</v>
      </c>
      <c r="P53" s="87">
        <f t="shared" si="20"/>
        <v>76.796662506402001</v>
      </c>
      <c r="Q53" s="87">
        <f t="shared" si="20"/>
        <v>85.917605038580021</v>
      </c>
      <c r="R53" s="87">
        <f t="shared" si="20"/>
        <v>66.814077759351392</v>
      </c>
      <c r="S53" s="87"/>
      <c r="T53" s="87"/>
      <c r="U53" s="87"/>
      <c r="V53" t="str">
        <f t="shared" si="7"/>
        <v xml:space="preserve">  SALUD</v>
      </c>
    </row>
    <row r="54" spans="1:25" ht="15.75" customHeight="1">
      <c r="A54" s="47" t="s">
        <v>140</v>
      </c>
      <c r="B54" s="51" t="s">
        <v>150</v>
      </c>
      <c r="C54" s="87">
        <f t="shared" ref="C54:R61" si="21">+C20/C$18*100</f>
        <v>25.37517456970302</v>
      </c>
      <c r="D54" s="87">
        <f t="shared" si="21"/>
        <v>12.286812130237564</v>
      </c>
      <c r="E54" s="87">
        <f t="shared" si="21"/>
        <v>28.212365241316604</v>
      </c>
      <c r="F54" s="87">
        <f t="shared" si="21"/>
        <v>41.568847830258512</v>
      </c>
      <c r="G54" s="87">
        <f t="shared" si="21"/>
        <v>60.870386936636137</v>
      </c>
      <c r="H54" s="87">
        <f t="shared" si="21"/>
        <v>39.72542847149353</v>
      </c>
      <c r="I54" s="87">
        <f t="shared" si="21"/>
        <v>16.47574556140496</v>
      </c>
      <c r="J54" s="87">
        <f t="shared" si="21"/>
        <v>31.580619452303161</v>
      </c>
      <c r="K54" s="87">
        <f t="shared" si="21"/>
        <v>45.399282751205092</v>
      </c>
      <c r="L54" s="87">
        <f t="shared" si="21"/>
        <v>53.97985476692434</v>
      </c>
      <c r="M54" s="87">
        <f t="shared" si="21"/>
        <v>45.548344150441004</v>
      </c>
      <c r="N54" s="87">
        <f t="shared" si="21"/>
        <v>9.4128460101884173</v>
      </c>
      <c r="O54" s="87">
        <f t="shared" si="21"/>
        <v>25.647404750484849</v>
      </c>
      <c r="P54" s="87">
        <f t="shared" si="21"/>
        <v>38.451287610201433</v>
      </c>
      <c r="Q54" s="87">
        <f t="shared" si="21"/>
        <v>68.887858876134899</v>
      </c>
      <c r="R54" s="87">
        <f t="shared" si="21"/>
        <v>33.296480560162152</v>
      </c>
      <c r="S54" s="87"/>
      <c r="T54" s="87"/>
      <c r="U54" s="87"/>
      <c r="V54" t="str">
        <f t="shared" si="7"/>
        <v xml:space="preserve">    R. CONTRIBUTIVO</v>
      </c>
    </row>
    <row r="55" spans="1:25" ht="15.75" customHeight="1">
      <c r="A55" s="49" t="s">
        <v>141</v>
      </c>
      <c r="B55" s="51" t="s">
        <v>151</v>
      </c>
      <c r="C55" s="87">
        <f t="shared" si="21"/>
        <v>0.79987606707176084</v>
      </c>
      <c r="D55" s="87">
        <f t="shared" si="21"/>
        <v>0.48967245760598643</v>
      </c>
      <c r="E55" s="87">
        <f t="shared" si="21"/>
        <v>0.86875398090114575</v>
      </c>
      <c r="F55" s="87">
        <f t="shared" si="21"/>
        <v>1.2604512185092793</v>
      </c>
      <c r="G55" s="87">
        <f t="shared" si="21"/>
        <v>1.1390124358990512</v>
      </c>
      <c r="H55" s="87">
        <f t="shared" si="21"/>
        <v>2.0549143057012942</v>
      </c>
      <c r="I55" s="87">
        <f t="shared" si="21"/>
        <v>0.47742152472758476</v>
      </c>
      <c r="J55" s="87">
        <f t="shared" si="21"/>
        <v>1.1617811787067036</v>
      </c>
      <c r="K55" s="87">
        <f t="shared" si="21"/>
        <v>0.84432524239221418</v>
      </c>
      <c r="L55" s="87">
        <f t="shared" si="21"/>
        <v>1.0377137502928087</v>
      </c>
      <c r="M55" s="87">
        <f t="shared" si="21"/>
        <v>3.9108004659677147</v>
      </c>
      <c r="N55" s="87">
        <f t="shared" si="21"/>
        <v>0.49807867179020859</v>
      </c>
      <c r="O55" s="87">
        <f t="shared" si="21"/>
        <v>0.64563218151106294</v>
      </c>
      <c r="P55" s="87">
        <f t="shared" si="21"/>
        <v>1.599132808576444</v>
      </c>
      <c r="Q55" s="87">
        <f t="shared" si="21"/>
        <v>1.2569185047850153</v>
      </c>
      <c r="R55" s="87">
        <f t="shared" si="21"/>
        <v>0</v>
      </c>
      <c r="S55" s="87"/>
      <c r="T55" s="87"/>
      <c r="U55" s="87"/>
      <c r="V55" t="str">
        <f t="shared" si="7"/>
        <v xml:space="preserve">    R. ESPECIAL</v>
      </c>
    </row>
    <row r="56" spans="1:25" ht="15.75" customHeight="1">
      <c r="A56" s="47" t="s">
        <v>142</v>
      </c>
      <c r="B56" s="51" t="s">
        <v>154</v>
      </c>
      <c r="C56" s="87">
        <f t="shared" si="21"/>
        <v>10.046474848089677</v>
      </c>
      <c r="D56" s="87">
        <f t="shared" si="21"/>
        <v>4.8259760684474413</v>
      </c>
      <c r="E56" s="87">
        <f t="shared" si="21"/>
        <v>11.021975758235877</v>
      </c>
      <c r="F56" s="87">
        <f t="shared" si="21"/>
        <v>16.037994462567507</v>
      </c>
      <c r="G56" s="87">
        <f t="shared" si="21"/>
        <v>27.19140196807237</v>
      </c>
      <c r="H56" s="87">
        <f t="shared" si="21"/>
        <v>21.484784889821615</v>
      </c>
      <c r="I56" s="87">
        <f t="shared" si="21"/>
        <v>3.7150520318205018</v>
      </c>
      <c r="J56" s="87">
        <f t="shared" si="21"/>
        <v>10.435489922739634</v>
      </c>
      <c r="K56" s="87">
        <f t="shared" si="21"/>
        <v>15.340815366475036</v>
      </c>
      <c r="L56" s="87">
        <f t="shared" si="21"/>
        <v>20.238931834153203</v>
      </c>
      <c r="M56" s="87">
        <f t="shared" si="21"/>
        <v>22.466300549176236</v>
      </c>
      <c r="N56" s="87">
        <f t="shared" si="21"/>
        <v>5.588180653740479</v>
      </c>
      <c r="O56" s="87">
        <f t="shared" si="21"/>
        <v>11.468521260400809</v>
      </c>
      <c r="P56" s="87">
        <f t="shared" si="21"/>
        <v>16.605422929853965</v>
      </c>
      <c r="Q56" s="87">
        <f t="shared" si="21"/>
        <v>35.283692777489982</v>
      </c>
      <c r="R56" s="87">
        <f t="shared" si="21"/>
        <v>20.398009950248756</v>
      </c>
      <c r="S56" s="87"/>
      <c r="T56" s="87"/>
      <c r="U56" s="87"/>
      <c r="V56" t="str">
        <f t="shared" si="7"/>
        <v xml:space="preserve">        Aportantes</v>
      </c>
    </row>
    <row r="57" spans="1:25" ht="15.75" customHeight="1">
      <c r="A57" s="49" t="s">
        <v>143</v>
      </c>
      <c r="B57" s="51" t="s">
        <v>155</v>
      </c>
      <c r="C57" s="87">
        <f t="shared" si="21"/>
        <v>15.598762520462806</v>
      </c>
      <c r="D57" s="87">
        <f t="shared" si="21"/>
        <v>7.6679784135864972</v>
      </c>
      <c r="E57" s="87">
        <f t="shared" si="21"/>
        <v>17.386326773676444</v>
      </c>
      <c r="F57" s="87">
        <f t="shared" si="21"/>
        <v>26.08158118369473</v>
      </c>
      <c r="G57" s="87">
        <f t="shared" si="21"/>
        <v>34.754998929025916</v>
      </c>
      <c r="H57" s="87">
        <f t="shared" si="21"/>
        <v>14.174536551241692</v>
      </c>
      <c r="I57" s="87">
        <f t="shared" si="21"/>
        <v>12.666064307966812</v>
      </c>
      <c r="J57" s="87">
        <f t="shared" si="21"/>
        <v>21.832831684144509</v>
      </c>
      <c r="K57" s="87">
        <f t="shared" si="21"/>
        <v>29.924059603741426</v>
      </c>
      <c r="L57" s="87">
        <f t="shared" si="21"/>
        <v>34.780979152026234</v>
      </c>
      <c r="M57" s="87">
        <f t="shared" si="21"/>
        <v>26.976202363121981</v>
      </c>
      <c r="N57" s="87">
        <f t="shared" si="21"/>
        <v>4.2388509186197725</v>
      </c>
      <c r="O57" s="87">
        <f t="shared" si="21"/>
        <v>14.000583905073718</v>
      </c>
      <c r="P57" s="87">
        <f t="shared" si="21"/>
        <v>22.954218856441035</v>
      </c>
      <c r="Q57" s="87">
        <f t="shared" si="21"/>
        <v>34.72475938599122</v>
      </c>
      <c r="R57" s="87">
        <f t="shared" si="21"/>
        <v>0</v>
      </c>
      <c r="S57" s="87"/>
      <c r="T57" s="87"/>
      <c r="U57" s="87"/>
      <c r="V57" t="str">
        <f t="shared" si="7"/>
        <v xml:space="preserve">        Beneficiarios</v>
      </c>
    </row>
    <row r="58" spans="1:25" ht="15.75" customHeight="1">
      <c r="A58" s="47" t="s">
        <v>157</v>
      </c>
      <c r="B58" s="51" t="s">
        <v>156</v>
      </c>
      <c r="C58" s="87">
        <f t="shared" si="21"/>
        <v>0.52985951185224234</v>
      </c>
      <c r="D58" s="87">
        <f t="shared" si="21"/>
        <v>0.28253010580961224</v>
      </c>
      <c r="E58" s="87">
        <f t="shared" si="21"/>
        <v>0.67281669030542535</v>
      </c>
      <c r="F58" s="87">
        <f t="shared" si="21"/>
        <v>0.70972340250555122</v>
      </c>
      <c r="G58" s="87">
        <f t="shared" si="21"/>
        <v>6.1738505928156537E-2</v>
      </c>
      <c r="H58" s="87">
        <f t="shared" si="21"/>
        <v>6.1210213361315144</v>
      </c>
      <c r="I58" s="87">
        <f t="shared" si="21"/>
        <v>0.57205074634523145</v>
      </c>
      <c r="J58" s="87">
        <f t="shared" si="21"/>
        <v>0.47435289993399593</v>
      </c>
      <c r="K58" s="87">
        <f t="shared" si="21"/>
        <v>0.97873302338084467</v>
      </c>
      <c r="L58" s="87">
        <f t="shared" si="21"/>
        <v>0</v>
      </c>
      <c r="M58" s="87">
        <f t="shared" si="21"/>
        <v>0</v>
      </c>
      <c r="N58" s="87">
        <f t="shared" si="21"/>
        <v>8.3893109618374345E-2</v>
      </c>
      <c r="O58" s="87">
        <f t="shared" si="21"/>
        <v>0.82393176652138556</v>
      </c>
      <c r="P58" s="87">
        <f t="shared" si="21"/>
        <v>0.49077863248288245</v>
      </c>
      <c r="Q58" s="87">
        <f t="shared" si="21"/>
        <v>0.13359871308994739</v>
      </c>
      <c r="R58" s="87">
        <f t="shared" si="21"/>
        <v>12.898470609913392</v>
      </c>
      <c r="S58" s="87"/>
      <c r="T58" s="87"/>
      <c r="U58" s="87"/>
      <c r="V58" t="str">
        <f t="shared" si="7"/>
        <v xml:space="preserve">        Otro/No sabe</v>
      </c>
    </row>
    <row r="59" spans="1:25" ht="15.75" customHeight="1">
      <c r="A59" s="49" t="s">
        <v>145</v>
      </c>
      <c r="B59" s="51" t="s">
        <v>152</v>
      </c>
      <c r="C59" s="87">
        <f t="shared" si="21"/>
        <v>59.702329754076381</v>
      </c>
      <c r="D59" s="87">
        <f t="shared" si="21"/>
        <v>76.040611962992728</v>
      </c>
      <c r="E59" s="87">
        <f t="shared" si="21"/>
        <v>56.883614433297261</v>
      </c>
      <c r="F59" s="87">
        <f t="shared" si="21"/>
        <v>36.879848680062501</v>
      </c>
      <c r="G59" s="87">
        <f t="shared" si="21"/>
        <v>21.563118172540225</v>
      </c>
      <c r="H59" s="87">
        <f t="shared" si="21"/>
        <v>28.768800279818119</v>
      </c>
      <c r="I59" s="87">
        <f t="shared" si="21"/>
        <v>74.566971551377691</v>
      </c>
      <c r="J59" s="87">
        <f t="shared" si="21"/>
        <v>55.118601918773905</v>
      </c>
      <c r="K59" s="87">
        <f t="shared" si="21"/>
        <v>37.044006329384601</v>
      </c>
      <c r="L59" s="87">
        <f t="shared" si="21"/>
        <v>26.537830873740926</v>
      </c>
      <c r="M59" s="87">
        <f t="shared" si="21"/>
        <v>24.496588450657345</v>
      </c>
      <c r="N59" s="87">
        <f t="shared" si="21"/>
        <v>77.052007861312362</v>
      </c>
      <c r="O59" s="87">
        <f t="shared" si="21"/>
        <v>58.227431026213175</v>
      </c>
      <c r="P59" s="87">
        <f t="shared" si="21"/>
        <v>36.746242087624132</v>
      </c>
      <c r="Q59" s="87">
        <f t="shared" si="21"/>
        <v>15.772827657660116</v>
      </c>
      <c r="R59" s="87">
        <f t="shared" si="21"/>
        <v>33.51759719918924</v>
      </c>
      <c r="S59" s="87"/>
      <c r="T59" s="87"/>
      <c r="U59" s="87"/>
      <c r="V59" t="str">
        <f t="shared" si="7"/>
        <v xml:space="preserve">    R. SUBSIDIADO</v>
      </c>
    </row>
    <row r="60" spans="1:25" ht="15.75" customHeight="1">
      <c r="A60" s="47" t="s">
        <v>146</v>
      </c>
      <c r="B60" s="51" t="s">
        <v>153</v>
      </c>
      <c r="C60" s="87">
        <f t="shared" si="21"/>
        <v>5.7434588385449903E-2</v>
      </c>
      <c r="D60" s="87">
        <f t="shared" si="21"/>
        <v>0.14404860074529491</v>
      </c>
      <c r="E60" s="87">
        <f t="shared" si="21"/>
        <v>0</v>
      </c>
      <c r="F60" s="87">
        <f t="shared" si="21"/>
        <v>0</v>
      </c>
      <c r="G60" s="87">
        <f t="shared" si="21"/>
        <v>0</v>
      </c>
      <c r="H60" s="87">
        <f t="shared" si="21"/>
        <v>0</v>
      </c>
      <c r="I60" s="87">
        <f t="shared" si="21"/>
        <v>0.19410391542655836</v>
      </c>
      <c r="J60" s="87">
        <f t="shared" si="21"/>
        <v>0</v>
      </c>
      <c r="K60" s="87">
        <f t="shared" si="21"/>
        <v>0</v>
      </c>
      <c r="L60" s="87">
        <f t="shared" si="21"/>
        <v>0</v>
      </c>
      <c r="M60" s="87">
        <f t="shared" si="21"/>
        <v>0</v>
      </c>
      <c r="N60" s="87">
        <f t="shared" si="21"/>
        <v>0.10970637411633569</v>
      </c>
      <c r="O60" s="87">
        <f t="shared" si="21"/>
        <v>0</v>
      </c>
      <c r="P60" s="87">
        <f t="shared" si="21"/>
        <v>0</v>
      </c>
      <c r="Q60" s="87">
        <f t="shared" si="21"/>
        <v>0</v>
      </c>
      <c r="R60" s="87">
        <f t="shared" si="21"/>
        <v>0</v>
      </c>
      <c r="S60" s="87"/>
      <c r="T60" s="87"/>
      <c r="U60" s="87"/>
      <c r="V60" t="str">
        <f t="shared" si="7"/>
        <v xml:space="preserve">    NO SABE</v>
      </c>
    </row>
    <row r="61" spans="1:25" ht="15.75" customHeight="1">
      <c r="A61" s="53" t="s">
        <v>147</v>
      </c>
      <c r="B61" s="52" t="s">
        <v>197</v>
      </c>
      <c r="C61" s="87">
        <f t="shared" si="21"/>
        <v>6.7995246154842173</v>
      </c>
      <c r="D61" s="87">
        <f t="shared" si="21"/>
        <v>3.2507199530508264</v>
      </c>
      <c r="E61" s="87">
        <f t="shared" si="21"/>
        <v>7.5669679325833652</v>
      </c>
      <c r="F61" s="87">
        <f t="shared" si="21"/>
        <v>10.001370651607775</v>
      </c>
      <c r="G61" s="87">
        <f t="shared" si="21"/>
        <v>20.803356558771274</v>
      </c>
      <c r="H61" s="87">
        <f t="shared" si="21"/>
        <v>18.345575376005595</v>
      </c>
      <c r="I61" s="87">
        <f t="shared" si="21"/>
        <v>3.1247595078140367</v>
      </c>
      <c r="J61" s="87">
        <f t="shared" si="21"/>
        <v>8.2102489804973029</v>
      </c>
      <c r="K61" s="87">
        <f t="shared" si="21"/>
        <v>10.079361685229198</v>
      </c>
      <c r="L61" s="87">
        <f t="shared" si="21"/>
        <v>15.753103771375029</v>
      </c>
      <c r="M61" s="87">
        <f t="shared" si="21"/>
        <v>22.466300549176236</v>
      </c>
      <c r="N61" s="87">
        <f t="shared" si="21"/>
        <v>3.3371466564978052</v>
      </c>
      <c r="O61" s="87">
        <f t="shared" si="21"/>
        <v>7.0771380309886762</v>
      </c>
      <c r="P61" s="87">
        <f t="shared" si="21"/>
        <v>9.9383916184755527</v>
      </c>
      <c r="Q61" s="87">
        <f t="shared" si="21"/>
        <v>26.681571557106633</v>
      </c>
      <c r="R61" s="87">
        <f t="shared" si="21"/>
        <v>13.782937166021741</v>
      </c>
      <c r="S61" s="87"/>
      <c r="T61" s="87"/>
      <c r="U61" s="87"/>
      <c r="V61" t="str">
        <f t="shared" si="7"/>
        <v xml:space="preserve">  PENSIONES</v>
      </c>
    </row>
    <row r="62" spans="1:25" ht="15.75" customHeight="1">
      <c r="B62" s="51" t="s">
        <v>158</v>
      </c>
    </row>
    <row r="63" spans="1:25" ht="15.75" customHeight="1">
      <c r="A63" s="48" t="s">
        <v>149</v>
      </c>
      <c r="B63" s="51"/>
      <c r="C63" s="65"/>
      <c r="D63" s="65"/>
      <c r="E63" s="65"/>
      <c r="F63" s="65"/>
      <c r="G63" s="65"/>
      <c r="H63" s="65"/>
      <c r="I63" s="65"/>
      <c r="J63" s="65"/>
      <c r="K63" s="65"/>
      <c r="L63" s="65"/>
      <c r="M63" s="65"/>
      <c r="N63" s="65"/>
      <c r="O63" s="65"/>
      <c r="P63" s="65"/>
      <c r="Q63" s="65"/>
      <c r="R63" s="65"/>
      <c r="S63" s="65"/>
      <c r="T63" s="65"/>
      <c r="U63" s="65"/>
      <c r="V63" t="str">
        <f t="shared" si="7"/>
        <v>Ocupados formales</v>
      </c>
      <c r="W63" s="65"/>
    </row>
    <row r="64" spans="1:25" ht="15.75" customHeight="1">
      <c r="A64" s="49" t="s">
        <v>139</v>
      </c>
      <c r="B64" s="51"/>
      <c r="C64" s="96">
        <f>+C30/C$29*100</f>
        <v>94.966307036885837</v>
      </c>
      <c r="D64" s="96">
        <f t="shared" ref="D64:R64" si="22">+D30/D$29*100</f>
        <v>94.939533879454913</v>
      </c>
      <c r="E64" s="96">
        <f t="shared" si="22"/>
        <v>94.507387891272003</v>
      </c>
      <c r="F64" s="96">
        <f t="shared" si="22"/>
        <v>95.541211701462885</v>
      </c>
      <c r="G64" s="96">
        <f t="shared" si="22"/>
        <v>96.267481599850697</v>
      </c>
      <c r="H64" s="96">
        <f t="shared" si="22"/>
        <v>78.948695323332927</v>
      </c>
      <c r="I64" s="96">
        <f t="shared" si="22"/>
        <v>97.399156041562676</v>
      </c>
      <c r="J64" s="96">
        <f t="shared" si="22"/>
        <v>96.055076190207515</v>
      </c>
      <c r="K64" s="96">
        <f t="shared" si="22"/>
        <v>95.456798331771893</v>
      </c>
      <c r="L64" s="96">
        <f t="shared" si="22"/>
        <v>96.003960523908432</v>
      </c>
      <c r="M64" s="96">
        <f t="shared" si="22"/>
        <v>100</v>
      </c>
      <c r="N64" s="96">
        <f t="shared" si="22"/>
        <v>93.228405601335623</v>
      </c>
      <c r="O64" s="96">
        <f t="shared" si="22"/>
        <v>93.158194253677067</v>
      </c>
      <c r="P64" s="96">
        <f t="shared" si="22"/>
        <v>95.615095477546447</v>
      </c>
      <c r="Q64" s="96">
        <f t="shared" si="22"/>
        <v>96.579161786423597</v>
      </c>
      <c r="R64" s="96">
        <f t="shared" si="22"/>
        <v>74.205001543686336</v>
      </c>
      <c r="S64" s="96"/>
      <c r="T64" s="96"/>
      <c r="U64" s="96"/>
      <c r="V64" t="str">
        <f t="shared" si="7"/>
        <v xml:space="preserve">  SALUD</v>
      </c>
    </row>
    <row r="65" spans="1:22" ht="15.75" customHeight="1">
      <c r="A65" s="47" t="s">
        <v>140</v>
      </c>
      <c r="B65" s="51"/>
      <c r="C65" s="96">
        <f t="shared" ref="C65:R72" si="23">+C31/C$29*100</f>
        <v>82.849444819769644</v>
      </c>
      <c r="D65" s="96">
        <f t="shared" si="23"/>
        <v>75.68660736389306</v>
      </c>
      <c r="E65" s="96">
        <f t="shared" si="23"/>
        <v>82.313073916450435</v>
      </c>
      <c r="F65" s="96">
        <f t="shared" si="23"/>
        <v>86.622083485556544</v>
      </c>
      <c r="G65" s="96">
        <f t="shared" si="23"/>
        <v>93.872837763754916</v>
      </c>
      <c r="H65" s="96">
        <f t="shared" si="23"/>
        <v>64.578343627883527</v>
      </c>
      <c r="I65" s="96">
        <f t="shared" si="23"/>
        <v>79.198239484550115</v>
      </c>
      <c r="J65" s="96">
        <f t="shared" si="23"/>
        <v>85.039636640618383</v>
      </c>
      <c r="K65" s="96">
        <f t="shared" si="23"/>
        <v>88.229320922360913</v>
      </c>
      <c r="L65" s="96">
        <f t="shared" si="23"/>
        <v>92.704241419761729</v>
      </c>
      <c r="M65" s="96">
        <f t="shared" si="23"/>
        <v>96.497252747252745</v>
      </c>
      <c r="N65" s="96">
        <f t="shared" si="23"/>
        <v>73.24374394435273</v>
      </c>
      <c r="O65" s="96">
        <f t="shared" si="23"/>
        <v>79.93634712596031</v>
      </c>
      <c r="P65" s="96">
        <f t="shared" si="23"/>
        <v>85.215330368975302</v>
      </c>
      <c r="Q65" s="96">
        <f t="shared" si="23"/>
        <v>95.256403727656974</v>
      </c>
      <c r="R65" s="96">
        <f t="shared" si="23"/>
        <v>57.394257486878665</v>
      </c>
      <c r="S65" s="96"/>
      <c r="T65" s="96"/>
      <c r="U65" s="96"/>
      <c r="V65" t="str">
        <f t="shared" si="7"/>
        <v xml:space="preserve">    R. CONTRIBUTIVO</v>
      </c>
    </row>
    <row r="66" spans="1:22" ht="15.75" customHeight="1">
      <c r="A66" s="49" t="s">
        <v>141</v>
      </c>
      <c r="B66" s="51"/>
      <c r="C66" s="96">
        <f t="shared" si="23"/>
        <v>2.5448252690599973</v>
      </c>
      <c r="D66" s="96">
        <f t="shared" si="23"/>
        <v>1.7684734840658696</v>
      </c>
      <c r="E66" s="96">
        <f t="shared" si="23"/>
        <v>2.5093023146692692</v>
      </c>
      <c r="F66" s="96">
        <f t="shared" si="23"/>
        <v>3.5769045768523862</v>
      </c>
      <c r="G66" s="96">
        <f t="shared" si="23"/>
        <v>0.83165175603326591</v>
      </c>
      <c r="H66" s="96">
        <f t="shared" si="23"/>
        <v>4.7018782301777389</v>
      </c>
      <c r="I66" s="96">
        <f t="shared" si="23"/>
        <v>0.34438949135623215</v>
      </c>
      <c r="J66" s="96">
        <f t="shared" si="23"/>
        <v>1.6938769752830178</v>
      </c>
      <c r="K66" s="96">
        <f t="shared" si="23"/>
        <v>2.132128501919067</v>
      </c>
      <c r="L66" s="96">
        <f t="shared" si="23"/>
        <v>0.94492934554494867</v>
      </c>
      <c r="M66" s="96">
        <f t="shared" si="23"/>
        <v>0</v>
      </c>
      <c r="N66" s="96">
        <f t="shared" si="23"/>
        <v>2.7590081204848937</v>
      </c>
      <c r="O66" s="96">
        <f t="shared" si="23"/>
        <v>3.2200555733149718</v>
      </c>
      <c r="P66" s="96">
        <f t="shared" si="23"/>
        <v>4.8414615113993769</v>
      </c>
      <c r="Q66" s="96">
        <f t="shared" si="23"/>
        <v>0.69766257574986001</v>
      </c>
      <c r="R66" s="96">
        <f t="shared" si="23"/>
        <v>5.7579499845631368</v>
      </c>
      <c r="S66" s="96"/>
      <c r="T66" s="96"/>
      <c r="U66" s="96"/>
      <c r="V66" t="str">
        <f t="shared" si="7"/>
        <v xml:space="preserve">    R. ESPECIAL</v>
      </c>
    </row>
    <row r="67" spans="1:22" ht="15.75" customHeight="1">
      <c r="A67" s="47" t="s">
        <v>142</v>
      </c>
      <c r="B67" s="51"/>
      <c r="C67" s="97">
        <f t="shared" si="23"/>
        <v>80.73325296958501</v>
      </c>
      <c r="D67" s="96">
        <f t="shared" si="23"/>
        <v>74.421258164368837</v>
      </c>
      <c r="E67" s="96">
        <f t="shared" si="23"/>
        <v>81.005072283559883</v>
      </c>
      <c r="F67" s="96">
        <f t="shared" si="23"/>
        <v>83.48259436310984</v>
      </c>
      <c r="G67" s="96">
        <f t="shared" si="23"/>
        <v>88.20057620752803</v>
      </c>
      <c r="H67" s="96">
        <f t="shared" si="23"/>
        <v>64.578343627883527</v>
      </c>
      <c r="I67" s="96">
        <f t="shared" si="23"/>
        <v>73.520577158673277</v>
      </c>
      <c r="J67" s="96">
        <f t="shared" si="23"/>
        <v>83.034026655489683</v>
      </c>
      <c r="K67" s="96">
        <f t="shared" si="23"/>
        <v>82.478164949076728</v>
      </c>
      <c r="L67" s="96">
        <f t="shared" si="23"/>
        <v>85.874490136358247</v>
      </c>
      <c r="M67" s="96">
        <f t="shared" si="23"/>
        <v>96.497252747252745</v>
      </c>
      <c r="N67" s="96">
        <f t="shared" si="23"/>
        <v>75.047735069574856</v>
      </c>
      <c r="O67" s="96">
        <f t="shared" si="23"/>
        <v>79.236411411147671</v>
      </c>
      <c r="P67" s="96">
        <f t="shared" si="23"/>
        <v>84.361732800419006</v>
      </c>
      <c r="Q67" s="96">
        <f t="shared" si="23"/>
        <v>90.95330243927279</v>
      </c>
      <c r="R67" s="96">
        <f t="shared" si="23"/>
        <v>57.394257486878665</v>
      </c>
      <c r="S67" s="96"/>
      <c r="T67" s="96"/>
      <c r="U67" s="96"/>
      <c r="V67" t="str">
        <f t="shared" si="7"/>
        <v xml:space="preserve">        Aportantes</v>
      </c>
    </row>
    <row r="68" spans="1:22" ht="15.75" customHeight="1">
      <c r="A68" s="49" t="s">
        <v>143</v>
      </c>
      <c r="B68" s="51"/>
      <c r="C68" s="96">
        <f t="shared" si="23"/>
        <v>4.5775624575250298</v>
      </c>
      <c r="D68" s="96">
        <f t="shared" si="23"/>
        <v>2.7676489037549117</v>
      </c>
      <c r="E68" s="96">
        <f t="shared" si="23"/>
        <v>3.7758247739525803</v>
      </c>
      <c r="F68" s="96">
        <f t="shared" si="23"/>
        <v>6.6869129414884529</v>
      </c>
      <c r="G68" s="96">
        <f t="shared" si="23"/>
        <v>6.5039133122601553</v>
      </c>
      <c r="H68" s="96">
        <f t="shared" si="23"/>
        <v>4.7018782301777389</v>
      </c>
      <c r="I68" s="96">
        <f t="shared" si="23"/>
        <v>5.9004492036843779</v>
      </c>
      <c r="J68" s="96">
        <f t="shared" si="23"/>
        <v>3.6551551813774283</v>
      </c>
      <c r="K68" s="96">
        <f t="shared" si="23"/>
        <v>7.8201214905255529</v>
      </c>
      <c r="L68" s="96">
        <f t="shared" si="23"/>
        <v>7.7746806289484161</v>
      </c>
      <c r="M68" s="96">
        <f t="shared" si="23"/>
        <v>0</v>
      </c>
      <c r="N68" s="96">
        <f t="shared" si="23"/>
        <v>0.58860102318740859</v>
      </c>
      <c r="O68" s="96">
        <f t="shared" si="23"/>
        <v>3.8811742760890713</v>
      </c>
      <c r="P68" s="96">
        <f t="shared" si="23"/>
        <v>5.6950590799556675</v>
      </c>
      <c r="Q68" s="96">
        <f t="shared" si="23"/>
        <v>5.0007638641340328</v>
      </c>
      <c r="R68" s="96">
        <f t="shared" si="23"/>
        <v>5.7579499845631368</v>
      </c>
      <c r="S68" s="96"/>
      <c r="T68" s="96"/>
      <c r="U68" s="96"/>
      <c r="V68" t="str">
        <f t="shared" si="7"/>
        <v xml:space="preserve">        Beneficiarios</v>
      </c>
    </row>
    <row r="69" spans="1:22" ht="15.75" customHeight="1">
      <c r="A69" s="47" t="s">
        <v>144</v>
      </c>
      <c r="B69" s="51"/>
      <c r="C69" s="96">
        <f t="shared" si="23"/>
        <v>8.3454661719599574E-2</v>
      </c>
      <c r="D69" s="96">
        <f t="shared" si="23"/>
        <v>0.26598764432482142</v>
      </c>
      <c r="E69" s="96">
        <f t="shared" si="23"/>
        <v>4.1385329323054255E-2</v>
      </c>
      <c r="F69" s="96">
        <f t="shared" si="23"/>
        <v>2.933970155317045E-2</v>
      </c>
      <c r="G69" s="96">
        <f t="shared" si="23"/>
        <v>0</v>
      </c>
      <c r="H69" s="96">
        <f t="shared" si="23"/>
        <v>0</v>
      </c>
      <c r="I69" s="96">
        <f t="shared" si="23"/>
        <v>0.12160261354870912</v>
      </c>
      <c r="J69" s="96">
        <f t="shared" si="23"/>
        <v>4.4331779034292647E-2</v>
      </c>
      <c r="K69" s="96">
        <f t="shared" si="23"/>
        <v>6.2860769439995162E-2</v>
      </c>
      <c r="L69" s="96">
        <f t="shared" si="23"/>
        <v>0</v>
      </c>
      <c r="M69" s="96">
        <f t="shared" si="23"/>
        <v>0</v>
      </c>
      <c r="N69" s="96">
        <f t="shared" si="23"/>
        <v>0.36641597207537879</v>
      </c>
      <c r="O69" s="96">
        <f t="shared" si="23"/>
        <v>3.8817012038543007E-2</v>
      </c>
      <c r="P69" s="96">
        <f t="shared" si="23"/>
        <v>0</v>
      </c>
      <c r="Q69" s="96">
        <f t="shared" si="23"/>
        <v>0</v>
      </c>
      <c r="R69" s="96">
        <f t="shared" si="23"/>
        <v>0</v>
      </c>
      <c r="S69" s="96"/>
      <c r="T69" s="96"/>
      <c r="U69" s="96"/>
      <c r="V69" t="str">
        <f t="shared" si="7"/>
        <v xml:space="preserve">        Otro</v>
      </c>
    </row>
    <row r="70" spans="1:22" ht="15.75" customHeight="1">
      <c r="A70" s="49" t="s">
        <v>145</v>
      </c>
      <c r="B70" s="51"/>
      <c r="C70" s="96">
        <f t="shared" si="23"/>
        <v>9.5720369480561978</v>
      </c>
      <c r="D70" s="96">
        <f t="shared" si="23"/>
        <v>17.484453031495992</v>
      </c>
      <c r="E70" s="96">
        <f t="shared" si="23"/>
        <v>9.6850116601523091</v>
      </c>
      <c r="F70" s="96">
        <f t="shared" si="23"/>
        <v>5.3422236390539632</v>
      </c>
      <c r="G70" s="96">
        <f t="shared" si="23"/>
        <v>1.5629920800625197</v>
      </c>
      <c r="H70" s="96">
        <f t="shared" si="23"/>
        <v>9.6684734652716493</v>
      </c>
      <c r="I70" s="96">
        <f t="shared" si="23"/>
        <v>17.856527065656337</v>
      </c>
      <c r="J70" s="96">
        <f t="shared" si="23"/>
        <v>9.3215625743061068</v>
      </c>
      <c r="K70" s="96">
        <f t="shared" si="23"/>
        <v>5.0953489074919158</v>
      </c>
      <c r="L70" s="96">
        <f t="shared" si="23"/>
        <v>2.354789758601763</v>
      </c>
      <c r="M70" s="96">
        <f t="shared" si="23"/>
        <v>3.5027472527472527</v>
      </c>
      <c r="N70" s="96">
        <f t="shared" si="23"/>
        <v>17.225653536497994</v>
      </c>
      <c r="O70" s="96">
        <f t="shared" si="23"/>
        <v>10.001791554401777</v>
      </c>
      <c r="P70" s="96">
        <f t="shared" si="23"/>
        <v>5.5583035971717809</v>
      </c>
      <c r="Q70" s="96">
        <f t="shared" si="23"/>
        <v>0.62509548301675411</v>
      </c>
      <c r="R70" s="96">
        <f t="shared" si="23"/>
        <v>11.052794072244518</v>
      </c>
      <c r="S70" s="96"/>
      <c r="T70" s="96"/>
      <c r="U70" s="96"/>
      <c r="V70" t="str">
        <f t="shared" si="7"/>
        <v xml:space="preserve">    R. SUBSIDIADO</v>
      </c>
    </row>
    <row r="71" spans="1:22" ht="15.75" customHeight="1">
      <c r="A71" s="47" t="s">
        <v>146</v>
      </c>
      <c r="B71" s="51"/>
      <c r="C71" s="96">
        <f t="shared" si="23"/>
        <v>6.9324771904640911E-2</v>
      </c>
      <c r="D71" s="96">
        <f t="shared" si="23"/>
        <v>1.4704705319566752E-2</v>
      </c>
      <c r="E71" s="96">
        <f t="shared" si="23"/>
        <v>1.041671554389801E-2</v>
      </c>
      <c r="F71" s="96">
        <f t="shared" si="23"/>
        <v>0.16418948369178077</v>
      </c>
      <c r="G71" s="96">
        <f t="shared" si="23"/>
        <v>0.21753583800870141</v>
      </c>
      <c r="H71" s="96">
        <f t="shared" si="23"/>
        <v>0</v>
      </c>
      <c r="I71" s="96">
        <f t="shared" si="23"/>
        <v>0</v>
      </c>
      <c r="J71" s="96">
        <f t="shared" si="23"/>
        <v>0</v>
      </c>
      <c r="K71" s="96">
        <f t="shared" si="23"/>
        <v>0.35177853667381909</v>
      </c>
      <c r="L71" s="96">
        <f t="shared" si="23"/>
        <v>7.8564740574921701E-2</v>
      </c>
      <c r="M71" s="96">
        <f t="shared" si="23"/>
        <v>0</v>
      </c>
      <c r="N71" s="96">
        <f t="shared" si="23"/>
        <v>2.4932697496946533E-2</v>
      </c>
      <c r="O71" s="96">
        <f t="shared" si="23"/>
        <v>1.949632731347635E-2</v>
      </c>
      <c r="P71" s="96">
        <f t="shared" si="23"/>
        <v>0</v>
      </c>
      <c r="Q71" s="96">
        <f t="shared" si="23"/>
        <v>0.38193206701634663</v>
      </c>
      <c r="R71" s="96">
        <f t="shared" si="23"/>
        <v>0</v>
      </c>
      <c r="S71" s="96"/>
      <c r="T71" s="96"/>
      <c r="U71" s="96"/>
      <c r="V71" t="str">
        <f t="shared" si="7"/>
        <v xml:space="preserve">    NO SABE</v>
      </c>
    </row>
    <row r="72" spans="1:22" ht="15.75" customHeight="1">
      <c r="A72" s="50" t="s">
        <v>147</v>
      </c>
      <c r="B72" s="51"/>
      <c r="C72" s="97">
        <f t="shared" si="23"/>
        <v>76.367959993143799</v>
      </c>
      <c r="D72" s="96">
        <f t="shared" si="23"/>
        <v>69.119374286868336</v>
      </c>
      <c r="E72" s="96">
        <f t="shared" si="23"/>
        <v>76.710007085243461</v>
      </c>
      <c r="F72" s="96">
        <f t="shared" si="23"/>
        <v>79.884249235122439</v>
      </c>
      <c r="G72" s="96">
        <f t="shared" si="23"/>
        <v>83.694726651347793</v>
      </c>
      <c r="H72" s="96">
        <f t="shared" si="23"/>
        <v>48.720534476238505</v>
      </c>
      <c r="I72" s="96">
        <f t="shared" si="23"/>
        <v>69.179182358546214</v>
      </c>
      <c r="J72" s="96">
        <f t="shared" si="23"/>
        <v>78.555106416420486</v>
      </c>
      <c r="K72" s="96">
        <f t="shared" si="23"/>
        <v>78.049502855933994</v>
      </c>
      <c r="L72" s="96">
        <f t="shared" si="23"/>
        <v>80.74840987117534</v>
      </c>
      <c r="M72" s="96">
        <f t="shared" si="23"/>
        <v>96.497252747252745</v>
      </c>
      <c r="N72" s="96">
        <f t="shared" si="23"/>
        <v>69.077774236002185</v>
      </c>
      <c r="O72" s="96">
        <f t="shared" si="23"/>
        <v>75.101609237394996</v>
      </c>
      <c r="P72" s="96">
        <f t="shared" si="23"/>
        <v>81.490132179332207</v>
      </c>
      <c r="Q72" s="96">
        <f t="shared" si="23"/>
        <v>87.18108672404135</v>
      </c>
      <c r="R72" s="96">
        <f t="shared" si="23"/>
        <v>37.959246681074411</v>
      </c>
      <c r="S72" s="96"/>
      <c r="T72" s="96"/>
      <c r="U72" s="96"/>
      <c r="V72" t="str">
        <f t="shared" si="7"/>
        <v xml:space="preserve">  PENSIONES</v>
      </c>
    </row>
    <row r="73" spans="1:22">
      <c r="V73">
        <f>+A73</f>
        <v>0</v>
      </c>
    </row>
    <row r="74" spans="1:22" ht="77.25">
      <c r="A74" s="29" t="s">
        <v>88</v>
      </c>
    </row>
    <row r="75" spans="1:22" ht="128.25">
      <c r="A75" s="29" t="s">
        <v>89</v>
      </c>
    </row>
    <row r="76" spans="1:22" ht="64.5">
      <c r="A76" s="29" t="s">
        <v>90</v>
      </c>
    </row>
    <row r="77" spans="1:22" ht="51.75">
      <c r="A77" s="29" t="s">
        <v>91</v>
      </c>
    </row>
    <row r="78" spans="1:22" ht="51.75">
      <c r="A78" s="29" t="s">
        <v>92</v>
      </c>
    </row>
    <row r="79" spans="1:22" ht="39">
      <c r="A79" s="29" t="s">
        <v>93</v>
      </c>
    </row>
    <row r="80" spans="1:22" ht="77.25">
      <c r="A80" s="29" t="s">
        <v>94</v>
      </c>
    </row>
    <row r="81" spans="1:1" ht="51.75">
      <c r="A81" s="29" t="s">
        <v>95</v>
      </c>
    </row>
    <row r="82" spans="1:1" ht="26.25">
      <c r="A82" s="29" t="s">
        <v>96</v>
      </c>
    </row>
    <row r="83" spans="1:1">
      <c r="A83" s="29"/>
    </row>
    <row r="84" spans="1:1" ht="26.25">
      <c r="A84" s="29" t="s">
        <v>97</v>
      </c>
    </row>
    <row r="85" spans="1:1">
      <c r="A85" s="29"/>
    </row>
    <row r="86" spans="1:1" ht="90">
      <c r="A86" s="30" t="s">
        <v>98</v>
      </c>
    </row>
    <row r="87" spans="1:1">
      <c r="A87" s="31"/>
    </row>
    <row r="88" spans="1:1">
      <c r="A88" s="32"/>
    </row>
    <row r="89" spans="1:1" ht="115.5">
      <c r="A89" s="30" t="s">
        <v>99</v>
      </c>
    </row>
    <row r="90" spans="1:1">
      <c r="A90" s="32"/>
    </row>
    <row r="91" spans="1:1">
      <c r="A91" s="31"/>
    </row>
    <row r="92" spans="1:1">
      <c r="A92" s="32"/>
    </row>
    <row r="93" spans="1:1" ht="128.25">
      <c r="A93" s="30" t="s">
        <v>100</v>
      </c>
    </row>
    <row r="94" spans="1:1">
      <c r="A94" s="32"/>
    </row>
    <row r="95" spans="1:1">
      <c r="A95" s="31"/>
    </row>
    <row r="96" spans="1:1">
      <c r="A96" s="32"/>
    </row>
    <row r="97" spans="1:1" ht="15.75" thickBot="1">
      <c r="A97" s="33"/>
    </row>
  </sheetData>
  <mergeCells count="8">
    <mergeCell ref="C6:C7"/>
    <mergeCell ref="D6:H6"/>
    <mergeCell ref="I6:M6"/>
    <mergeCell ref="N6:R6"/>
    <mergeCell ref="C40:C41"/>
    <mergeCell ref="D40:H40"/>
    <mergeCell ref="I40:M40"/>
    <mergeCell ref="N40:R40"/>
  </mergeCell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Equation.3" shapeId="17409" r:id="rId4">
          <objectPr defaultSize="0" autoPict="0" r:id="rId5">
            <anchor moveWithCells="1" sizeWithCells="1">
              <from>
                <xdr:col>1</xdr:col>
                <xdr:colOff>2238375</xdr:colOff>
                <xdr:row>74</xdr:row>
                <xdr:rowOff>314325</xdr:rowOff>
              </from>
              <to>
                <xdr:col>1</xdr:col>
                <xdr:colOff>3190875</xdr:colOff>
                <xdr:row>77</xdr:row>
                <xdr:rowOff>66675</xdr:rowOff>
              </to>
            </anchor>
          </objectPr>
        </oleObject>
      </mc:Choice>
      <mc:Fallback>
        <oleObject progId="Equation.3" shapeId="17409" r:id="rId4"/>
      </mc:Fallback>
    </mc:AlternateContent>
    <mc:AlternateContent xmlns:mc="http://schemas.openxmlformats.org/markup-compatibility/2006">
      <mc:Choice Requires="x14">
        <oleObject progId="Equation.3" shapeId="17410" r:id="rId6">
          <objectPr defaultSize="0" autoPict="0" r:id="rId7">
            <anchor moveWithCells="1" sizeWithCells="1">
              <from>
                <xdr:col>1</xdr:col>
                <xdr:colOff>2009775</xdr:colOff>
                <xdr:row>78</xdr:row>
                <xdr:rowOff>9525</xdr:rowOff>
              </from>
              <to>
                <xdr:col>1</xdr:col>
                <xdr:colOff>3209925</xdr:colOff>
                <xdr:row>80</xdr:row>
                <xdr:rowOff>76200</xdr:rowOff>
              </to>
            </anchor>
          </objectPr>
        </oleObject>
      </mc:Choice>
      <mc:Fallback>
        <oleObject progId="Equation.3" shapeId="17410" r:id="rId6"/>
      </mc:Fallback>
    </mc:AlternateContent>
    <mc:AlternateContent xmlns:mc="http://schemas.openxmlformats.org/markup-compatibility/2006">
      <mc:Choice Requires="x14">
        <oleObject progId="Equation.3" shapeId="17411" r:id="rId8">
          <objectPr defaultSize="0" autoPict="0" r:id="rId9">
            <anchor moveWithCells="1" sizeWithCells="1">
              <from>
                <xdr:col>1</xdr:col>
                <xdr:colOff>2286000</xdr:colOff>
                <xdr:row>82</xdr:row>
                <xdr:rowOff>104775</xdr:rowOff>
              </from>
              <to>
                <xdr:col>1</xdr:col>
                <xdr:colOff>3438525</xdr:colOff>
                <xdr:row>85</xdr:row>
                <xdr:rowOff>9525</xdr:rowOff>
              </to>
            </anchor>
          </objectPr>
        </oleObject>
      </mc:Choice>
      <mc:Fallback>
        <oleObject progId="Equation.3" shapeId="17411" r:id="rId8"/>
      </mc:Fallback>
    </mc:AlternateContent>
  </oleObjec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109"/>
  <sheetViews>
    <sheetView workbookViewId="0">
      <selection activeCell="H2" sqref="H2:M2"/>
    </sheetView>
  </sheetViews>
  <sheetFormatPr defaultColWidth="11.42578125" defaultRowHeight="15"/>
  <cols>
    <col min="1" max="1" width="32.28515625" customWidth="1"/>
    <col min="2" max="2" width="7.85546875" hidden="1" customWidth="1"/>
    <col min="3" max="18" width="7.28515625" customWidth="1"/>
    <col min="23" max="23" width="15.5703125" customWidth="1"/>
  </cols>
  <sheetData>
    <row r="1" spans="1:24">
      <c r="A1" t="s">
        <v>185</v>
      </c>
    </row>
    <row r="2" spans="1:24">
      <c r="A2" s="142" t="s">
        <v>321</v>
      </c>
      <c r="B2" s="143"/>
      <c r="C2" s="143"/>
      <c r="D2" s="143"/>
      <c r="E2" s="143"/>
      <c r="F2" s="143"/>
      <c r="G2" s="143"/>
      <c r="H2" s="144" t="s">
        <v>324</v>
      </c>
      <c r="I2" s="144"/>
      <c r="J2" s="144"/>
      <c r="K2" s="144"/>
      <c r="L2" s="144"/>
      <c r="M2" s="144"/>
    </row>
    <row r="3" spans="1:24">
      <c r="A3" s="1" t="s">
        <v>1</v>
      </c>
    </row>
    <row r="4" spans="1:24">
      <c r="A4" s="1" t="s">
        <v>300</v>
      </c>
    </row>
    <row r="6" spans="1:24">
      <c r="B6" s="38" t="s">
        <v>24</v>
      </c>
      <c r="C6" s="186" t="s">
        <v>121</v>
      </c>
      <c r="D6" s="186" t="s">
        <v>17</v>
      </c>
      <c r="E6" s="186"/>
      <c r="F6" s="186"/>
      <c r="G6" s="186"/>
      <c r="H6" s="186"/>
      <c r="I6" s="186" t="s">
        <v>21</v>
      </c>
      <c r="J6" s="186"/>
      <c r="K6" s="186"/>
      <c r="L6" s="186"/>
      <c r="M6" s="186"/>
      <c r="N6" s="186" t="s">
        <v>22</v>
      </c>
      <c r="O6" s="186"/>
      <c r="P6" s="186"/>
      <c r="Q6" s="186"/>
      <c r="R6" s="186"/>
    </row>
    <row r="7" spans="1:24">
      <c r="B7" s="36"/>
      <c r="C7" s="186"/>
      <c r="D7" s="15" t="s">
        <v>18</v>
      </c>
      <c r="E7" s="15">
        <v>2</v>
      </c>
      <c r="F7" s="15">
        <v>3</v>
      </c>
      <c r="G7" s="15" t="s">
        <v>19</v>
      </c>
      <c r="H7" s="15" t="s">
        <v>20</v>
      </c>
      <c r="I7" s="15" t="s">
        <v>18</v>
      </c>
      <c r="J7" s="15">
        <v>2</v>
      </c>
      <c r="K7" s="15">
        <v>3</v>
      </c>
      <c r="L7" s="15" t="s">
        <v>19</v>
      </c>
      <c r="M7" s="15" t="s">
        <v>20</v>
      </c>
      <c r="N7" s="15" t="s">
        <v>18</v>
      </c>
      <c r="O7" s="15">
        <v>2</v>
      </c>
      <c r="P7" s="15">
        <v>3</v>
      </c>
      <c r="Q7" s="15" t="s">
        <v>19</v>
      </c>
      <c r="R7" s="15" t="s">
        <v>20</v>
      </c>
    </row>
    <row r="8" spans="1:24" ht="15" customHeight="1">
      <c r="A8" s="62" t="s">
        <v>173</v>
      </c>
      <c r="B8" s="40"/>
      <c r="C8" s="66">
        <f>SUM(C20,C32)</f>
        <v>4653.6330000000007</v>
      </c>
      <c r="D8" s="66">
        <f t="shared" ref="D8:R8" si="0">SUM(D20,D32)</f>
        <v>1399.451</v>
      </c>
      <c r="E8" s="66">
        <f t="shared" si="0"/>
        <v>1910.2539999999999</v>
      </c>
      <c r="F8" s="66">
        <f t="shared" si="0"/>
        <v>1073.7269999999999</v>
      </c>
      <c r="G8" s="66">
        <f t="shared" si="0"/>
        <v>250.82999999999998</v>
      </c>
      <c r="H8" s="66">
        <f t="shared" si="0"/>
        <v>19.369</v>
      </c>
      <c r="I8" s="66">
        <f t="shared" si="0"/>
        <v>571.23500000000001</v>
      </c>
      <c r="J8" s="66">
        <f t="shared" si="0"/>
        <v>861.38599999999997</v>
      </c>
      <c r="K8" s="66">
        <f t="shared" si="0"/>
        <v>494.572</v>
      </c>
      <c r="L8" s="66">
        <f t="shared" si="0"/>
        <v>135.607</v>
      </c>
      <c r="M8" s="66">
        <f t="shared" si="0"/>
        <v>7.4649999999999999</v>
      </c>
      <c r="N8" s="66">
        <f t="shared" si="0"/>
        <v>828.22</v>
      </c>
      <c r="O8" s="66">
        <f t="shared" si="0"/>
        <v>1048.8679999999999</v>
      </c>
      <c r="P8" s="66">
        <f t="shared" si="0"/>
        <v>579.154</v>
      </c>
      <c r="Q8" s="66">
        <f t="shared" si="0"/>
        <v>115.22599999999997</v>
      </c>
      <c r="R8" s="66">
        <f t="shared" si="0"/>
        <v>11.906000000000001</v>
      </c>
      <c r="T8" s="66">
        <f>SUM(D8:H8)</f>
        <v>4653.6309999999994</v>
      </c>
      <c r="U8" s="66">
        <f>SUM(I8:R8)</f>
        <v>4653.6390000000001</v>
      </c>
      <c r="V8" s="70">
        <f>SUM(C9:C19)</f>
        <v>4653.6329999999998</v>
      </c>
      <c r="X8" s="70">
        <f>+D8+E8</f>
        <v>3309.7049999999999</v>
      </c>
    </row>
    <row r="9" spans="1:24" ht="30">
      <c r="A9" s="61" t="s">
        <v>160</v>
      </c>
      <c r="B9" s="51" t="s">
        <v>174</v>
      </c>
      <c r="C9" s="66">
        <f>SUM(C21,C33)</f>
        <v>371.28300000000002</v>
      </c>
      <c r="D9" s="66">
        <f t="shared" ref="D9:R9" si="1">SUM(D21,D33)</f>
        <v>131.33100000000002</v>
      </c>
      <c r="E9" s="66">
        <f t="shared" si="1"/>
        <v>130.44999999999999</v>
      </c>
      <c r="F9" s="66">
        <f t="shared" si="1"/>
        <v>76.486000000000004</v>
      </c>
      <c r="G9" s="66">
        <f t="shared" si="1"/>
        <v>30</v>
      </c>
      <c r="H9" s="66">
        <f t="shared" si="1"/>
        <v>3.0169999999999999</v>
      </c>
      <c r="I9" s="66">
        <f t="shared" si="1"/>
        <v>94.85</v>
      </c>
      <c r="J9" s="66">
        <f t="shared" si="1"/>
        <v>87.36699999999999</v>
      </c>
      <c r="K9" s="66">
        <f t="shared" si="1"/>
        <v>46.326000000000001</v>
      </c>
      <c r="L9" s="66">
        <f t="shared" si="1"/>
        <v>21.565000000000001</v>
      </c>
      <c r="M9" s="66">
        <f t="shared" si="1"/>
        <v>1.8720000000000001</v>
      </c>
      <c r="N9" s="66">
        <f t="shared" si="1"/>
        <v>36.480000000000004</v>
      </c>
      <c r="O9" s="66">
        <f t="shared" si="1"/>
        <v>43.082999999999998</v>
      </c>
      <c r="P9" s="66">
        <f t="shared" si="1"/>
        <v>30.16</v>
      </c>
      <c r="Q9" s="66">
        <f t="shared" si="1"/>
        <v>8.4350000000000005</v>
      </c>
      <c r="R9" s="66">
        <f t="shared" si="1"/>
        <v>1.1459999999999999</v>
      </c>
      <c r="T9" s="66">
        <f t="shared" ref="T9:T43" si="2">SUM(D9:H9)</f>
        <v>371.28399999999999</v>
      </c>
      <c r="U9" s="66">
        <f t="shared" ref="U9:U43" si="3">SUM(I9:R9)</f>
        <v>371.28400000000005</v>
      </c>
      <c r="X9" s="70">
        <f t="shared" ref="X9:X43" si="4">+D9+E9</f>
        <v>261.78100000000001</v>
      </c>
    </row>
    <row r="10" spans="1:24" ht="30">
      <c r="A10" s="61" t="s">
        <v>161</v>
      </c>
      <c r="B10" s="51" t="s">
        <v>175</v>
      </c>
      <c r="C10" s="66">
        <f t="shared" ref="C10:R19" si="5">SUM(C22,C34)</f>
        <v>348.60900000000004</v>
      </c>
      <c r="D10" s="66">
        <f t="shared" si="5"/>
        <v>167.38299999999998</v>
      </c>
      <c r="E10" s="66">
        <f t="shared" si="5"/>
        <v>120.253</v>
      </c>
      <c r="F10" s="66">
        <f t="shared" si="5"/>
        <v>46.585999999999999</v>
      </c>
      <c r="G10" s="66">
        <f t="shared" si="5"/>
        <v>11.302</v>
      </c>
      <c r="H10" s="66">
        <f t="shared" si="5"/>
        <v>3.085</v>
      </c>
      <c r="I10" s="66">
        <f t="shared" si="5"/>
        <v>88.763000000000005</v>
      </c>
      <c r="J10" s="66">
        <f t="shared" si="5"/>
        <v>62.424999999999997</v>
      </c>
      <c r="K10" s="66">
        <f t="shared" si="5"/>
        <v>21.397000000000002</v>
      </c>
      <c r="L10" s="66">
        <f t="shared" si="5"/>
        <v>7.0659999999999998</v>
      </c>
      <c r="M10" s="66">
        <f t="shared" si="5"/>
        <v>0.97899999999999998</v>
      </c>
      <c r="N10" s="66">
        <f t="shared" si="5"/>
        <v>78.62</v>
      </c>
      <c r="O10" s="66">
        <f t="shared" si="5"/>
        <v>57.827999999999996</v>
      </c>
      <c r="P10" s="66">
        <f t="shared" si="5"/>
        <v>25.188000000000002</v>
      </c>
      <c r="Q10" s="66">
        <f t="shared" si="5"/>
        <v>4.2360000000000007</v>
      </c>
      <c r="R10" s="66">
        <f t="shared" si="5"/>
        <v>2.1059999999999999</v>
      </c>
      <c r="T10" s="66">
        <f t="shared" si="2"/>
        <v>348.60899999999998</v>
      </c>
      <c r="U10" s="66">
        <f t="shared" si="3"/>
        <v>348.60799999999995</v>
      </c>
      <c r="X10" s="70">
        <f t="shared" si="4"/>
        <v>287.63599999999997</v>
      </c>
    </row>
    <row r="11" spans="1:24" ht="30">
      <c r="A11" s="61" t="s">
        <v>162</v>
      </c>
      <c r="B11" s="51" t="s">
        <v>176</v>
      </c>
      <c r="C11" s="66">
        <f t="shared" si="5"/>
        <v>6.508</v>
      </c>
      <c r="D11" s="66">
        <f t="shared" si="5"/>
        <v>3.4929999999999999</v>
      </c>
      <c r="E11" s="66">
        <f t="shared" si="5"/>
        <v>2.5020000000000002</v>
      </c>
      <c r="F11" s="66">
        <f t="shared" si="5"/>
        <v>0.38700000000000001</v>
      </c>
      <c r="G11" s="66">
        <f t="shared" si="5"/>
        <v>0.126</v>
      </c>
      <c r="H11" s="66">
        <f t="shared" si="5"/>
        <v>0</v>
      </c>
      <c r="I11" s="66">
        <f t="shared" si="5"/>
        <v>2.6239999999999997</v>
      </c>
      <c r="J11" s="66">
        <f t="shared" si="5"/>
        <v>1.458</v>
      </c>
      <c r="K11" s="66">
        <f t="shared" si="5"/>
        <v>0.04</v>
      </c>
      <c r="L11" s="66">
        <f t="shared" si="5"/>
        <v>0.126</v>
      </c>
      <c r="M11" s="66">
        <f t="shared" si="5"/>
        <v>0</v>
      </c>
      <c r="N11" s="66">
        <f t="shared" si="5"/>
        <v>0.86899999999999999</v>
      </c>
      <c r="O11" s="66">
        <f t="shared" si="5"/>
        <v>1.044</v>
      </c>
      <c r="P11" s="66">
        <f t="shared" si="5"/>
        <v>0.34699999999999998</v>
      </c>
      <c r="Q11" s="66">
        <f t="shared" si="5"/>
        <v>0</v>
      </c>
      <c r="R11" s="66">
        <f t="shared" si="5"/>
        <v>0</v>
      </c>
      <c r="T11" s="66">
        <f t="shared" si="2"/>
        <v>6.508</v>
      </c>
      <c r="U11" s="66">
        <f t="shared" si="3"/>
        <v>6.5079999999999991</v>
      </c>
      <c r="X11" s="70">
        <f t="shared" si="4"/>
        <v>5.9950000000000001</v>
      </c>
    </row>
    <row r="12" spans="1:24" ht="30">
      <c r="A12" s="61" t="s">
        <v>163</v>
      </c>
      <c r="B12" s="51" t="s">
        <v>177</v>
      </c>
      <c r="C12" s="66">
        <f t="shared" si="5"/>
        <v>276.68899999999996</v>
      </c>
      <c r="D12" s="66">
        <f t="shared" si="5"/>
        <v>125.435</v>
      </c>
      <c r="E12" s="66">
        <f t="shared" si="5"/>
        <v>97.215999999999994</v>
      </c>
      <c r="F12" s="66">
        <f t="shared" si="5"/>
        <v>51.189</v>
      </c>
      <c r="G12" s="66">
        <f t="shared" si="5"/>
        <v>2.8479999999999999</v>
      </c>
      <c r="H12" s="66">
        <f t="shared" si="5"/>
        <v>0</v>
      </c>
      <c r="I12" s="66">
        <f t="shared" si="5"/>
        <v>3.665</v>
      </c>
      <c r="J12" s="66">
        <f t="shared" si="5"/>
        <v>4.508</v>
      </c>
      <c r="K12" s="66">
        <f t="shared" si="5"/>
        <v>5.93</v>
      </c>
      <c r="L12" s="66">
        <f t="shared" si="5"/>
        <v>0.16200000000000001</v>
      </c>
      <c r="M12" s="66">
        <f t="shared" si="5"/>
        <v>0</v>
      </c>
      <c r="N12" s="66">
        <f t="shared" si="5"/>
        <v>121.77</v>
      </c>
      <c r="O12" s="66">
        <f t="shared" si="5"/>
        <v>92.709000000000003</v>
      </c>
      <c r="P12" s="66">
        <f t="shared" si="5"/>
        <v>45.259</v>
      </c>
      <c r="Q12" s="66">
        <f t="shared" si="5"/>
        <v>2.6869999999999998</v>
      </c>
      <c r="R12" s="66">
        <f t="shared" si="5"/>
        <v>0</v>
      </c>
      <c r="T12" s="66">
        <f t="shared" si="2"/>
        <v>276.68800000000005</v>
      </c>
      <c r="U12" s="66">
        <f t="shared" si="3"/>
        <v>276.69</v>
      </c>
      <c r="X12" s="70">
        <f t="shared" si="4"/>
        <v>222.65100000000001</v>
      </c>
    </row>
    <row r="13" spans="1:24" ht="30">
      <c r="A13" s="61" t="s">
        <v>164</v>
      </c>
      <c r="B13" s="51" t="s">
        <v>178</v>
      </c>
      <c r="C13" s="66">
        <f t="shared" si="5"/>
        <v>231.916</v>
      </c>
      <c r="D13" s="66">
        <f t="shared" si="5"/>
        <v>64.763000000000005</v>
      </c>
      <c r="E13" s="66">
        <f t="shared" si="5"/>
        <v>100.729</v>
      </c>
      <c r="F13" s="66">
        <f t="shared" si="5"/>
        <v>54.501000000000005</v>
      </c>
      <c r="G13" s="66">
        <f t="shared" si="5"/>
        <v>11.33</v>
      </c>
      <c r="H13" s="66">
        <f t="shared" si="5"/>
        <v>0.59399999999999997</v>
      </c>
      <c r="I13" s="66">
        <f t="shared" si="5"/>
        <v>35.224000000000004</v>
      </c>
      <c r="J13" s="66">
        <f t="shared" si="5"/>
        <v>36.962000000000003</v>
      </c>
      <c r="K13" s="66">
        <f t="shared" si="5"/>
        <v>22.488</v>
      </c>
      <c r="L13" s="66">
        <f t="shared" si="5"/>
        <v>5.0720000000000001</v>
      </c>
      <c r="M13" s="66">
        <f t="shared" si="5"/>
        <v>0.23499999999999999</v>
      </c>
      <c r="N13" s="66">
        <f t="shared" si="5"/>
        <v>29.539000000000001</v>
      </c>
      <c r="O13" s="66">
        <f t="shared" si="5"/>
        <v>63.767000000000003</v>
      </c>
      <c r="P13" s="66">
        <f t="shared" si="5"/>
        <v>32.012999999999998</v>
      </c>
      <c r="Q13" s="66">
        <f t="shared" si="5"/>
        <v>6.2569999999999997</v>
      </c>
      <c r="R13" s="66">
        <f t="shared" si="5"/>
        <v>0.35899999999999999</v>
      </c>
      <c r="T13" s="66">
        <f t="shared" si="2"/>
        <v>231.91700000000003</v>
      </c>
      <c r="U13" s="66">
        <f t="shared" si="3"/>
        <v>231.91600000000003</v>
      </c>
      <c r="X13" s="70">
        <f t="shared" si="4"/>
        <v>165.49200000000002</v>
      </c>
    </row>
    <row r="14" spans="1:24" ht="30">
      <c r="A14" s="61" t="s">
        <v>165</v>
      </c>
      <c r="B14" s="51" t="s">
        <v>179</v>
      </c>
      <c r="C14" s="66">
        <f t="shared" si="5"/>
        <v>194.29300000000001</v>
      </c>
      <c r="D14" s="66">
        <f t="shared" si="5"/>
        <v>93.834000000000003</v>
      </c>
      <c r="E14" s="66">
        <f t="shared" si="5"/>
        <v>67.460999999999999</v>
      </c>
      <c r="F14" s="66">
        <f t="shared" si="5"/>
        <v>27.33</v>
      </c>
      <c r="G14" s="66">
        <f t="shared" si="5"/>
        <v>4.9240000000000004</v>
      </c>
      <c r="H14" s="66">
        <f t="shared" si="5"/>
        <v>0.74299999999999999</v>
      </c>
      <c r="I14" s="66">
        <f t="shared" si="5"/>
        <v>24.190999999999999</v>
      </c>
      <c r="J14" s="66">
        <f t="shared" si="5"/>
        <v>22.881</v>
      </c>
      <c r="K14" s="66">
        <f t="shared" si="5"/>
        <v>5.8250000000000002</v>
      </c>
      <c r="L14" s="66">
        <f t="shared" si="5"/>
        <v>1.2709999999999999</v>
      </c>
      <c r="M14" s="66">
        <f t="shared" si="5"/>
        <v>0</v>
      </c>
      <c r="N14" s="66">
        <f t="shared" si="5"/>
        <v>69.644000000000005</v>
      </c>
      <c r="O14" s="66">
        <f t="shared" si="5"/>
        <v>44.58</v>
      </c>
      <c r="P14" s="66">
        <f t="shared" si="5"/>
        <v>21.505000000000003</v>
      </c>
      <c r="Q14" s="66">
        <f t="shared" si="5"/>
        <v>3.6550000000000002</v>
      </c>
      <c r="R14" s="66">
        <f t="shared" si="5"/>
        <v>0.74299999999999999</v>
      </c>
      <c r="T14" s="66">
        <f t="shared" si="2"/>
        <v>194.292</v>
      </c>
      <c r="U14" s="66">
        <f t="shared" si="3"/>
        <v>194.29499999999999</v>
      </c>
      <c r="X14" s="70">
        <f t="shared" si="4"/>
        <v>161.29500000000002</v>
      </c>
    </row>
    <row r="15" spans="1:24" ht="30">
      <c r="A15" s="61" t="s">
        <v>166</v>
      </c>
      <c r="B15" s="51" t="s">
        <v>180</v>
      </c>
      <c r="C15" s="66">
        <f t="shared" si="5"/>
        <v>2893.605</v>
      </c>
      <c r="D15" s="66">
        <f t="shared" si="5"/>
        <v>638.88799999999992</v>
      </c>
      <c r="E15" s="66">
        <f t="shared" si="5"/>
        <v>1273.2640000000001</v>
      </c>
      <c r="F15" s="66">
        <f t="shared" si="5"/>
        <v>785.1099999999999</v>
      </c>
      <c r="G15" s="66">
        <f t="shared" si="5"/>
        <v>185.66899999999998</v>
      </c>
      <c r="H15" s="66">
        <f t="shared" si="5"/>
        <v>10.672000000000001</v>
      </c>
      <c r="I15" s="66">
        <f t="shared" si="5"/>
        <v>301.79999999999995</v>
      </c>
      <c r="J15" s="66">
        <f t="shared" si="5"/>
        <v>633.91699999999992</v>
      </c>
      <c r="K15" s="66">
        <f t="shared" si="5"/>
        <v>388.49299999999999</v>
      </c>
      <c r="L15" s="66">
        <f t="shared" si="5"/>
        <v>99.954000000000008</v>
      </c>
      <c r="M15" s="66">
        <f t="shared" si="5"/>
        <v>4.3789999999999996</v>
      </c>
      <c r="N15" s="66">
        <f t="shared" si="5"/>
        <v>337.08799999999997</v>
      </c>
      <c r="O15" s="66">
        <f t="shared" si="5"/>
        <v>639.34699999999998</v>
      </c>
      <c r="P15" s="66">
        <f t="shared" si="5"/>
        <v>396.61699999999996</v>
      </c>
      <c r="Q15" s="66">
        <f t="shared" si="5"/>
        <v>85.714999999999989</v>
      </c>
      <c r="R15" s="66">
        <f t="shared" si="5"/>
        <v>6.2940000000000005</v>
      </c>
      <c r="T15" s="66">
        <f t="shared" si="2"/>
        <v>2893.6029999999996</v>
      </c>
      <c r="U15" s="66">
        <f t="shared" si="3"/>
        <v>2893.6039999999994</v>
      </c>
      <c r="X15" s="70">
        <f t="shared" si="4"/>
        <v>1912.152</v>
      </c>
    </row>
    <row r="16" spans="1:24" ht="30">
      <c r="A16" s="61" t="s">
        <v>167</v>
      </c>
      <c r="B16" s="51" t="s">
        <v>181</v>
      </c>
      <c r="C16" s="66">
        <f t="shared" si="5"/>
        <v>141.18099999999998</v>
      </c>
      <c r="D16" s="66">
        <f t="shared" si="5"/>
        <v>86.968000000000004</v>
      </c>
      <c r="E16" s="66">
        <f t="shared" si="5"/>
        <v>41.128</v>
      </c>
      <c r="F16" s="66">
        <f t="shared" si="5"/>
        <v>11.47</v>
      </c>
      <c r="G16" s="66">
        <f t="shared" si="5"/>
        <v>1.615</v>
      </c>
      <c r="H16" s="66">
        <f t="shared" si="5"/>
        <v>0</v>
      </c>
      <c r="I16" s="66">
        <f t="shared" si="5"/>
        <v>16.443999999999999</v>
      </c>
      <c r="J16" s="66">
        <f t="shared" si="5"/>
        <v>7.5170000000000003</v>
      </c>
      <c r="K16" s="66">
        <f t="shared" si="5"/>
        <v>2.569</v>
      </c>
      <c r="L16" s="66">
        <f t="shared" si="5"/>
        <v>0</v>
      </c>
      <c r="M16" s="66">
        <f t="shared" si="5"/>
        <v>0</v>
      </c>
      <c r="N16" s="66">
        <f t="shared" si="5"/>
        <v>70.525999999999996</v>
      </c>
      <c r="O16" s="66">
        <f t="shared" si="5"/>
        <v>33.611000000000004</v>
      </c>
      <c r="P16" s="66">
        <f t="shared" si="5"/>
        <v>8.9009999999999998</v>
      </c>
      <c r="Q16" s="66">
        <f t="shared" si="5"/>
        <v>1.615</v>
      </c>
      <c r="R16" s="66">
        <f t="shared" si="5"/>
        <v>0</v>
      </c>
      <c r="T16" s="66">
        <f t="shared" si="2"/>
        <v>141.18100000000001</v>
      </c>
      <c r="U16" s="66">
        <f t="shared" si="3"/>
        <v>141.18300000000002</v>
      </c>
      <c r="X16" s="70">
        <f t="shared" si="4"/>
        <v>128.096</v>
      </c>
    </row>
    <row r="17" spans="1:24" ht="30">
      <c r="A17" s="61" t="s">
        <v>168</v>
      </c>
      <c r="B17" s="51" t="s">
        <v>182</v>
      </c>
      <c r="C17" s="66">
        <f t="shared" si="5"/>
        <v>172.554</v>
      </c>
      <c r="D17" s="66">
        <f t="shared" si="5"/>
        <v>83.185000000000002</v>
      </c>
      <c r="E17" s="66">
        <f t="shared" si="5"/>
        <v>71.212999999999994</v>
      </c>
      <c r="F17" s="66">
        <f t="shared" si="5"/>
        <v>14.789000000000001</v>
      </c>
      <c r="G17" s="66">
        <f t="shared" si="5"/>
        <v>2.109</v>
      </c>
      <c r="H17" s="66">
        <f t="shared" si="5"/>
        <v>1.258</v>
      </c>
      <c r="I17" s="66">
        <f t="shared" si="5"/>
        <v>3.5659999999999998</v>
      </c>
      <c r="J17" s="66">
        <f t="shared" si="5"/>
        <v>2.6659999999999999</v>
      </c>
      <c r="K17" s="66">
        <f t="shared" si="5"/>
        <v>1.2969999999999999</v>
      </c>
      <c r="L17" s="66">
        <f t="shared" si="5"/>
        <v>0.33900000000000002</v>
      </c>
      <c r="M17" s="66">
        <f t="shared" si="5"/>
        <v>0</v>
      </c>
      <c r="N17" s="66">
        <f t="shared" si="5"/>
        <v>79.62</v>
      </c>
      <c r="O17" s="66">
        <f t="shared" si="5"/>
        <v>68.546999999999997</v>
      </c>
      <c r="P17" s="66">
        <f t="shared" si="5"/>
        <v>13.492000000000001</v>
      </c>
      <c r="Q17" s="66">
        <f t="shared" si="5"/>
        <v>1.77</v>
      </c>
      <c r="R17" s="66">
        <f t="shared" si="5"/>
        <v>1.258</v>
      </c>
      <c r="T17" s="66">
        <f t="shared" si="2"/>
        <v>172.55400000000003</v>
      </c>
      <c r="U17" s="66">
        <f t="shared" si="3"/>
        <v>172.55500000000001</v>
      </c>
      <c r="X17" s="70">
        <f t="shared" si="4"/>
        <v>154.398</v>
      </c>
    </row>
    <row r="18" spans="1:24" ht="30">
      <c r="A18" s="61" t="s">
        <v>169</v>
      </c>
      <c r="B18" s="51" t="s">
        <v>183</v>
      </c>
      <c r="C18" s="66">
        <f t="shared" si="5"/>
        <v>12.244</v>
      </c>
      <c r="D18" s="66">
        <f t="shared" si="5"/>
        <v>3.7509999999999999</v>
      </c>
      <c r="E18" s="66">
        <f t="shared" si="5"/>
        <v>5.0430000000000001</v>
      </c>
      <c r="F18" s="66">
        <f t="shared" si="5"/>
        <v>3.4510000000000001</v>
      </c>
      <c r="G18" s="66">
        <f t="shared" si="5"/>
        <v>0</v>
      </c>
      <c r="H18" s="66">
        <f t="shared" si="5"/>
        <v>0</v>
      </c>
      <c r="I18" s="66">
        <f t="shared" si="5"/>
        <v>0</v>
      </c>
      <c r="J18" s="66">
        <f t="shared" si="5"/>
        <v>1.625</v>
      </c>
      <c r="K18" s="66">
        <f t="shared" si="5"/>
        <v>0</v>
      </c>
      <c r="L18" s="66">
        <f t="shared" si="5"/>
        <v>0</v>
      </c>
      <c r="M18" s="66">
        <f t="shared" si="5"/>
        <v>0</v>
      </c>
      <c r="N18" s="66">
        <f t="shared" si="5"/>
        <v>3.7509999999999999</v>
      </c>
      <c r="O18" s="66">
        <f t="shared" si="5"/>
        <v>3.4180000000000001</v>
      </c>
      <c r="P18" s="66">
        <f t="shared" si="5"/>
        <v>3.4510000000000001</v>
      </c>
      <c r="Q18" s="66">
        <f t="shared" si="5"/>
        <v>0</v>
      </c>
      <c r="R18" s="66">
        <f t="shared" si="5"/>
        <v>0</v>
      </c>
      <c r="T18" s="66">
        <f t="shared" si="2"/>
        <v>12.245000000000001</v>
      </c>
      <c r="U18" s="66">
        <f t="shared" si="3"/>
        <v>12.245000000000001</v>
      </c>
      <c r="X18" s="70">
        <f t="shared" si="4"/>
        <v>8.7940000000000005</v>
      </c>
    </row>
    <row r="19" spans="1:24" ht="30">
      <c r="A19" s="61" t="s">
        <v>64</v>
      </c>
      <c r="B19" s="51" t="s">
        <v>184</v>
      </c>
      <c r="C19" s="66">
        <f t="shared" si="5"/>
        <v>4.7510000000000003</v>
      </c>
      <c r="D19" s="66">
        <f t="shared" si="5"/>
        <v>0.42000000000000004</v>
      </c>
      <c r="E19" s="66">
        <f t="shared" si="5"/>
        <v>0.99500000000000011</v>
      </c>
      <c r="F19" s="66">
        <f t="shared" si="5"/>
        <v>2.4279999999999999</v>
      </c>
      <c r="G19" s="66">
        <f t="shared" si="5"/>
        <v>0.90699999999999992</v>
      </c>
      <c r="H19" s="66">
        <f t="shared" si="5"/>
        <v>0</v>
      </c>
      <c r="I19" s="66">
        <f t="shared" si="5"/>
        <v>0.108</v>
      </c>
      <c r="J19" s="66">
        <f t="shared" si="5"/>
        <v>0.06</v>
      </c>
      <c r="K19" s="66">
        <f t="shared" si="5"/>
        <v>0.20699999999999999</v>
      </c>
      <c r="L19" s="66">
        <f t="shared" si="5"/>
        <v>5.2000000000000005E-2</v>
      </c>
      <c r="M19" s="66">
        <f t="shared" si="5"/>
        <v>0</v>
      </c>
      <c r="N19" s="66">
        <f t="shared" si="5"/>
        <v>0.313</v>
      </c>
      <c r="O19" s="66">
        <f t="shared" si="5"/>
        <v>0.93400000000000005</v>
      </c>
      <c r="P19" s="66">
        <f t="shared" si="5"/>
        <v>2.2210000000000001</v>
      </c>
      <c r="Q19" s="66">
        <f t="shared" si="5"/>
        <v>0.85600000000000009</v>
      </c>
      <c r="R19" s="66">
        <f t="shared" si="5"/>
        <v>0</v>
      </c>
      <c r="T19" s="66">
        <f t="shared" si="2"/>
        <v>4.75</v>
      </c>
      <c r="U19" s="66">
        <f t="shared" si="3"/>
        <v>4.7510000000000003</v>
      </c>
      <c r="X19" s="70">
        <f t="shared" si="4"/>
        <v>1.415</v>
      </c>
    </row>
    <row r="20" spans="1:24">
      <c r="A20" s="58" t="s">
        <v>170</v>
      </c>
      <c r="B20" s="51"/>
      <c r="C20" s="66">
        <f>SUM(C21:C31)</f>
        <v>2162.4610000000002</v>
      </c>
      <c r="D20" s="66">
        <f t="shared" ref="D20:R20" si="6">SUM(D21:D31)</f>
        <v>862.20899999999995</v>
      </c>
      <c r="E20" s="66">
        <f t="shared" si="6"/>
        <v>844.65800000000002</v>
      </c>
      <c r="F20" s="66">
        <f t="shared" si="6"/>
        <v>364.78999999999996</v>
      </c>
      <c r="G20" s="66">
        <f t="shared" si="6"/>
        <v>79.366</v>
      </c>
      <c r="H20" s="66">
        <f t="shared" si="6"/>
        <v>11.436</v>
      </c>
      <c r="I20" s="66">
        <f t="shared" si="6"/>
        <v>350.84400000000005</v>
      </c>
      <c r="J20" s="66">
        <f t="shared" si="6"/>
        <v>365.12799999999999</v>
      </c>
      <c r="K20" s="66">
        <f t="shared" si="6"/>
        <v>163.68200000000002</v>
      </c>
      <c r="L20" s="66">
        <f t="shared" si="6"/>
        <v>42.689</v>
      </c>
      <c r="M20" s="66">
        <f t="shared" si="6"/>
        <v>6.0090000000000003</v>
      </c>
      <c r="N20" s="66">
        <f t="shared" si="6"/>
        <v>511.36599999999999</v>
      </c>
      <c r="O20" s="66">
        <f t="shared" si="6"/>
        <v>479.53100000000001</v>
      </c>
      <c r="P20" s="66">
        <f t="shared" si="6"/>
        <v>201.108</v>
      </c>
      <c r="Q20" s="66">
        <f t="shared" si="6"/>
        <v>36.67799999999999</v>
      </c>
      <c r="R20" s="66">
        <f t="shared" si="6"/>
        <v>5.4279999999999999</v>
      </c>
      <c r="T20" s="66">
        <f t="shared" si="2"/>
        <v>2162.4590000000003</v>
      </c>
      <c r="U20" s="66">
        <f t="shared" si="3"/>
        <v>2162.4629999999997</v>
      </c>
      <c r="X20" s="70">
        <f t="shared" si="4"/>
        <v>1706.867</v>
      </c>
    </row>
    <row r="21" spans="1:24">
      <c r="A21" s="61" t="s">
        <v>160</v>
      </c>
      <c r="B21" s="51"/>
      <c r="C21" s="65">
        <v>338.99099999999999</v>
      </c>
      <c r="D21" s="65">
        <v>127.337</v>
      </c>
      <c r="E21" s="65">
        <v>124.023</v>
      </c>
      <c r="F21" s="65">
        <v>63.054000000000002</v>
      </c>
      <c r="G21" s="65">
        <v>21.56</v>
      </c>
      <c r="H21" s="65">
        <v>3.0169999999999999</v>
      </c>
      <c r="I21" s="65">
        <v>91.882999999999996</v>
      </c>
      <c r="J21" s="65">
        <v>84.034999999999997</v>
      </c>
      <c r="K21" s="65">
        <v>37.935000000000002</v>
      </c>
      <c r="L21" s="65">
        <v>15.522</v>
      </c>
      <c r="M21" s="65">
        <v>1.8720000000000001</v>
      </c>
      <c r="N21" s="65">
        <v>35.454000000000001</v>
      </c>
      <c r="O21" s="65">
        <v>39.988</v>
      </c>
      <c r="P21" s="65">
        <v>25.119</v>
      </c>
      <c r="Q21" s="65">
        <v>6.0380000000000003</v>
      </c>
      <c r="R21" s="65">
        <v>1.1459999999999999</v>
      </c>
      <c r="T21" s="66">
        <f t="shared" si="2"/>
        <v>338.99099999999999</v>
      </c>
      <c r="U21" s="66">
        <f t="shared" si="3"/>
        <v>338.99200000000002</v>
      </c>
      <c r="X21" s="70">
        <f t="shared" si="4"/>
        <v>251.36</v>
      </c>
    </row>
    <row r="22" spans="1:24">
      <c r="A22" s="61" t="s">
        <v>161</v>
      </c>
      <c r="B22" s="51"/>
      <c r="C22" s="65">
        <v>306.34800000000001</v>
      </c>
      <c r="D22" s="65">
        <v>151.43299999999999</v>
      </c>
      <c r="E22" s="65">
        <v>108.34</v>
      </c>
      <c r="F22" s="65">
        <v>37.082999999999998</v>
      </c>
      <c r="G22" s="65">
        <v>6.78</v>
      </c>
      <c r="H22" s="65">
        <v>2.7120000000000002</v>
      </c>
      <c r="I22" s="65">
        <v>84.503</v>
      </c>
      <c r="J22" s="65">
        <v>57.79</v>
      </c>
      <c r="K22" s="65">
        <v>18.326000000000001</v>
      </c>
      <c r="L22" s="65">
        <v>3.665</v>
      </c>
      <c r="M22" s="65">
        <v>0.97899999999999998</v>
      </c>
      <c r="N22" s="65">
        <v>66.930000000000007</v>
      </c>
      <c r="O22" s="65">
        <v>50.55</v>
      </c>
      <c r="P22" s="65">
        <v>18.757000000000001</v>
      </c>
      <c r="Q22" s="65">
        <v>3.1150000000000002</v>
      </c>
      <c r="R22" s="65">
        <v>1.7330000000000001</v>
      </c>
      <c r="T22" s="66">
        <f t="shared" si="2"/>
        <v>306.34799999999996</v>
      </c>
      <c r="U22" s="66">
        <f t="shared" si="3"/>
        <v>306.34800000000001</v>
      </c>
      <c r="X22" s="70">
        <f t="shared" si="4"/>
        <v>259.77300000000002</v>
      </c>
    </row>
    <row r="23" spans="1:24">
      <c r="A23" s="61" t="s">
        <v>162</v>
      </c>
      <c r="B23" s="51"/>
      <c r="C23" s="65">
        <v>5.077</v>
      </c>
      <c r="D23" s="65">
        <v>2.331</v>
      </c>
      <c r="E23" s="65">
        <v>2.2330000000000001</v>
      </c>
      <c r="F23" s="65">
        <v>0.38700000000000001</v>
      </c>
      <c r="G23" s="65">
        <v>0.126</v>
      </c>
      <c r="H23" s="65">
        <v>0</v>
      </c>
      <c r="I23" s="65">
        <v>1.68</v>
      </c>
      <c r="J23" s="65">
        <v>1.2749999999999999</v>
      </c>
      <c r="K23" s="65">
        <v>0.04</v>
      </c>
      <c r="L23" s="65">
        <v>0.126</v>
      </c>
      <c r="M23" s="65">
        <v>0</v>
      </c>
      <c r="N23" s="65">
        <v>0.65100000000000002</v>
      </c>
      <c r="O23" s="65">
        <v>0.95799999999999996</v>
      </c>
      <c r="P23" s="65">
        <v>0.34699999999999998</v>
      </c>
      <c r="Q23" s="65">
        <v>0</v>
      </c>
      <c r="R23" s="65">
        <v>0</v>
      </c>
      <c r="T23" s="66">
        <f t="shared" si="2"/>
        <v>5.0770000000000008</v>
      </c>
      <c r="U23" s="66">
        <f t="shared" si="3"/>
        <v>5.077</v>
      </c>
      <c r="X23" s="70">
        <f t="shared" si="4"/>
        <v>4.5640000000000001</v>
      </c>
    </row>
    <row r="24" spans="1:24">
      <c r="A24" s="61" t="s">
        <v>163</v>
      </c>
      <c r="B24" s="51"/>
      <c r="C24" s="65">
        <v>201.875</v>
      </c>
      <c r="D24" s="65">
        <v>107.255</v>
      </c>
      <c r="E24" s="65">
        <v>63.055999999999997</v>
      </c>
      <c r="F24" s="65">
        <v>30.661000000000001</v>
      </c>
      <c r="G24" s="65">
        <v>0.90200000000000002</v>
      </c>
      <c r="H24" s="65">
        <v>0</v>
      </c>
      <c r="I24" s="65">
        <v>3.3029999999999999</v>
      </c>
      <c r="J24" s="65">
        <v>3.5339999999999998</v>
      </c>
      <c r="K24" s="65">
        <v>3.3650000000000002</v>
      </c>
      <c r="L24" s="65">
        <v>0.16200000000000001</v>
      </c>
      <c r="M24" s="65">
        <v>0</v>
      </c>
      <c r="N24" s="65">
        <v>103.952</v>
      </c>
      <c r="O24" s="65">
        <v>59.523000000000003</v>
      </c>
      <c r="P24" s="65">
        <v>27.295999999999999</v>
      </c>
      <c r="Q24" s="65">
        <v>0.74099999999999999</v>
      </c>
      <c r="R24" s="65">
        <v>0</v>
      </c>
      <c r="T24" s="66">
        <f t="shared" si="2"/>
        <v>201.87399999999997</v>
      </c>
      <c r="U24" s="66">
        <f t="shared" si="3"/>
        <v>201.876</v>
      </c>
      <c r="X24" s="70">
        <f t="shared" si="4"/>
        <v>170.31099999999998</v>
      </c>
    </row>
    <row r="25" spans="1:24">
      <c r="A25" s="61" t="s">
        <v>164</v>
      </c>
      <c r="B25" s="51"/>
      <c r="C25" s="65">
        <v>124.215</v>
      </c>
      <c r="D25" s="65">
        <v>42.987000000000002</v>
      </c>
      <c r="E25" s="65">
        <v>49.853000000000002</v>
      </c>
      <c r="F25" s="65">
        <v>24.948</v>
      </c>
      <c r="G25" s="65">
        <v>5.8339999999999996</v>
      </c>
      <c r="H25" s="65">
        <v>0.59399999999999997</v>
      </c>
      <c r="I25" s="65">
        <v>25.681000000000001</v>
      </c>
      <c r="J25" s="65">
        <v>20.323</v>
      </c>
      <c r="K25" s="65">
        <v>11.284000000000001</v>
      </c>
      <c r="L25" s="65">
        <v>2.1150000000000002</v>
      </c>
      <c r="M25" s="65">
        <v>0.23499999999999999</v>
      </c>
      <c r="N25" s="65">
        <v>17.306000000000001</v>
      </c>
      <c r="O25" s="65">
        <v>29.53</v>
      </c>
      <c r="P25" s="65">
        <v>13.664</v>
      </c>
      <c r="Q25" s="65">
        <v>3.718</v>
      </c>
      <c r="R25" s="65">
        <v>0.35899999999999999</v>
      </c>
      <c r="T25" s="66">
        <f t="shared" si="2"/>
        <v>124.21600000000001</v>
      </c>
      <c r="U25" s="66">
        <f t="shared" si="3"/>
        <v>124.215</v>
      </c>
      <c r="X25" s="70">
        <f t="shared" si="4"/>
        <v>92.84</v>
      </c>
    </row>
    <row r="26" spans="1:24">
      <c r="A26" s="61" t="s">
        <v>165</v>
      </c>
      <c r="B26" s="51"/>
      <c r="C26" s="65">
        <v>141.62200000000001</v>
      </c>
      <c r="D26" s="65">
        <v>77.305999999999997</v>
      </c>
      <c r="E26" s="65">
        <v>46.100999999999999</v>
      </c>
      <c r="F26" s="65">
        <v>13.904</v>
      </c>
      <c r="G26" s="65">
        <v>3.5670000000000002</v>
      </c>
      <c r="H26" s="65">
        <v>0.74299999999999999</v>
      </c>
      <c r="I26" s="65">
        <v>21.97</v>
      </c>
      <c r="J26" s="65">
        <v>17.943000000000001</v>
      </c>
      <c r="K26" s="65">
        <v>4.008</v>
      </c>
      <c r="L26" s="65">
        <v>0.67700000000000005</v>
      </c>
      <c r="M26" s="65">
        <v>0</v>
      </c>
      <c r="N26" s="65">
        <v>55.335999999999999</v>
      </c>
      <c r="O26" s="65">
        <v>28.158000000000001</v>
      </c>
      <c r="P26" s="65">
        <v>9.8960000000000008</v>
      </c>
      <c r="Q26" s="65">
        <v>2.891</v>
      </c>
      <c r="R26" s="65">
        <v>0.74299999999999999</v>
      </c>
      <c r="T26" s="66">
        <f t="shared" si="2"/>
        <v>141.62100000000001</v>
      </c>
      <c r="U26" s="66">
        <f t="shared" si="3"/>
        <v>141.62199999999999</v>
      </c>
      <c r="X26" s="70">
        <f t="shared" si="4"/>
        <v>123.407</v>
      </c>
    </row>
    <row r="27" spans="1:24">
      <c r="A27" s="61" t="s">
        <v>166</v>
      </c>
      <c r="B27" s="51"/>
      <c r="C27" s="65">
        <v>880.73199999999997</v>
      </c>
      <c r="D27" s="65">
        <v>258.904</v>
      </c>
      <c r="E27" s="65">
        <v>393.11099999999999</v>
      </c>
      <c r="F27" s="65">
        <v>185.2</v>
      </c>
      <c r="G27" s="65">
        <v>39.146000000000001</v>
      </c>
      <c r="H27" s="65">
        <v>4.37</v>
      </c>
      <c r="I27" s="65">
        <v>114.99299999999999</v>
      </c>
      <c r="J27" s="65">
        <v>173.41399999999999</v>
      </c>
      <c r="K27" s="65">
        <v>87.411000000000001</v>
      </c>
      <c r="L27" s="65">
        <v>20.393999999999998</v>
      </c>
      <c r="M27" s="65">
        <v>2.923</v>
      </c>
      <c r="N27" s="65">
        <v>143.911</v>
      </c>
      <c r="O27" s="65">
        <v>219.697</v>
      </c>
      <c r="P27" s="65">
        <v>97.789000000000001</v>
      </c>
      <c r="Q27" s="65">
        <v>18.751999999999999</v>
      </c>
      <c r="R27" s="65">
        <v>1.4470000000000001</v>
      </c>
      <c r="T27" s="66">
        <f t="shared" si="2"/>
        <v>880.73099999999988</v>
      </c>
      <c r="U27" s="66">
        <f t="shared" si="3"/>
        <v>880.73099999999999</v>
      </c>
      <c r="X27" s="70">
        <f t="shared" si="4"/>
        <v>652.01499999999999</v>
      </c>
    </row>
    <row r="28" spans="1:24">
      <c r="A28" s="61" t="s">
        <v>167</v>
      </c>
      <c r="B28" s="51"/>
      <c r="C28" s="65">
        <v>82.997</v>
      </c>
      <c r="D28" s="65">
        <v>48.365000000000002</v>
      </c>
      <c r="E28" s="65">
        <v>30.297999999999998</v>
      </c>
      <c r="F28" s="65">
        <v>3.8730000000000002</v>
      </c>
      <c r="G28" s="65">
        <v>0.46100000000000002</v>
      </c>
      <c r="H28" s="65">
        <v>0</v>
      </c>
      <c r="I28" s="65">
        <v>6.726</v>
      </c>
      <c r="J28" s="65">
        <v>5.3330000000000002</v>
      </c>
      <c r="K28" s="65">
        <v>1.2749999999999999</v>
      </c>
      <c r="L28" s="65">
        <v>0</v>
      </c>
      <c r="M28" s="65">
        <v>0</v>
      </c>
      <c r="N28" s="65">
        <v>41.64</v>
      </c>
      <c r="O28" s="65">
        <v>24.965</v>
      </c>
      <c r="P28" s="65">
        <v>2.5979999999999999</v>
      </c>
      <c r="Q28" s="65">
        <v>0.46100000000000002</v>
      </c>
      <c r="R28" s="65">
        <v>0</v>
      </c>
      <c r="T28" s="66">
        <f t="shared" si="2"/>
        <v>82.997</v>
      </c>
      <c r="U28" s="66">
        <f t="shared" si="3"/>
        <v>82.998000000000005</v>
      </c>
      <c r="X28" s="70">
        <f t="shared" si="4"/>
        <v>78.662999999999997</v>
      </c>
    </row>
    <row r="29" spans="1:24">
      <c r="A29" s="61" t="s">
        <v>168</v>
      </c>
      <c r="B29" s="57"/>
      <c r="C29" s="65">
        <v>74.683000000000007</v>
      </c>
      <c r="D29" s="65">
        <v>45.798000000000002</v>
      </c>
      <c r="E29" s="65">
        <v>23.72</v>
      </c>
      <c r="F29" s="65">
        <v>4.9980000000000002</v>
      </c>
      <c r="G29" s="65">
        <v>0.16800000000000001</v>
      </c>
      <c r="H29" s="65">
        <v>0</v>
      </c>
      <c r="I29" s="65">
        <v>0.105</v>
      </c>
      <c r="J29" s="65">
        <v>0.626</v>
      </c>
      <c r="K29" s="65">
        <v>3.7999999999999999E-2</v>
      </c>
      <c r="L29" s="65">
        <v>0</v>
      </c>
      <c r="M29" s="65">
        <v>0</v>
      </c>
      <c r="N29" s="65">
        <v>45.692999999999998</v>
      </c>
      <c r="O29" s="65">
        <v>23.094000000000001</v>
      </c>
      <c r="P29" s="65">
        <v>4.96</v>
      </c>
      <c r="Q29" s="65">
        <v>0.16800000000000001</v>
      </c>
      <c r="R29" s="65">
        <v>0</v>
      </c>
      <c r="T29" s="66">
        <f t="shared" si="2"/>
        <v>74.684000000000012</v>
      </c>
      <c r="U29" s="66">
        <f t="shared" si="3"/>
        <v>74.683999999999997</v>
      </c>
      <c r="X29" s="70">
        <f t="shared" si="4"/>
        <v>69.518000000000001</v>
      </c>
    </row>
    <row r="30" spans="1:24">
      <c r="A30" s="61" t="s">
        <v>169</v>
      </c>
      <c r="B30" s="57"/>
      <c r="C30" s="65">
        <v>3.5230000000000001</v>
      </c>
      <c r="D30" s="65">
        <v>0.222</v>
      </c>
      <c r="E30" s="65">
        <v>2.9940000000000002</v>
      </c>
      <c r="F30" s="65">
        <v>0.307</v>
      </c>
      <c r="G30" s="65">
        <v>0</v>
      </c>
      <c r="H30" s="65">
        <v>0</v>
      </c>
      <c r="I30" s="65">
        <v>0</v>
      </c>
      <c r="J30" s="65">
        <v>0.82899999999999996</v>
      </c>
      <c r="K30" s="65">
        <v>0</v>
      </c>
      <c r="L30" s="65">
        <v>0</v>
      </c>
      <c r="M30" s="65">
        <v>0</v>
      </c>
      <c r="N30" s="65">
        <v>0.222</v>
      </c>
      <c r="O30" s="65">
        <v>2.165</v>
      </c>
      <c r="P30" s="65">
        <v>0.307</v>
      </c>
      <c r="Q30" s="65">
        <v>0</v>
      </c>
      <c r="R30" s="65">
        <v>0</v>
      </c>
      <c r="T30" s="66">
        <f t="shared" si="2"/>
        <v>3.5230000000000001</v>
      </c>
      <c r="U30" s="66">
        <f t="shared" si="3"/>
        <v>3.5230000000000001</v>
      </c>
      <c r="X30" s="70">
        <f t="shared" si="4"/>
        <v>3.2160000000000002</v>
      </c>
    </row>
    <row r="31" spans="1:24">
      <c r="A31" s="61" t="s">
        <v>64</v>
      </c>
      <c r="B31" s="57"/>
      <c r="C31" s="65">
        <v>2.3980000000000001</v>
      </c>
      <c r="D31" s="65">
        <v>0.27100000000000002</v>
      </c>
      <c r="E31" s="65">
        <v>0.92900000000000005</v>
      </c>
      <c r="F31" s="65">
        <v>0.375</v>
      </c>
      <c r="G31" s="65">
        <v>0.82199999999999995</v>
      </c>
      <c r="H31" s="65">
        <v>0</v>
      </c>
      <c r="I31" s="65">
        <v>0</v>
      </c>
      <c r="J31" s="65">
        <v>2.5999999999999999E-2</v>
      </c>
      <c r="K31" s="65">
        <v>0</v>
      </c>
      <c r="L31" s="65">
        <v>2.8000000000000001E-2</v>
      </c>
      <c r="M31" s="65">
        <v>0</v>
      </c>
      <c r="N31" s="65">
        <v>0.27100000000000002</v>
      </c>
      <c r="O31" s="65">
        <v>0.90300000000000002</v>
      </c>
      <c r="P31" s="65">
        <v>0.375</v>
      </c>
      <c r="Q31" s="65">
        <v>0.79400000000000004</v>
      </c>
      <c r="R31" s="65">
        <v>0</v>
      </c>
      <c r="T31" s="66">
        <f t="shared" si="2"/>
        <v>2.3970000000000002</v>
      </c>
      <c r="U31" s="66">
        <f t="shared" si="3"/>
        <v>2.3970000000000002</v>
      </c>
      <c r="X31" s="70">
        <f t="shared" si="4"/>
        <v>1.2000000000000002</v>
      </c>
    </row>
    <row r="32" spans="1:24">
      <c r="A32" s="58" t="s">
        <v>171</v>
      </c>
      <c r="B32" s="57"/>
      <c r="C32" s="66">
        <f>SUM(C33:C43)</f>
        <v>2491.1720000000005</v>
      </c>
      <c r="D32" s="66">
        <f t="shared" ref="D32:R32" si="7">SUM(D33:D43)</f>
        <v>537.24199999999996</v>
      </c>
      <c r="E32" s="66">
        <f t="shared" si="7"/>
        <v>1065.596</v>
      </c>
      <c r="F32" s="66">
        <f t="shared" si="7"/>
        <v>708.93700000000001</v>
      </c>
      <c r="G32" s="66">
        <f t="shared" si="7"/>
        <v>171.464</v>
      </c>
      <c r="H32" s="66">
        <f t="shared" si="7"/>
        <v>7.9329999999999998</v>
      </c>
      <c r="I32" s="66">
        <f t="shared" si="7"/>
        <v>220.39099999999999</v>
      </c>
      <c r="J32" s="66">
        <f t="shared" si="7"/>
        <v>496.25800000000004</v>
      </c>
      <c r="K32" s="66">
        <f t="shared" si="7"/>
        <v>330.89</v>
      </c>
      <c r="L32" s="66">
        <f t="shared" si="7"/>
        <v>92.918000000000006</v>
      </c>
      <c r="M32" s="66">
        <f t="shared" si="7"/>
        <v>1.456</v>
      </c>
      <c r="N32" s="66">
        <f t="shared" si="7"/>
        <v>316.85399999999998</v>
      </c>
      <c r="O32" s="66">
        <f t="shared" si="7"/>
        <v>569.33699999999988</v>
      </c>
      <c r="P32" s="66">
        <f t="shared" si="7"/>
        <v>378.04599999999999</v>
      </c>
      <c r="Q32" s="66">
        <f t="shared" si="7"/>
        <v>78.547999999999988</v>
      </c>
      <c r="R32" s="66">
        <f t="shared" si="7"/>
        <v>6.4780000000000006</v>
      </c>
      <c r="T32" s="66">
        <f t="shared" si="2"/>
        <v>2491.172</v>
      </c>
      <c r="U32" s="66">
        <f t="shared" si="3"/>
        <v>2491.1759999999995</v>
      </c>
      <c r="X32" s="70">
        <f t="shared" si="4"/>
        <v>1602.838</v>
      </c>
    </row>
    <row r="33" spans="1:25">
      <c r="A33" s="61" t="s">
        <v>160</v>
      </c>
      <c r="B33" s="56"/>
      <c r="C33" s="65">
        <v>32.292000000000002</v>
      </c>
      <c r="D33" s="65">
        <v>3.9940000000000002</v>
      </c>
      <c r="E33" s="65">
        <v>6.4269999999999996</v>
      </c>
      <c r="F33" s="65">
        <v>13.432</v>
      </c>
      <c r="G33" s="65">
        <v>8.44</v>
      </c>
      <c r="H33" s="65">
        <v>0</v>
      </c>
      <c r="I33" s="65">
        <v>2.9670000000000001</v>
      </c>
      <c r="J33" s="65">
        <v>3.3319999999999999</v>
      </c>
      <c r="K33" s="65">
        <v>8.391</v>
      </c>
      <c r="L33" s="65">
        <v>6.0430000000000001</v>
      </c>
      <c r="M33" s="65">
        <v>0</v>
      </c>
      <c r="N33" s="65">
        <v>1.026</v>
      </c>
      <c r="O33" s="65">
        <v>3.0950000000000002</v>
      </c>
      <c r="P33" s="65">
        <v>5.0410000000000004</v>
      </c>
      <c r="Q33" s="65">
        <v>2.3969999999999998</v>
      </c>
      <c r="R33" s="65">
        <v>0</v>
      </c>
      <c r="T33" s="66">
        <f t="shared" si="2"/>
        <v>32.292999999999999</v>
      </c>
      <c r="U33" s="66">
        <f t="shared" si="3"/>
        <v>32.292000000000002</v>
      </c>
      <c r="X33" s="70">
        <f t="shared" si="4"/>
        <v>10.420999999999999</v>
      </c>
    </row>
    <row r="34" spans="1:25">
      <c r="A34" s="61" t="s">
        <v>161</v>
      </c>
      <c r="B34" s="36"/>
      <c r="C34" s="65">
        <v>42.261000000000003</v>
      </c>
      <c r="D34" s="65">
        <v>15.95</v>
      </c>
      <c r="E34" s="65">
        <v>11.913</v>
      </c>
      <c r="F34" s="65">
        <v>9.5030000000000001</v>
      </c>
      <c r="G34" s="65">
        <v>4.5220000000000002</v>
      </c>
      <c r="H34" s="65">
        <v>0.373</v>
      </c>
      <c r="I34" s="65">
        <v>4.26</v>
      </c>
      <c r="J34" s="65">
        <v>4.6349999999999998</v>
      </c>
      <c r="K34" s="65">
        <v>3.0710000000000002</v>
      </c>
      <c r="L34" s="65">
        <v>3.4009999999999998</v>
      </c>
      <c r="M34" s="65">
        <v>0</v>
      </c>
      <c r="N34" s="65">
        <v>11.69</v>
      </c>
      <c r="O34" s="65">
        <v>7.2779999999999996</v>
      </c>
      <c r="P34" s="65">
        <v>6.431</v>
      </c>
      <c r="Q34" s="65">
        <v>1.121</v>
      </c>
      <c r="R34" s="65">
        <v>0.373</v>
      </c>
      <c r="T34" s="66">
        <f t="shared" si="2"/>
        <v>42.260999999999996</v>
      </c>
      <c r="U34" s="66">
        <f t="shared" si="3"/>
        <v>42.26</v>
      </c>
      <c r="X34" s="70">
        <f t="shared" si="4"/>
        <v>27.863</v>
      </c>
    </row>
    <row r="35" spans="1:25">
      <c r="A35" s="61" t="s">
        <v>162</v>
      </c>
      <c r="B35" s="36"/>
      <c r="C35" s="65">
        <v>1.431</v>
      </c>
      <c r="D35" s="65">
        <v>1.1619999999999999</v>
      </c>
      <c r="E35" s="65">
        <v>0.26900000000000002</v>
      </c>
      <c r="F35" s="65">
        <v>0</v>
      </c>
      <c r="G35" s="65">
        <v>0</v>
      </c>
      <c r="H35" s="65">
        <v>0</v>
      </c>
      <c r="I35" s="65">
        <v>0.94399999999999995</v>
      </c>
      <c r="J35" s="65">
        <v>0.183</v>
      </c>
      <c r="K35" s="65">
        <v>0</v>
      </c>
      <c r="L35" s="65">
        <v>0</v>
      </c>
      <c r="M35" s="65">
        <v>0</v>
      </c>
      <c r="N35" s="65">
        <v>0.218</v>
      </c>
      <c r="O35" s="65">
        <v>8.5999999999999993E-2</v>
      </c>
      <c r="P35" s="65">
        <v>0</v>
      </c>
      <c r="Q35" s="65">
        <v>0</v>
      </c>
      <c r="R35" s="65">
        <v>0</v>
      </c>
      <c r="T35" s="66">
        <f t="shared" si="2"/>
        <v>1.431</v>
      </c>
      <c r="U35" s="66">
        <f t="shared" si="3"/>
        <v>1.431</v>
      </c>
      <c r="X35" s="70">
        <f t="shared" si="4"/>
        <v>1.431</v>
      </c>
    </row>
    <row r="36" spans="1:25">
      <c r="A36" s="61" t="s">
        <v>163</v>
      </c>
      <c r="B36" s="36"/>
      <c r="C36" s="65">
        <v>74.813999999999993</v>
      </c>
      <c r="D36" s="65">
        <v>18.18</v>
      </c>
      <c r="E36" s="65">
        <v>34.159999999999997</v>
      </c>
      <c r="F36" s="65">
        <v>20.527999999999999</v>
      </c>
      <c r="G36" s="65">
        <v>1.946</v>
      </c>
      <c r="H36" s="65">
        <v>0</v>
      </c>
      <c r="I36" s="65">
        <v>0.36199999999999999</v>
      </c>
      <c r="J36" s="65">
        <v>0.97399999999999998</v>
      </c>
      <c r="K36" s="65">
        <v>2.5649999999999999</v>
      </c>
      <c r="L36" s="65">
        <v>0</v>
      </c>
      <c r="M36" s="65">
        <v>0</v>
      </c>
      <c r="N36" s="65">
        <v>17.818000000000001</v>
      </c>
      <c r="O36" s="65">
        <v>33.186</v>
      </c>
      <c r="P36" s="65">
        <v>17.963000000000001</v>
      </c>
      <c r="Q36" s="65">
        <v>1.946</v>
      </c>
      <c r="R36" s="65">
        <v>0</v>
      </c>
      <c r="T36" s="66">
        <f t="shared" si="2"/>
        <v>74.813999999999993</v>
      </c>
      <c r="U36" s="66">
        <f t="shared" si="3"/>
        <v>74.813999999999993</v>
      </c>
      <c r="X36" s="70">
        <f t="shared" si="4"/>
        <v>52.339999999999996</v>
      </c>
    </row>
    <row r="37" spans="1:25">
      <c r="A37" s="61" t="s">
        <v>172</v>
      </c>
      <c r="B37" s="36"/>
      <c r="C37" s="65">
        <v>107.70099999999999</v>
      </c>
      <c r="D37" s="65">
        <v>21.776</v>
      </c>
      <c r="E37" s="65">
        <v>50.875999999999998</v>
      </c>
      <c r="F37" s="65">
        <v>29.553000000000001</v>
      </c>
      <c r="G37" s="65">
        <v>5.4960000000000004</v>
      </c>
      <c r="H37" s="65">
        <v>0</v>
      </c>
      <c r="I37" s="65">
        <v>9.5429999999999993</v>
      </c>
      <c r="J37" s="65">
        <v>16.638999999999999</v>
      </c>
      <c r="K37" s="65">
        <v>11.204000000000001</v>
      </c>
      <c r="L37" s="65">
        <v>2.9569999999999999</v>
      </c>
      <c r="M37" s="65">
        <v>0</v>
      </c>
      <c r="N37" s="65">
        <v>12.233000000000001</v>
      </c>
      <c r="O37" s="65">
        <v>34.237000000000002</v>
      </c>
      <c r="P37" s="65">
        <v>18.349</v>
      </c>
      <c r="Q37" s="65">
        <v>2.5390000000000001</v>
      </c>
      <c r="R37" s="65">
        <v>0</v>
      </c>
      <c r="T37" s="66">
        <f t="shared" si="2"/>
        <v>107.70099999999999</v>
      </c>
      <c r="U37" s="66">
        <f t="shared" si="3"/>
        <v>107.70099999999999</v>
      </c>
      <c r="X37" s="70">
        <f t="shared" si="4"/>
        <v>72.652000000000001</v>
      </c>
    </row>
    <row r="38" spans="1:25">
      <c r="A38" s="61" t="s">
        <v>165</v>
      </c>
      <c r="B38" s="36"/>
      <c r="C38" s="65">
        <v>52.670999999999999</v>
      </c>
      <c r="D38" s="65">
        <v>16.527999999999999</v>
      </c>
      <c r="E38" s="65">
        <v>21.36</v>
      </c>
      <c r="F38" s="65">
        <v>13.426</v>
      </c>
      <c r="G38" s="65">
        <v>1.357</v>
      </c>
      <c r="H38" s="65">
        <v>0</v>
      </c>
      <c r="I38" s="65">
        <v>2.2210000000000001</v>
      </c>
      <c r="J38" s="65">
        <v>4.9379999999999997</v>
      </c>
      <c r="K38" s="65">
        <v>1.8169999999999999</v>
      </c>
      <c r="L38" s="65">
        <v>0.59399999999999997</v>
      </c>
      <c r="M38" s="65">
        <v>0</v>
      </c>
      <c r="N38" s="65">
        <v>14.308</v>
      </c>
      <c r="O38" s="65">
        <v>16.422000000000001</v>
      </c>
      <c r="P38" s="65">
        <v>11.609</v>
      </c>
      <c r="Q38" s="65">
        <v>0.76400000000000001</v>
      </c>
      <c r="R38" s="65">
        <v>0</v>
      </c>
      <c r="T38" s="66">
        <f t="shared" si="2"/>
        <v>52.670999999999999</v>
      </c>
      <c r="U38" s="66">
        <f t="shared" si="3"/>
        <v>52.673000000000002</v>
      </c>
      <c r="X38" s="70">
        <f t="shared" si="4"/>
        <v>37.887999999999998</v>
      </c>
    </row>
    <row r="39" spans="1:25">
      <c r="A39" s="61" t="s">
        <v>166</v>
      </c>
      <c r="B39" s="36"/>
      <c r="C39" s="65">
        <v>2012.873</v>
      </c>
      <c r="D39" s="65">
        <v>379.98399999999998</v>
      </c>
      <c r="E39" s="65">
        <v>880.15300000000002</v>
      </c>
      <c r="F39" s="65">
        <v>599.91</v>
      </c>
      <c r="G39" s="65">
        <v>146.523</v>
      </c>
      <c r="H39" s="65">
        <v>6.3019999999999996</v>
      </c>
      <c r="I39" s="65">
        <v>186.80699999999999</v>
      </c>
      <c r="J39" s="65">
        <v>460.50299999999999</v>
      </c>
      <c r="K39" s="65">
        <v>301.08199999999999</v>
      </c>
      <c r="L39" s="65">
        <v>79.56</v>
      </c>
      <c r="M39" s="65">
        <v>1.456</v>
      </c>
      <c r="N39" s="65">
        <v>193.17699999999999</v>
      </c>
      <c r="O39" s="65">
        <v>419.65</v>
      </c>
      <c r="P39" s="65">
        <v>298.82799999999997</v>
      </c>
      <c r="Q39" s="65">
        <v>66.962999999999994</v>
      </c>
      <c r="R39" s="65">
        <v>4.8470000000000004</v>
      </c>
      <c r="T39" s="66">
        <f t="shared" si="2"/>
        <v>2012.8719999999998</v>
      </c>
      <c r="U39" s="66">
        <f t="shared" si="3"/>
        <v>2012.8729999999996</v>
      </c>
      <c r="X39" s="70">
        <f t="shared" si="4"/>
        <v>1260.1369999999999</v>
      </c>
    </row>
    <row r="40" spans="1:25">
      <c r="A40" s="61" t="s">
        <v>167</v>
      </c>
      <c r="B40" s="36"/>
      <c r="C40" s="65">
        <v>58.183999999999997</v>
      </c>
      <c r="D40" s="65">
        <v>38.603000000000002</v>
      </c>
      <c r="E40" s="65">
        <v>10.83</v>
      </c>
      <c r="F40" s="65">
        <v>7.5970000000000004</v>
      </c>
      <c r="G40" s="65">
        <v>1.1539999999999999</v>
      </c>
      <c r="H40" s="65">
        <v>0</v>
      </c>
      <c r="I40" s="65">
        <v>9.718</v>
      </c>
      <c r="J40" s="65">
        <v>2.1840000000000002</v>
      </c>
      <c r="K40" s="65">
        <v>1.294</v>
      </c>
      <c r="L40" s="65">
        <v>0</v>
      </c>
      <c r="M40" s="65">
        <v>0</v>
      </c>
      <c r="N40" s="65">
        <v>28.885999999999999</v>
      </c>
      <c r="O40" s="65">
        <v>8.6460000000000008</v>
      </c>
      <c r="P40" s="65">
        <v>6.3029999999999999</v>
      </c>
      <c r="Q40" s="65">
        <v>1.1539999999999999</v>
      </c>
      <c r="R40" s="65">
        <v>0</v>
      </c>
      <c r="T40" s="66">
        <f t="shared" si="2"/>
        <v>58.183999999999997</v>
      </c>
      <c r="U40" s="66">
        <f t="shared" si="3"/>
        <v>58.185000000000002</v>
      </c>
      <c r="X40" s="70">
        <f t="shared" si="4"/>
        <v>49.433</v>
      </c>
    </row>
    <row r="41" spans="1:25">
      <c r="A41" s="61" t="s">
        <v>168</v>
      </c>
      <c r="B41" s="36"/>
      <c r="C41" s="65">
        <v>97.870999999999995</v>
      </c>
      <c r="D41" s="65">
        <v>37.387</v>
      </c>
      <c r="E41" s="65">
        <v>47.493000000000002</v>
      </c>
      <c r="F41" s="65">
        <v>9.7910000000000004</v>
      </c>
      <c r="G41" s="65">
        <v>1.9410000000000001</v>
      </c>
      <c r="H41" s="65">
        <v>1.258</v>
      </c>
      <c r="I41" s="65">
        <v>3.4609999999999999</v>
      </c>
      <c r="J41" s="65">
        <v>2.04</v>
      </c>
      <c r="K41" s="65">
        <v>1.2589999999999999</v>
      </c>
      <c r="L41" s="65">
        <v>0.33900000000000002</v>
      </c>
      <c r="M41" s="65">
        <v>0</v>
      </c>
      <c r="N41" s="65">
        <v>33.927</v>
      </c>
      <c r="O41" s="65">
        <v>45.453000000000003</v>
      </c>
      <c r="P41" s="65">
        <v>8.532</v>
      </c>
      <c r="Q41" s="65">
        <v>1.6020000000000001</v>
      </c>
      <c r="R41" s="65">
        <v>1.258</v>
      </c>
      <c r="T41" s="66">
        <f t="shared" si="2"/>
        <v>97.86999999999999</v>
      </c>
      <c r="U41" s="66">
        <f t="shared" si="3"/>
        <v>97.870999999999995</v>
      </c>
      <c r="X41" s="70">
        <f t="shared" si="4"/>
        <v>84.88</v>
      </c>
    </row>
    <row r="42" spans="1:25">
      <c r="A42" s="61" t="s">
        <v>169</v>
      </c>
      <c r="B42" s="36"/>
      <c r="C42" s="65">
        <v>8.7210000000000001</v>
      </c>
      <c r="D42" s="65">
        <v>3.5289999999999999</v>
      </c>
      <c r="E42" s="65">
        <v>2.0489999999999999</v>
      </c>
      <c r="F42" s="65">
        <v>3.1440000000000001</v>
      </c>
      <c r="G42" s="65">
        <v>0</v>
      </c>
      <c r="H42" s="65">
        <v>0</v>
      </c>
      <c r="I42" s="65">
        <v>0</v>
      </c>
      <c r="J42" s="65">
        <v>0.79600000000000004</v>
      </c>
      <c r="K42" s="65">
        <v>0</v>
      </c>
      <c r="L42" s="65">
        <v>0</v>
      </c>
      <c r="M42" s="65">
        <v>0</v>
      </c>
      <c r="N42" s="65">
        <v>3.5289999999999999</v>
      </c>
      <c r="O42" s="65">
        <v>1.2529999999999999</v>
      </c>
      <c r="P42" s="65">
        <v>3.1440000000000001</v>
      </c>
      <c r="Q42" s="65">
        <v>0</v>
      </c>
      <c r="R42" s="65">
        <v>0</v>
      </c>
      <c r="T42" s="66">
        <f t="shared" si="2"/>
        <v>8.7219999999999995</v>
      </c>
      <c r="U42" s="66">
        <f t="shared" si="3"/>
        <v>8.7220000000000013</v>
      </c>
      <c r="X42" s="70">
        <f t="shared" si="4"/>
        <v>5.5779999999999994</v>
      </c>
    </row>
    <row r="43" spans="1:25">
      <c r="A43" s="59" t="s">
        <v>64</v>
      </c>
      <c r="B43" s="36"/>
      <c r="C43" s="65">
        <v>2.3530000000000002</v>
      </c>
      <c r="D43" s="65">
        <v>0.14899999999999999</v>
      </c>
      <c r="E43" s="65">
        <v>6.6000000000000003E-2</v>
      </c>
      <c r="F43" s="65">
        <v>2.0529999999999999</v>
      </c>
      <c r="G43" s="65">
        <v>8.5000000000000006E-2</v>
      </c>
      <c r="H43" s="65">
        <v>0</v>
      </c>
      <c r="I43" s="65">
        <v>0.108</v>
      </c>
      <c r="J43" s="65">
        <v>3.4000000000000002E-2</v>
      </c>
      <c r="K43" s="65">
        <v>0.20699999999999999</v>
      </c>
      <c r="L43" s="65">
        <v>2.4E-2</v>
      </c>
      <c r="M43" s="65">
        <v>0</v>
      </c>
      <c r="N43" s="65">
        <v>4.2000000000000003E-2</v>
      </c>
      <c r="O43" s="65">
        <v>3.1E-2</v>
      </c>
      <c r="P43" s="65">
        <v>1.8460000000000001</v>
      </c>
      <c r="Q43" s="65">
        <v>6.2E-2</v>
      </c>
      <c r="R43" s="65">
        <v>0</v>
      </c>
      <c r="T43" s="66">
        <f t="shared" si="2"/>
        <v>2.3529999999999998</v>
      </c>
      <c r="U43" s="66">
        <f t="shared" si="3"/>
        <v>2.3539999999999996</v>
      </c>
      <c r="X43" s="70">
        <f t="shared" si="4"/>
        <v>0.215</v>
      </c>
    </row>
    <row r="44" spans="1:25">
      <c r="A44" s="60"/>
    </row>
    <row r="45" spans="1:25">
      <c r="B45" s="72" t="s">
        <v>24</v>
      </c>
      <c r="C45" s="186" t="s">
        <v>121</v>
      </c>
      <c r="D45" s="186" t="s">
        <v>17</v>
      </c>
      <c r="E45" s="186"/>
      <c r="F45" s="186"/>
      <c r="G45" s="186"/>
      <c r="H45" s="186"/>
      <c r="I45" s="186" t="s">
        <v>21</v>
      </c>
      <c r="J45" s="186"/>
      <c r="K45" s="186"/>
      <c r="L45" s="186"/>
      <c r="M45" s="186"/>
      <c r="N45" s="186" t="s">
        <v>22</v>
      </c>
      <c r="O45" s="186"/>
      <c r="P45" s="186"/>
      <c r="Q45" s="186"/>
      <c r="R45" s="186"/>
    </row>
    <row r="46" spans="1:25">
      <c r="B46" s="36"/>
      <c r="C46" s="186"/>
      <c r="D46" s="71" t="s">
        <v>18</v>
      </c>
      <c r="E46" s="71">
        <v>2</v>
      </c>
      <c r="F46" s="71">
        <v>3</v>
      </c>
      <c r="G46" s="71" t="s">
        <v>19</v>
      </c>
      <c r="H46" s="71" t="s">
        <v>20</v>
      </c>
      <c r="I46" s="71" t="s">
        <v>18</v>
      </c>
      <c r="J46" s="71">
        <v>2</v>
      </c>
      <c r="K46" s="71">
        <v>3</v>
      </c>
      <c r="L46" s="71" t="s">
        <v>19</v>
      </c>
      <c r="M46" s="71" t="s">
        <v>20</v>
      </c>
      <c r="N46" s="71" t="s">
        <v>18</v>
      </c>
      <c r="O46" s="71">
        <v>2</v>
      </c>
      <c r="P46" s="71">
        <v>3</v>
      </c>
      <c r="Q46" s="71" t="s">
        <v>19</v>
      </c>
      <c r="R46" s="71" t="s">
        <v>20</v>
      </c>
      <c r="X46" t="s">
        <v>274</v>
      </c>
    </row>
    <row r="47" spans="1:25" ht="13.5" customHeight="1">
      <c r="A47" s="62" t="s">
        <v>173</v>
      </c>
      <c r="B47" s="40"/>
      <c r="C47" s="96">
        <f>+C8/C$8*100</f>
        <v>100</v>
      </c>
      <c r="D47" s="96">
        <f t="shared" ref="D47:R47" si="8">+D8/D$8*100</f>
        <v>100</v>
      </c>
      <c r="E47" s="96">
        <f t="shared" si="8"/>
        <v>100</v>
      </c>
      <c r="F47" s="96">
        <f t="shared" si="8"/>
        <v>100</v>
      </c>
      <c r="G47" s="96">
        <f t="shared" si="8"/>
        <v>100</v>
      </c>
      <c r="H47" s="96">
        <f t="shared" si="8"/>
        <v>100</v>
      </c>
      <c r="I47" s="96">
        <f t="shared" si="8"/>
        <v>100</v>
      </c>
      <c r="J47" s="96">
        <f t="shared" si="8"/>
        <v>100</v>
      </c>
      <c r="K47" s="96">
        <f t="shared" si="8"/>
        <v>100</v>
      </c>
      <c r="L47" s="96">
        <f t="shared" si="8"/>
        <v>100</v>
      </c>
      <c r="M47" s="96">
        <f t="shared" si="8"/>
        <v>100</v>
      </c>
      <c r="N47" s="96">
        <f t="shared" si="8"/>
        <v>100</v>
      </c>
      <c r="O47" s="96">
        <f t="shared" si="8"/>
        <v>100</v>
      </c>
      <c r="P47" s="96">
        <f t="shared" si="8"/>
        <v>100</v>
      </c>
      <c r="Q47" s="96">
        <f t="shared" si="8"/>
        <v>100</v>
      </c>
      <c r="R47" s="96">
        <f t="shared" si="8"/>
        <v>100</v>
      </c>
      <c r="S47" s="96"/>
      <c r="T47" s="96"/>
      <c r="U47" s="96"/>
      <c r="V47" s="96"/>
      <c r="W47" s="96" t="str">
        <f>+A47</f>
        <v>Ocupados jòvenes en cabeceras</v>
      </c>
      <c r="X47" s="96">
        <f t="shared" ref="X47:X58" si="9">+X8/X$8*100</f>
        <v>100</v>
      </c>
      <c r="Y47" s="87">
        <f>+G47</f>
        <v>100</v>
      </c>
    </row>
    <row r="48" spans="1:25" ht="13.5" customHeight="1">
      <c r="A48" s="61" t="s">
        <v>160</v>
      </c>
      <c r="B48" s="51" t="s">
        <v>174</v>
      </c>
      <c r="C48" s="96">
        <f>+C9/C$8*100</f>
        <v>7.9783472396727451</v>
      </c>
      <c r="D48" s="97">
        <f t="shared" ref="D48:R48" si="10">+D9/D$8*100</f>
        <v>9.3844657655037587</v>
      </c>
      <c r="E48" s="97">
        <f t="shared" si="10"/>
        <v>6.8289347908707425</v>
      </c>
      <c r="F48" s="97">
        <f t="shared" si="10"/>
        <v>7.1234121895044096</v>
      </c>
      <c r="G48" s="97">
        <f t="shared" si="10"/>
        <v>11.96029183112068</v>
      </c>
      <c r="H48" s="96">
        <f t="shared" si="10"/>
        <v>15.576436573906758</v>
      </c>
      <c r="I48" s="96">
        <f t="shared" si="10"/>
        <v>16.604374731940442</v>
      </c>
      <c r="J48" s="96">
        <f t="shared" si="10"/>
        <v>10.142607379270153</v>
      </c>
      <c r="K48" s="96">
        <f t="shared" si="10"/>
        <v>9.3668869244518493</v>
      </c>
      <c r="L48" s="96">
        <f t="shared" si="10"/>
        <v>15.902571401181357</v>
      </c>
      <c r="M48" s="96">
        <f t="shared" si="10"/>
        <v>25.077026121902215</v>
      </c>
      <c r="N48" s="96">
        <f t="shared" si="10"/>
        <v>4.4046267899833378</v>
      </c>
      <c r="O48" s="96">
        <f t="shared" si="10"/>
        <v>4.1075712101046085</v>
      </c>
      <c r="P48" s="96">
        <f t="shared" si="10"/>
        <v>5.2075959071335092</v>
      </c>
      <c r="Q48" s="96">
        <f t="shared" si="10"/>
        <v>7.3203964383038569</v>
      </c>
      <c r="R48" s="96">
        <f t="shared" si="10"/>
        <v>9.6253989585083133</v>
      </c>
      <c r="S48" s="96"/>
      <c r="T48" s="96"/>
      <c r="U48" s="96"/>
      <c r="V48" s="96"/>
      <c r="W48" s="96" t="str">
        <f t="shared" ref="W48:W82" si="11">+A48</f>
        <v>En su vivienda</v>
      </c>
      <c r="X48" s="96">
        <f t="shared" si="9"/>
        <v>7.9094964656970941</v>
      </c>
      <c r="Y48" s="87">
        <f>+G48</f>
        <v>11.96029183112068</v>
      </c>
    </row>
    <row r="49" spans="1:25" ht="13.5" customHeight="1">
      <c r="A49" s="61" t="s">
        <v>161</v>
      </c>
      <c r="B49" s="51" t="s">
        <v>175</v>
      </c>
      <c r="C49" s="96">
        <f t="shared" ref="C49:R58" si="12">+C10/C$8*100</f>
        <v>7.4911150062757423</v>
      </c>
      <c r="D49" s="97">
        <f t="shared" si="12"/>
        <v>11.960618842674734</v>
      </c>
      <c r="E49" s="97">
        <f t="shared" si="12"/>
        <v>6.2951314327832852</v>
      </c>
      <c r="F49" s="97">
        <f t="shared" si="12"/>
        <v>4.3387192461398483</v>
      </c>
      <c r="G49" s="96">
        <f t="shared" si="12"/>
        <v>4.5058406091775307</v>
      </c>
      <c r="H49" s="96">
        <f t="shared" si="12"/>
        <v>15.92751303629511</v>
      </c>
      <c r="I49" s="96">
        <f t="shared" si="12"/>
        <v>15.538788764694042</v>
      </c>
      <c r="J49" s="96">
        <f t="shared" si="12"/>
        <v>7.2470413960756268</v>
      </c>
      <c r="K49" s="96">
        <f t="shared" si="12"/>
        <v>4.3263670405926744</v>
      </c>
      <c r="L49" s="96">
        <f t="shared" si="12"/>
        <v>5.2106454681542989</v>
      </c>
      <c r="M49" s="96">
        <f t="shared" si="12"/>
        <v>13.114534494306765</v>
      </c>
      <c r="N49" s="96">
        <f t="shared" si="12"/>
        <v>9.4926468812634326</v>
      </c>
      <c r="O49" s="96">
        <f t="shared" si="12"/>
        <v>5.5133725120796893</v>
      </c>
      <c r="P49" s="96">
        <f t="shared" si="12"/>
        <v>4.3491023113023486</v>
      </c>
      <c r="Q49" s="96">
        <f t="shared" si="12"/>
        <v>3.6762536233141838</v>
      </c>
      <c r="R49" s="96">
        <f t="shared" si="12"/>
        <v>17.68856038971947</v>
      </c>
      <c r="S49" s="96"/>
      <c r="T49" s="96"/>
      <c r="U49" s="96"/>
      <c r="V49" s="96"/>
      <c r="W49" s="96" t="str">
        <f t="shared" si="11"/>
        <v>En otras viviendas</v>
      </c>
      <c r="X49" s="96">
        <f t="shared" si="9"/>
        <v>8.6906839129167093</v>
      </c>
      <c r="Y49" s="87">
        <f t="shared" ref="Y49:Y82" si="13">+G49</f>
        <v>4.5058406091775307</v>
      </c>
    </row>
    <row r="50" spans="1:25" ht="13.5" customHeight="1">
      <c r="A50" s="61" t="s">
        <v>162</v>
      </c>
      <c r="B50" s="51" t="s">
        <v>176</v>
      </c>
      <c r="C50" s="96">
        <f t="shared" si="12"/>
        <v>0.1398477275711256</v>
      </c>
      <c r="D50" s="96">
        <f t="shared" si="12"/>
        <v>0.24959787802502553</v>
      </c>
      <c r="E50" s="96">
        <f t="shared" si="12"/>
        <v>0.13097734646806133</v>
      </c>
      <c r="F50" s="96">
        <f t="shared" si="12"/>
        <v>3.6042681240203517E-2</v>
      </c>
      <c r="G50" s="96">
        <f t="shared" si="12"/>
        <v>5.0233225690706859E-2</v>
      </c>
      <c r="H50" s="96">
        <f t="shared" si="12"/>
        <v>0</v>
      </c>
      <c r="I50" s="96">
        <f t="shared" si="12"/>
        <v>0.45935560671177356</v>
      </c>
      <c r="J50" s="96">
        <f t="shared" si="12"/>
        <v>0.16926209620309593</v>
      </c>
      <c r="K50" s="96">
        <f t="shared" si="12"/>
        <v>8.0878011694960495E-3</v>
      </c>
      <c r="L50" s="96">
        <f t="shared" si="12"/>
        <v>9.291555745647348E-2</v>
      </c>
      <c r="M50" s="96">
        <f t="shared" si="12"/>
        <v>0</v>
      </c>
      <c r="N50" s="96">
        <f t="shared" si="12"/>
        <v>0.10492381251358335</v>
      </c>
      <c r="O50" s="96">
        <f t="shared" si="12"/>
        <v>9.9535880587452386E-2</v>
      </c>
      <c r="P50" s="96">
        <f t="shared" si="12"/>
        <v>5.9914979435521459E-2</v>
      </c>
      <c r="Q50" s="96">
        <f t="shared" si="12"/>
        <v>0</v>
      </c>
      <c r="R50" s="96">
        <f t="shared" si="12"/>
        <v>0</v>
      </c>
      <c r="S50" s="96"/>
      <c r="T50" s="96"/>
      <c r="U50" s="96"/>
      <c r="V50" s="96"/>
      <c r="W50" s="96" t="str">
        <f t="shared" si="11"/>
        <v>En kiosco-Caseta</v>
      </c>
      <c r="X50" s="96">
        <f t="shared" si="9"/>
        <v>0.18113396813311158</v>
      </c>
      <c r="Y50" s="87">
        <f t="shared" si="13"/>
        <v>5.0233225690706859E-2</v>
      </c>
    </row>
    <row r="51" spans="1:25" ht="13.5" customHeight="1">
      <c r="A51" s="61" t="s">
        <v>163</v>
      </c>
      <c r="B51" s="51" t="s">
        <v>177</v>
      </c>
      <c r="C51" s="96">
        <f t="shared" si="12"/>
        <v>5.9456557919371793</v>
      </c>
      <c r="D51" s="97">
        <f t="shared" si="12"/>
        <v>8.9631576954105583</v>
      </c>
      <c r="E51" s="97">
        <f t="shared" si="12"/>
        <v>5.0891661527734007</v>
      </c>
      <c r="F51" s="97">
        <f t="shared" si="12"/>
        <v>4.7674129457487799</v>
      </c>
      <c r="G51" s="96">
        <f t="shared" si="12"/>
        <v>1.1354303711677232</v>
      </c>
      <c r="H51" s="96">
        <f t="shared" si="12"/>
        <v>0</v>
      </c>
      <c r="I51" s="96">
        <f t="shared" si="12"/>
        <v>0.6415923394049734</v>
      </c>
      <c r="J51" s="96">
        <f t="shared" si="12"/>
        <v>0.52334261295168494</v>
      </c>
      <c r="K51" s="96">
        <f t="shared" si="12"/>
        <v>1.1990165233777892</v>
      </c>
      <c r="L51" s="96">
        <f t="shared" si="12"/>
        <v>0.11946285958689448</v>
      </c>
      <c r="M51" s="96">
        <f t="shared" si="12"/>
        <v>0</v>
      </c>
      <c r="N51" s="96">
        <f t="shared" si="12"/>
        <v>14.702615247156553</v>
      </c>
      <c r="O51" s="96">
        <f t="shared" si="12"/>
        <v>8.8389578097529906</v>
      </c>
      <c r="P51" s="96">
        <f t="shared" si="12"/>
        <v>7.8146745079892401</v>
      </c>
      <c r="Q51" s="96">
        <f t="shared" si="12"/>
        <v>2.3319389721069901</v>
      </c>
      <c r="R51" s="96">
        <f t="shared" si="12"/>
        <v>0</v>
      </c>
      <c r="S51" s="96"/>
      <c r="T51" s="96"/>
      <c r="U51" s="96"/>
      <c r="V51" s="96"/>
      <c r="W51" s="96" t="str">
        <f t="shared" si="11"/>
        <v>En un vehículo</v>
      </c>
      <c r="X51" s="96">
        <f t="shared" si="9"/>
        <v>6.7272158696923139</v>
      </c>
      <c r="Y51" s="87">
        <f t="shared" si="13"/>
        <v>1.1354303711677232</v>
      </c>
    </row>
    <row r="52" spans="1:25" ht="13.5" customHeight="1">
      <c r="A52" s="61" t="s">
        <v>164</v>
      </c>
      <c r="B52" s="51" t="s">
        <v>178</v>
      </c>
      <c r="C52" s="96">
        <f t="shared" si="12"/>
        <v>4.9835472629663746</v>
      </c>
      <c r="D52" s="96">
        <f t="shared" si="12"/>
        <v>4.6277433079114596</v>
      </c>
      <c r="E52" s="96">
        <f t="shared" si="12"/>
        <v>5.2730683982339519</v>
      </c>
      <c r="F52" s="96">
        <f t="shared" si="12"/>
        <v>5.0758712410137781</v>
      </c>
      <c r="G52" s="96">
        <f t="shared" si="12"/>
        <v>4.5170035482199102</v>
      </c>
      <c r="H52" s="96">
        <f t="shared" si="12"/>
        <v>3.0667561567453148</v>
      </c>
      <c r="I52" s="96">
        <f t="shared" si="12"/>
        <v>6.1662888303412791</v>
      </c>
      <c r="J52" s="96">
        <f t="shared" si="12"/>
        <v>4.2909914951020802</v>
      </c>
      <c r="K52" s="96">
        <f t="shared" si="12"/>
        <v>4.5469618174906783</v>
      </c>
      <c r="L52" s="96">
        <f t="shared" si="12"/>
        <v>3.7402199001526473</v>
      </c>
      <c r="M52" s="96">
        <f t="shared" si="12"/>
        <v>3.1480241125251172</v>
      </c>
      <c r="N52" s="96">
        <f t="shared" si="12"/>
        <v>3.566564439400159</v>
      </c>
      <c r="O52" s="96">
        <f t="shared" si="12"/>
        <v>6.0796020090230618</v>
      </c>
      <c r="P52" s="96">
        <f t="shared" si="12"/>
        <v>5.5275453506321286</v>
      </c>
      <c r="Q52" s="96">
        <f t="shared" si="12"/>
        <v>5.4301980455799921</v>
      </c>
      <c r="R52" s="96">
        <f t="shared" si="12"/>
        <v>3.0152864102133377</v>
      </c>
      <c r="S52" s="96"/>
      <c r="T52" s="96"/>
      <c r="U52" s="96"/>
      <c r="V52" s="96"/>
      <c r="W52" s="96" t="str">
        <f t="shared" si="11"/>
        <v>De puerta en puerta</v>
      </c>
      <c r="X52" s="96">
        <f t="shared" si="9"/>
        <v>5.0002039456688747</v>
      </c>
      <c r="Y52" s="87">
        <f t="shared" si="13"/>
        <v>4.5170035482199102</v>
      </c>
    </row>
    <row r="53" spans="1:25" ht="13.5" customHeight="1">
      <c r="A53" s="61" t="s">
        <v>165</v>
      </c>
      <c r="B53" s="51" t="s">
        <v>179</v>
      </c>
      <c r="C53" s="96">
        <f t="shared" si="12"/>
        <v>4.1750821347536426</v>
      </c>
      <c r="D53" s="97">
        <f t="shared" si="12"/>
        <v>6.705057911995489</v>
      </c>
      <c r="E53" s="97">
        <f t="shared" si="12"/>
        <v>3.5315198921190589</v>
      </c>
      <c r="F53" s="97">
        <f t="shared" si="12"/>
        <v>2.5453397371957678</v>
      </c>
      <c r="G53" s="97">
        <f t="shared" si="12"/>
        <v>1.9630825658812745</v>
      </c>
      <c r="H53" s="96">
        <f t="shared" si="12"/>
        <v>3.8360266405080288</v>
      </c>
      <c r="I53" s="96">
        <f t="shared" si="12"/>
        <v>4.2348595586755007</v>
      </c>
      <c r="J53" s="96">
        <f t="shared" si="12"/>
        <v>2.6563004274506437</v>
      </c>
      <c r="K53" s="96">
        <f t="shared" si="12"/>
        <v>1.1777860453078624</v>
      </c>
      <c r="L53" s="96">
        <f t="shared" si="12"/>
        <v>0.93726725021569668</v>
      </c>
      <c r="M53" s="96">
        <f t="shared" si="12"/>
        <v>0</v>
      </c>
      <c r="N53" s="96">
        <f t="shared" si="12"/>
        <v>8.4088768684649011</v>
      </c>
      <c r="O53" s="96">
        <f t="shared" si="12"/>
        <v>4.2502965101423626</v>
      </c>
      <c r="P53" s="96">
        <f t="shared" si="12"/>
        <v>3.7131747341812371</v>
      </c>
      <c r="Q53" s="96">
        <f t="shared" si="12"/>
        <v>3.1720271466509304</v>
      </c>
      <c r="R53" s="96">
        <f t="shared" si="12"/>
        <v>6.2405509826977994</v>
      </c>
      <c r="S53" s="96"/>
      <c r="T53" s="96"/>
      <c r="U53" s="96"/>
      <c r="V53" s="96"/>
      <c r="W53" s="96" t="str">
        <f t="shared" si="11"/>
        <v>Sitio al descubierto en la calle</v>
      </c>
      <c r="X53" s="96">
        <f t="shared" si="9"/>
        <v>4.8733950608891128</v>
      </c>
      <c r="Y53" s="87">
        <f t="shared" si="13"/>
        <v>1.9630825658812745</v>
      </c>
    </row>
    <row r="54" spans="1:25" ht="13.5" customHeight="1">
      <c r="A54" s="61" t="s">
        <v>166</v>
      </c>
      <c r="B54" s="51" t="s">
        <v>180</v>
      </c>
      <c r="C54" s="96">
        <f t="shared" si="12"/>
        <v>62.1794842867927</v>
      </c>
      <c r="D54" s="97">
        <f t="shared" si="12"/>
        <v>45.652759546422125</v>
      </c>
      <c r="E54" s="97">
        <f t="shared" si="12"/>
        <v>66.654172691170928</v>
      </c>
      <c r="F54" s="97">
        <f t="shared" si="12"/>
        <v>73.120076145984967</v>
      </c>
      <c r="G54" s="96">
        <f t="shared" si="12"/>
        <v>74.021847466411515</v>
      </c>
      <c r="H54" s="96">
        <f t="shared" si="12"/>
        <v>55.098353038360273</v>
      </c>
      <c r="I54" s="96">
        <f t="shared" si="12"/>
        <v>52.832897143907488</v>
      </c>
      <c r="J54" s="96">
        <f t="shared" si="12"/>
        <v>73.59267506089023</v>
      </c>
      <c r="K54" s="96">
        <f t="shared" si="12"/>
        <v>78.55135349352571</v>
      </c>
      <c r="L54" s="96">
        <f t="shared" si="12"/>
        <v>73.708584365113907</v>
      </c>
      <c r="M54" s="96">
        <f t="shared" si="12"/>
        <v>58.660415271265897</v>
      </c>
      <c r="N54" s="96">
        <f t="shared" si="12"/>
        <v>40.700297022530243</v>
      </c>
      <c r="O54" s="96">
        <f t="shared" si="12"/>
        <v>60.955906748990344</v>
      </c>
      <c r="P54" s="96">
        <f t="shared" si="12"/>
        <v>68.482130832213883</v>
      </c>
      <c r="Q54" s="96">
        <f t="shared" si="12"/>
        <v>74.388592852307639</v>
      </c>
      <c r="R54" s="96">
        <f t="shared" si="12"/>
        <v>52.864102133378132</v>
      </c>
      <c r="S54" s="96"/>
      <c r="T54" s="96"/>
      <c r="U54" s="96"/>
      <c r="V54" s="96"/>
      <c r="W54" s="97" t="str">
        <f t="shared" si="11"/>
        <v>Local fijo</v>
      </c>
      <c r="X54" s="97">
        <f t="shared" si="9"/>
        <v>57.774091648651471</v>
      </c>
      <c r="Y54" s="88">
        <f t="shared" si="13"/>
        <v>74.021847466411515</v>
      </c>
    </row>
    <row r="55" spans="1:25" ht="13.5" customHeight="1">
      <c r="A55" s="61" t="s">
        <v>167</v>
      </c>
      <c r="B55" s="51" t="s">
        <v>181</v>
      </c>
      <c r="C55" s="96">
        <f t="shared" si="12"/>
        <v>3.0337802744651321</v>
      </c>
      <c r="D55" s="96">
        <f t="shared" si="12"/>
        <v>6.2144369470599541</v>
      </c>
      <c r="E55" s="96">
        <f t="shared" si="12"/>
        <v>2.1530121125253503</v>
      </c>
      <c r="F55" s="96">
        <f t="shared" si="12"/>
        <v>1.0682417411502181</v>
      </c>
      <c r="G55" s="96">
        <f t="shared" si="12"/>
        <v>0.64386237690866333</v>
      </c>
      <c r="H55" s="96">
        <f t="shared" si="12"/>
        <v>0</v>
      </c>
      <c r="I55" s="96">
        <f t="shared" si="12"/>
        <v>2.8786751512074713</v>
      </c>
      <c r="J55" s="96">
        <f t="shared" si="12"/>
        <v>0.87266335881939117</v>
      </c>
      <c r="K55" s="96">
        <f t="shared" si="12"/>
        <v>0.51943903011088377</v>
      </c>
      <c r="L55" s="96">
        <f t="shared" si="12"/>
        <v>0</v>
      </c>
      <c r="M55" s="96">
        <f t="shared" si="12"/>
        <v>0</v>
      </c>
      <c r="N55" s="96">
        <f t="shared" si="12"/>
        <v>8.5153703122358788</v>
      </c>
      <c r="O55" s="96">
        <f t="shared" si="12"/>
        <v>3.204502377801592</v>
      </c>
      <c r="P55" s="96">
        <f t="shared" si="12"/>
        <v>1.5368969220621804</v>
      </c>
      <c r="Q55" s="96">
        <f t="shared" si="12"/>
        <v>1.4015933903806435</v>
      </c>
      <c r="R55" s="96">
        <f t="shared" si="12"/>
        <v>0</v>
      </c>
      <c r="S55" s="96"/>
      <c r="T55" s="96"/>
      <c r="U55" s="96"/>
      <c r="V55" s="96"/>
      <c r="W55" s="96" t="str">
        <f t="shared" si="11"/>
        <v>En el campo o área rural</v>
      </c>
      <c r="X55" s="96">
        <f t="shared" si="9"/>
        <v>3.8703147259347892</v>
      </c>
      <c r="Y55" s="87">
        <f t="shared" si="13"/>
        <v>0.64386237690866333</v>
      </c>
    </row>
    <row r="56" spans="1:25" ht="13.5" customHeight="1">
      <c r="A56" s="61" t="s">
        <v>168</v>
      </c>
      <c r="B56" s="51" t="s">
        <v>182</v>
      </c>
      <c r="C56" s="96">
        <f t="shared" si="12"/>
        <v>3.7079417306865405</v>
      </c>
      <c r="D56" s="96">
        <f t="shared" si="12"/>
        <v>5.9441166571748489</v>
      </c>
      <c r="E56" s="96">
        <f t="shared" si="12"/>
        <v>3.7279335627618106</v>
      </c>
      <c r="F56" s="96">
        <f t="shared" si="12"/>
        <v>1.37735197121801</v>
      </c>
      <c r="G56" s="96">
        <f t="shared" si="12"/>
        <v>0.8408085157277837</v>
      </c>
      <c r="H56" s="96">
        <f t="shared" si="12"/>
        <v>6.4949145541845219</v>
      </c>
      <c r="I56" s="96">
        <f t="shared" si="12"/>
        <v>0.62426146857247888</v>
      </c>
      <c r="J56" s="96">
        <f t="shared" si="12"/>
        <v>0.30950119923007807</v>
      </c>
      <c r="K56" s="96">
        <f t="shared" si="12"/>
        <v>0.26224695292090938</v>
      </c>
      <c r="L56" s="96">
        <f t="shared" si="12"/>
        <v>0.24998709506146438</v>
      </c>
      <c r="M56" s="96">
        <f t="shared" si="12"/>
        <v>0</v>
      </c>
      <c r="N56" s="96">
        <f t="shared" si="12"/>
        <v>9.6133877472169225</v>
      </c>
      <c r="O56" s="96">
        <f t="shared" si="12"/>
        <v>6.5353314239732745</v>
      </c>
      <c r="P56" s="96">
        <f t="shared" si="12"/>
        <v>2.329604906467019</v>
      </c>
      <c r="Q56" s="96">
        <f t="shared" si="12"/>
        <v>1.5361116414698075</v>
      </c>
      <c r="R56" s="96">
        <f t="shared" si="12"/>
        <v>10.566101125482948</v>
      </c>
      <c r="S56" s="96"/>
      <c r="T56" s="96"/>
      <c r="U56" s="96"/>
      <c r="V56" s="96"/>
      <c r="W56" s="96" t="str">
        <f t="shared" si="11"/>
        <v>En una obra en construcción</v>
      </c>
      <c r="X56" s="96">
        <f t="shared" si="9"/>
        <v>4.6650079085598257</v>
      </c>
      <c r="Y56" s="87">
        <f t="shared" si="13"/>
        <v>0.8408085157277837</v>
      </c>
    </row>
    <row r="57" spans="1:25" ht="13.5" customHeight="1">
      <c r="A57" s="61" t="s">
        <v>169</v>
      </c>
      <c r="B57" s="51" t="s">
        <v>183</v>
      </c>
      <c r="C57" s="96">
        <f t="shared" si="12"/>
        <v>0.26310626557788286</v>
      </c>
      <c r="D57" s="96">
        <f t="shared" si="12"/>
        <v>0.26803367892123409</v>
      </c>
      <c r="E57" s="96">
        <f t="shared" si="12"/>
        <v>0.26399630625037301</v>
      </c>
      <c r="F57" s="96">
        <f t="shared" si="12"/>
        <v>0.32140385777762881</v>
      </c>
      <c r="G57" s="96">
        <f t="shared" si="12"/>
        <v>0</v>
      </c>
      <c r="H57" s="96">
        <f t="shared" si="12"/>
        <v>0</v>
      </c>
      <c r="I57" s="96">
        <f t="shared" si="12"/>
        <v>0</v>
      </c>
      <c r="J57" s="96">
        <f t="shared" si="12"/>
        <v>0.18864945564474001</v>
      </c>
      <c r="K57" s="96">
        <f t="shared" si="12"/>
        <v>0</v>
      </c>
      <c r="L57" s="96">
        <f t="shared" si="12"/>
        <v>0</v>
      </c>
      <c r="M57" s="96">
        <f t="shared" si="12"/>
        <v>0</v>
      </c>
      <c r="N57" s="96">
        <f t="shared" si="12"/>
        <v>0.45289898819154328</v>
      </c>
      <c r="O57" s="96">
        <f t="shared" si="12"/>
        <v>0.32587513395393897</v>
      </c>
      <c r="P57" s="96">
        <f t="shared" si="12"/>
        <v>0.59586914706623806</v>
      </c>
      <c r="Q57" s="96">
        <f t="shared" si="12"/>
        <v>0</v>
      </c>
      <c r="R57" s="96">
        <f t="shared" si="12"/>
        <v>0</v>
      </c>
      <c r="S57" s="96"/>
      <c r="T57" s="96"/>
      <c r="U57" s="96"/>
      <c r="V57" s="96"/>
      <c r="W57" s="96" t="str">
        <f t="shared" si="11"/>
        <v>En una mina o cantera</v>
      </c>
      <c r="X57" s="96">
        <f t="shared" si="9"/>
        <v>0.26570343882611897</v>
      </c>
      <c r="Y57" s="87">
        <f t="shared" si="13"/>
        <v>0</v>
      </c>
    </row>
    <row r="58" spans="1:25" ht="13.5" customHeight="1">
      <c r="A58" s="61" t="s">
        <v>64</v>
      </c>
      <c r="B58" s="51" t="s">
        <v>184</v>
      </c>
      <c r="C58" s="96">
        <f t="shared" si="12"/>
        <v>0.10209227930092467</v>
      </c>
      <c r="D58" s="96">
        <f t="shared" si="12"/>
        <v>3.0011768900804679E-2</v>
      </c>
      <c r="E58" s="96">
        <f t="shared" si="12"/>
        <v>5.2087314043053966E-2</v>
      </c>
      <c r="F58" s="96">
        <f t="shared" si="12"/>
        <v>0.22612824302639314</v>
      </c>
      <c r="G58" s="96">
        <f t="shared" si="12"/>
        <v>0.36159948969421518</v>
      </c>
      <c r="H58" s="96">
        <f t="shared" si="12"/>
        <v>0</v>
      </c>
      <c r="I58" s="96">
        <f t="shared" si="12"/>
        <v>1.890640454453946E-2</v>
      </c>
      <c r="J58" s="96">
        <f t="shared" si="12"/>
        <v>6.9655183622673224E-3</v>
      </c>
      <c r="K58" s="96">
        <f t="shared" si="12"/>
        <v>4.1854371052142049E-2</v>
      </c>
      <c r="L58" s="96">
        <f t="shared" si="12"/>
        <v>3.8346103077274776E-2</v>
      </c>
      <c r="M58" s="96">
        <f t="shared" si="12"/>
        <v>0</v>
      </c>
      <c r="N58" s="96">
        <f t="shared" si="12"/>
        <v>3.7791891043442563E-2</v>
      </c>
      <c r="O58" s="96">
        <f t="shared" si="12"/>
        <v>8.9048383590690158E-2</v>
      </c>
      <c r="P58" s="96">
        <f t="shared" si="12"/>
        <v>0.38349040151669506</v>
      </c>
      <c r="Q58" s="96">
        <f t="shared" si="12"/>
        <v>0.74288788988596355</v>
      </c>
      <c r="R58" s="96">
        <f t="shared" si="12"/>
        <v>0</v>
      </c>
      <c r="S58" s="96"/>
      <c r="T58" s="96"/>
      <c r="U58" s="96"/>
      <c r="V58" s="96"/>
      <c r="W58" s="96" t="str">
        <f t="shared" si="11"/>
        <v>Otro</v>
      </c>
      <c r="X58" s="96">
        <f t="shared" si="9"/>
        <v>4.2753055030584297E-2</v>
      </c>
      <c r="Y58" s="87">
        <f t="shared" si="13"/>
        <v>0.36159948969421518</v>
      </c>
    </row>
    <row r="59" spans="1:25" ht="13.5" customHeight="1">
      <c r="A59" s="58" t="s">
        <v>170</v>
      </c>
      <c r="B59" s="51"/>
      <c r="C59" s="85">
        <f>+C20/C$20*100</f>
        <v>100</v>
      </c>
      <c r="D59" s="85">
        <f t="shared" ref="D59:R59" si="14">+D20/D$20*100</f>
        <v>100</v>
      </c>
      <c r="E59" s="85">
        <f t="shared" si="14"/>
        <v>100</v>
      </c>
      <c r="F59" s="85">
        <f t="shared" si="14"/>
        <v>100</v>
      </c>
      <c r="G59" s="85">
        <f t="shared" si="14"/>
        <v>100</v>
      </c>
      <c r="H59" s="85">
        <f t="shared" si="14"/>
        <v>100</v>
      </c>
      <c r="I59" s="85">
        <f t="shared" si="14"/>
        <v>100</v>
      </c>
      <c r="J59" s="85">
        <f t="shared" si="14"/>
        <v>100</v>
      </c>
      <c r="K59" s="85">
        <f t="shared" si="14"/>
        <v>100</v>
      </c>
      <c r="L59" s="85">
        <f t="shared" si="14"/>
        <v>100</v>
      </c>
      <c r="M59" s="85">
        <f t="shared" si="14"/>
        <v>100</v>
      </c>
      <c r="N59" s="85">
        <f t="shared" si="14"/>
        <v>100</v>
      </c>
      <c r="O59" s="85">
        <f t="shared" si="14"/>
        <v>100</v>
      </c>
      <c r="P59" s="85">
        <f t="shared" si="14"/>
        <v>100</v>
      </c>
      <c r="Q59" s="85">
        <f t="shared" si="14"/>
        <v>100</v>
      </c>
      <c r="R59" s="85">
        <f t="shared" si="14"/>
        <v>100</v>
      </c>
      <c r="S59" s="85"/>
      <c r="T59" s="85"/>
      <c r="U59" s="85"/>
      <c r="V59" s="85"/>
      <c r="W59" s="96" t="str">
        <f t="shared" si="11"/>
        <v>Informal</v>
      </c>
      <c r="X59" s="85">
        <f t="shared" ref="X59:X70" si="15">+X20/X$20*100</f>
        <v>100</v>
      </c>
      <c r="Y59" s="87">
        <f t="shared" si="13"/>
        <v>100</v>
      </c>
    </row>
    <row r="60" spans="1:25" ht="13.5" customHeight="1">
      <c r="A60" s="61" t="s">
        <v>160</v>
      </c>
      <c r="B60" s="51"/>
      <c r="C60" s="85">
        <f>+C21/C$20*100</f>
        <v>15.676167107753617</v>
      </c>
      <c r="D60" s="86">
        <f t="shared" ref="D60:R60" si="16">+D21/D$20*100</f>
        <v>14.768692973513383</v>
      </c>
      <c r="E60" s="86">
        <f t="shared" si="16"/>
        <v>14.683220901240501</v>
      </c>
      <c r="F60" s="86">
        <f t="shared" si="16"/>
        <v>17.285013295320599</v>
      </c>
      <c r="G60" s="86">
        <f t="shared" si="16"/>
        <v>27.16528488269536</v>
      </c>
      <c r="H60" s="85">
        <f t="shared" si="16"/>
        <v>26.381601958726826</v>
      </c>
      <c r="I60" s="85">
        <f t="shared" si="16"/>
        <v>26.18913249193373</v>
      </c>
      <c r="J60" s="85">
        <f t="shared" si="16"/>
        <v>23.015216581582347</v>
      </c>
      <c r="K60" s="85">
        <f t="shared" si="16"/>
        <v>23.176036460942559</v>
      </c>
      <c r="L60" s="85">
        <f t="shared" si="16"/>
        <v>36.360654969664317</v>
      </c>
      <c r="M60" s="85">
        <f t="shared" si="16"/>
        <v>31.153270094857717</v>
      </c>
      <c r="N60" s="85">
        <f t="shared" si="16"/>
        <v>6.9331946199004237</v>
      </c>
      <c r="O60" s="85">
        <f t="shared" si="16"/>
        <v>8.3389812128934313</v>
      </c>
      <c r="P60" s="85">
        <f t="shared" si="16"/>
        <v>12.490303717405572</v>
      </c>
      <c r="Q60" s="85">
        <f t="shared" si="16"/>
        <v>16.462184415726053</v>
      </c>
      <c r="R60" s="85">
        <f t="shared" si="16"/>
        <v>21.112748710390566</v>
      </c>
      <c r="S60" s="85"/>
      <c r="T60" s="85"/>
      <c r="U60" s="85"/>
      <c r="V60" s="85"/>
      <c r="W60" s="96" t="str">
        <f t="shared" si="11"/>
        <v>En su vivienda</v>
      </c>
      <c r="X60" s="85">
        <f t="shared" si="15"/>
        <v>14.726396374175611</v>
      </c>
      <c r="Y60" s="87">
        <f t="shared" si="13"/>
        <v>27.16528488269536</v>
      </c>
    </row>
    <row r="61" spans="1:25" ht="13.5" customHeight="1">
      <c r="A61" s="61" t="s">
        <v>161</v>
      </c>
      <c r="B61" s="51"/>
      <c r="C61" s="85">
        <f t="shared" ref="C61:R70" si="17">+C22/C$20*100</f>
        <v>14.166636993684509</v>
      </c>
      <c r="D61" s="85">
        <f t="shared" si="17"/>
        <v>17.563375005364129</v>
      </c>
      <c r="E61" s="85">
        <f t="shared" si="17"/>
        <v>12.826493089510786</v>
      </c>
      <c r="F61" s="85">
        <f t="shared" si="17"/>
        <v>10.16557471421914</v>
      </c>
      <c r="G61" s="85">
        <f t="shared" si="17"/>
        <v>8.5427009046695055</v>
      </c>
      <c r="H61" s="85">
        <f t="shared" si="17"/>
        <v>23.714585519412385</v>
      </c>
      <c r="I61" s="85">
        <f t="shared" si="17"/>
        <v>24.085633500929184</v>
      </c>
      <c r="J61" s="85">
        <f t="shared" si="17"/>
        <v>15.82732630748669</v>
      </c>
      <c r="K61" s="85">
        <f t="shared" si="17"/>
        <v>11.196099754401827</v>
      </c>
      <c r="L61" s="85">
        <f t="shared" si="17"/>
        <v>8.5853498559347852</v>
      </c>
      <c r="M61" s="85">
        <f t="shared" si="17"/>
        <v>16.292228324180392</v>
      </c>
      <c r="N61" s="85">
        <f t="shared" si="17"/>
        <v>13.088472835503339</v>
      </c>
      <c r="O61" s="85">
        <f t="shared" si="17"/>
        <v>10.541549972785909</v>
      </c>
      <c r="P61" s="85">
        <f t="shared" si="17"/>
        <v>9.3268293653161489</v>
      </c>
      <c r="Q61" s="85">
        <f t="shared" si="17"/>
        <v>8.4928294890670184</v>
      </c>
      <c r="R61" s="85">
        <f t="shared" si="17"/>
        <v>31.927044952100225</v>
      </c>
      <c r="S61" s="85"/>
      <c r="T61" s="85"/>
      <c r="U61" s="85"/>
      <c r="V61" s="85"/>
      <c r="W61" s="96" t="str">
        <f t="shared" si="11"/>
        <v>En otras viviendas</v>
      </c>
      <c r="X61" s="85">
        <f t="shared" si="15"/>
        <v>15.219287735951308</v>
      </c>
      <c r="Y61" s="87">
        <f t="shared" si="13"/>
        <v>8.5427009046695055</v>
      </c>
    </row>
    <row r="62" spans="1:25" ht="13.5" customHeight="1">
      <c r="A62" s="61" t="s">
        <v>162</v>
      </c>
      <c r="B62" s="51"/>
      <c r="C62" s="85">
        <f t="shared" si="17"/>
        <v>0.23477880063501722</v>
      </c>
      <c r="D62" s="85">
        <f t="shared" si="17"/>
        <v>0.27035208400747385</v>
      </c>
      <c r="E62" s="85">
        <f t="shared" si="17"/>
        <v>0.26436735341404449</v>
      </c>
      <c r="F62" s="85">
        <f t="shared" si="17"/>
        <v>0.10608843444173362</v>
      </c>
      <c r="G62" s="85">
        <f t="shared" si="17"/>
        <v>0.1587581584053625</v>
      </c>
      <c r="H62" s="85">
        <f t="shared" si="17"/>
        <v>0</v>
      </c>
      <c r="I62" s="85">
        <f t="shared" si="17"/>
        <v>0.47884529876526311</v>
      </c>
      <c r="J62" s="85">
        <f t="shared" si="17"/>
        <v>0.34919261190596174</v>
      </c>
      <c r="K62" s="85">
        <f t="shared" si="17"/>
        <v>2.4437629061228476E-2</v>
      </c>
      <c r="L62" s="85">
        <f t="shared" si="17"/>
        <v>0.29515800323268288</v>
      </c>
      <c r="M62" s="85">
        <f t="shared" si="17"/>
        <v>0</v>
      </c>
      <c r="N62" s="85">
        <f t="shared" si="17"/>
        <v>0.12730607822968285</v>
      </c>
      <c r="O62" s="85">
        <f t="shared" si="17"/>
        <v>0.19977853360888032</v>
      </c>
      <c r="P62" s="85">
        <f t="shared" si="17"/>
        <v>0.1725441056546731</v>
      </c>
      <c r="Q62" s="85">
        <f t="shared" si="17"/>
        <v>0</v>
      </c>
      <c r="R62" s="85">
        <f t="shared" si="17"/>
        <v>0</v>
      </c>
      <c r="S62" s="85"/>
      <c r="T62" s="85"/>
      <c r="U62" s="85"/>
      <c r="V62" s="85"/>
      <c r="W62" s="96" t="str">
        <f t="shared" si="11"/>
        <v>En kiosco-Caseta</v>
      </c>
      <c r="X62" s="85">
        <f t="shared" si="15"/>
        <v>0.26739048795248838</v>
      </c>
      <c r="Y62" s="87">
        <f t="shared" si="13"/>
        <v>0.1587581584053625</v>
      </c>
    </row>
    <row r="63" spans="1:25" ht="13.5" customHeight="1">
      <c r="A63" s="61" t="s">
        <v>163</v>
      </c>
      <c r="B63" s="51"/>
      <c r="C63" s="85">
        <f t="shared" si="17"/>
        <v>9.3354284770916092</v>
      </c>
      <c r="D63" s="85">
        <f t="shared" si="17"/>
        <v>12.439559317984388</v>
      </c>
      <c r="E63" s="85">
        <f t="shared" si="17"/>
        <v>7.4652699672530174</v>
      </c>
      <c r="F63" s="85">
        <f t="shared" si="17"/>
        <v>8.4051097891937836</v>
      </c>
      <c r="G63" s="85">
        <f t="shared" si="17"/>
        <v>1.1365068165209284</v>
      </c>
      <c r="H63" s="85">
        <f t="shared" si="17"/>
        <v>0</v>
      </c>
      <c r="I63" s="85">
        <f t="shared" si="17"/>
        <v>0.94144406060813335</v>
      </c>
      <c r="J63" s="85">
        <f t="shared" si="17"/>
        <v>0.96787975723581865</v>
      </c>
      <c r="K63" s="85">
        <f t="shared" si="17"/>
        <v>2.0558155447758457</v>
      </c>
      <c r="L63" s="85">
        <f t="shared" si="17"/>
        <v>0.3794888612991637</v>
      </c>
      <c r="M63" s="85">
        <f t="shared" si="17"/>
        <v>0</v>
      </c>
      <c r="N63" s="85">
        <f t="shared" si="17"/>
        <v>20.328297149204289</v>
      </c>
      <c r="O63" s="85">
        <f t="shared" si="17"/>
        <v>12.412753294364702</v>
      </c>
      <c r="P63" s="85">
        <f t="shared" si="17"/>
        <v>13.572806651152614</v>
      </c>
      <c r="Q63" s="85">
        <f t="shared" si="17"/>
        <v>2.02028463929331</v>
      </c>
      <c r="R63" s="85">
        <f t="shared" si="17"/>
        <v>0</v>
      </c>
      <c r="S63" s="85"/>
      <c r="T63" s="85"/>
      <c r="U63" s="85"/>
      <c r="V63" s="85"/>
      <c r="W63" s="96" t="str">
        <f t="shared" si="11"/>
        <v>En un vehículo</v>
      </c>
      <c r="X63" s="85">
        <f t="shared" si="15"/>
        <v>9.9779889118484331</v>
      </c>
      <c r="Y63" s="87">
        <f t="shared" si="13"/>
        <v>1.1365068165209284</v>
      </c>
    </row>
    <row r="64" spans="1:25" ht="13.5" customHeight="1">
      <c r="A64" s="61" t="s">
        <v>164</v>
      </c>
      <c r="B64" s="51"/>
      <c r="C64" s="85">
        <f t="shared" si="17"/>
        <v>5.7441498366906956</v>
      </c>
      <c r="D64" s="85">
        <f t="shared" si="17"/>
        <v>4.9856821257954858</v>
      </c>
      <c r="E64" s="85">
        <f t="shared" si="17"/>
        <v>5.9021521136365251</v>
      </c>
      <c r="F64" s="85">
        <f t="shared" si="17"/>
        <v>6.8390032621508281</v>
      </c>
      <c r="G64" s="85">
        <f t="shared" si="17"/>
        <v>7.3507547312451171</v>
      </c>
      <c r="H64" s="85">
        <f t="shared" si="17"/>
        <v>5.1941238195173138</v>
      </c>
      <c r="I64" s="85">
        <f t="shared" si="17"/>
        <v>7.3197774509468587</v>
      </c>
      <c r="J64" s="85">
        <f t="shared" si="17"/>
        <v>5.5659932955018521</v>
      </c>
      <c r="K64" s="85">
        <f t="shared" si="17"/>
        <v>6.8938551581725545</v>
      </c>
      <c r="L64" s="85">
        <f t="shared" si="17"/>
        <v>4.9544379114057495</v>
      </c>
      <c r="M64" s="85">
        <f t="shared" si="17"/>
        <v>3.9108004659677147</v>
      </c>
      <c r="N64" s="85">
        <f t="shared" si="17"/>
        <v>3.384268801601984</v>
      </c>
      <c r="O64" s="85">
        <f t="shared" si="17"/>
        <v>6.1581003105117293</v>
      </c>
      <c r="P64" s="85">
        <f t="shared" si="17"/>
        <v>6.7943592497563499</v>
      </c>
      <c r="Q64" s="85">
        <f t="shared" si="17"/>
        <v>10.136866786629589</v>
      </c>
      <c r="R64" s="85">
        <f t="shared" si="17"/>
        <v>6.6138540899042004</v>
      </c>
      <c r="S64" s="85"/>
      <c r="T64" s="85"/>
      <c r="U64" s="85"/>
      <c r="V64" s="85"/>
      <c r="W64" s="96" t="str">
        <f t="shared" si="11"/>
        <v>De puerta en puerta</v>
      </c>
      <c r="X64" s="85">
        <f t="shared" si="15"/>
        <v>5.4392052807863767</v>
      </c>
      <c r="Y64" s="87">
        <f t="shared" si="13"/>
        <v>7.3507547312451171</v>
      </c>
    </row>
    <row r="65" spans="1:25" ht="13.5" customHeight="1">
      <c r="A65" s="61" t="s">
        <v>165</v>
      </c>
      <c r="B65" s="51"/>
      <c r="C65" s="85">
        <f t="shared" si="17"/>
        <v>6.5491123308119779</v>
      </c>
      <c r="D65" s="85">
        <f t="shared" si="17"/>
        <v>8.9660395565344366</v>
      </c>
      <c r="E65" s="85">
        <f t="shared" si="17"/>
        <v>5.4579486608781309</v>
      </c>
      <c r="F65" s="85">
        <f t="shared" si="17"/>
        <v>3.8115079908988734</v>
      </c>
      <c r="G65" s="85">
        <f t="shared" si="17"/>
        <v>4.4943678653327623</v>
      </c>
      <c r="H65" s="85">
        <f t="shared" si="17"/>
        <v>6.4970269324938794</v>
      </c>
      <c r="I65" s="85">
        <f t="shared" si="17"/>
        <v>6.2620423892100181</v>
      </c>
      <c r="J65" s="85">
        <f t="shared" si="17"/>
        <v>4.914167086610723</v>
      </c>
      <c r="K65" s="85">
        <f t="shared" si="17"/>
        <v>2.4486504319350932</v>
      </c>
      <c r="L65" s="85">
        <f t="shared" si="17"/>
        <v>1.5858886364168756</v>
      </c>
      <c r="M65" s="85">
        <f t="shared" si="17"/>
        <v>0</v>
      </c>
      <c r="N65" s="85">
        <f t="shared" si="17"/>
        <v>10.821212204174699</v>
      </c>
      <c r="O65" s="85">
        <f t="shared" si="17"/>
        <v>5.8719874210426442</v>
      </c>
      <c r="P65" s="85">
        <f t="shared" si="17"/>
        <v>4.9207391053563265</v>
      </c>
      <c r="Q65" s="85">
        <f t="shared" si="17"/>
        <v>7.8821091662577043</v>
      </c>
      <c r="R65" s="85">
        <f t="shared" si="17"/>
        <v>13.688282977155492</v>
      </c>
      <c r="S65" s="85"/>
      <c r="T65" s="85"/>
      <c r="U65" s="85"/>
      <c r="V65" s="85"/>
      <c r="W65" s="96" t="str">
        <f t="shared" si="11"/>
        <v>Sitio al descubierto en la calle</v>
      </c>
      <c r="X65" s="85">
        <f t="shared" si="15"/>
        <v>7.2300302249677335</v>
      </c>
      <c r="Y65" s="87">
        <f t="shared" si="13"/>
        <v>4.4943678653327623</v>
      </c>
    </row>
    <row r="66" spans="1:25" ht="13.5" customHeight="1">
      <c r="A66" s="61" t="s">
        <v>166</v>
      </c>
      <c r="B66" s="51"/>
      <c r="C66" s="85">
        <f t="shared" si="17"/>
        <v>40.728225850084684</v>
      </c>
      <c r="D66" s="85">
        <f t="shared" si="17"/>
        <v>30.027986253912914</v>
      </c>
      <c r="E66" s="85">
        <f t="shared" si="17"/>
        <v>46.540848485422501</v>
      </c>
      <c r="F66" s="85">
        <f t="shared" si="17"/>
        <v>50.768935551961405</v>
      </c>
      <c r="G66" s="85">
        <f t="shared" si="17"/>
        <v>49.323387848700953</v>
      </c>
      <c r="H66" s="85">
        <f t="shared" si="17"/>
        <v>38.212661769849596</v>
      </c>
      <c r="I66" s="85">
        <f t="shared" si="17"/>
        <v>32.776105619591604</v>
      </c>
      <c r="J66" s="85">
        <f t="shared" si="17"/>
        <v>47.494029491027803</v>
      </c>
      <c r="K66" s="85">
        <f t="shared" si="17"/>
        <v>53.402939846776064</v>
      </c>
      <c r="L66" s="85">
        <f t="shared" si="17"/>
        <v>47.773431094661383</v>
      </c>
      <c r="M66" s="85">
        <f t="shared" si="17"/>
        <v>48.643701114994172</v>
      </c>
      <c r="N66" s="85">
        <f t="shared" si="17"/>
        <v>28.142465474826249</v>
      </c>
      <c r="O66" s="85">
        <f t="shared" si="17"/>
        <v>45.814973380240275</v>
      </c>
      <c r="P66" s="85">
        <f t="shared" si="17"/>
        <v>48.625116852636395</v>
      </c>
      <c r="Q66" s="85">
        <f t="shared" si="17"/>
        <v>51.126015595179688</v>
      </c>
      <c r="R66" s="85">
        <f t="shared" si="17"/>
        <v>26.658069270449523</v>
      </c>
      <c r="S66" s="85"/>
      <c r="T66" s="85"/>
      <c r="U66" s="85"/>
      <c r="V66" s="85"/>
      <c r="W66" s="97" t="str">
        <f t="shared" si="11"/>
        <v>Local fijo</v>
      </c>
      <c r="X66" s="86">
        <f t="shared" si="15"/>
        <v>38.199519939163388</v>
      </c>
      <c r="Y66" s="88">
        <f t="shared" si="13"/>
        <v>49.323387848700953</v>
      </c>
    </row>
    <row r="67" spans="1:25" ht="13.5" customHeight="1">
      <c r="A67" s="61" t="s">
        <v>167</v>
      </c>
      <c r="B67" s="51"/>
      <c r="C67" s="85">
        <f t="shared" si="17"/>
        <v>3.838080779260296</v>
      </c>
      <c r="D67" s="85">
        <f t="shared" si="17"/>
        <v>5.6094288043850167</v>
      </c>
      <c r="E67" s="85">
        <f t="shared" si="17"/>
        <v>3.5870139156913208</v>
      </c>
      <c r="F67" s="85">
        <f t="shared" si="17"/>
        <v>1.0617067353820007</v>
      </c>
      <c r="G67" s="85">
        <f t="shared" si="17"/>
        <v>0.5808532621021596</v>
      </c>
      <c r="H67" s="85">
        <f t="shared" si="17"/>
        <v>0</v>
      </c>
      <c r="I67" s="85">
        <f t="shared" si="17"/>
        <v>1.9170913568423571</v>
      </c>
      <c r="J67" s="85">
        <f t="shared" si="17"/>
        <v>1.4605836857211718</v>
      </c>
      <c r="K67" s="85">
        <f t="shared" si="17"/>
        <v>0.77894942632665765</v>
      </c>
      <c r="L67" s="85">
        <f t="shared" si="17"/>
        <v>0</v>
      </c>
      <c r="M67" s="85">
        <f t="shared" si="17"/>
        <v>0</v>
      </c>
      <c r="N67" s="85">
        <f t="shared" si="17"/>
        <v>8.1428956950598987</v>
      </c>
      <c r="O67" s="85">
        <f t="shared" si="17"/>
        <v>5.2061284880435261</v>
      </c>
      <c r="P67" s="85">
        <f t="shared" si="17"/>
        <v>1.2918431887344113</v>
      </c>
      <c r="Q67" s="85">
        <f t="shared" si="17"/>
        <v>1.2568842357816679</v>
      </c>
      <c r="R67" s="85">
        <f t="shared" si="17"/>
        <v>0</v>
      </c>
      <c r="S67" s="85"/>
      <c r="T67" s="85"/>
      <c r="U67" s="85"/>
      <c r="V67" s="85"/>
      <c r="W67" s="96" t="str">
        <f t="shared" si="11"/>
        <v>En el campo o área rural</v>
      </c>
      <c r="X67" s="85">
        <f t="shared" si="15"/>
        <v>4.6086191835684911</v>
      </c>
      <c r="Y67" s="87">
        <f t="shared" si="13"/>
        <v>0.5808532621021596</v>
      </c>
    </row>
    <row r="68" spans="1:25" ht="13.5" customHeight="1">
      <c r="A68" s="61" t="s">
        <v>168</v>
      </c>
      <c r="B68" s="57"/>
      <c r="C68" s="85">
        <f t="shared" si="17"/>
        <v>3.4536114177319268</v>
      </c>
      <c r="D68" s="85">
        <f t="shared" si="17"/>
        <v>5.311705166612736</v>
      </c>
      <c r="E68" s="85">
        <f t="shared" si="17"/>
        <v>2.8082371800184216</v>
      </c>
      <c r="F68" s="85">
        <f t="shared" si="17"/>
        <v>1.3701033471312263</v>
      </c>
      <c r="G68" s="85">
        <f t="shared" si="17"/>
        <v>0.21167754454048332</v>
      </c>
      <c r="H68" s="85">
        <f t="shared" si="17"/>
        <v>0</v>
      </c>
      <c r="I68" s="85">
        <f t="shared" si="17"/>
        <v>2.9927831172828944E-2</v>
      </c>
      <c r="J68" s="85">
        <f t="shared" si="17"/>
        <v>0.17144672553186827</v>
      </c>
      <c r="K68" s="85">
        <f t="shared" si="17"/>
        <v>2.3215747608167053E-2</v>
      </c>
      <c r="L68" s="85">
        <f t="shared" si="17"/>
        <v>0</v>
      </c>
      <c r="M68" s="85">
        <f t="shared" si="17"/>
        <v>0</v>
      </c>
      <c r="N68" s="85">
        <f t="shared" si="17"/>
        <v>8.935478698231794</v>
      </c>
      <c r="O68" s="85">
        <f t="shared" si="17"/>
        <v>4.8159555899410051</v>
      </c>
      <c r="P68" s="85">
        <f t="shared" si="17"/>
        <v>2.466336495813195</v>
      </c>
      <c r="Q68" s="85">
        <f t="shared" si="17"/>
        <v>0.45804024210698524</v>
      </c>
      <c r="R68" s="85">
        <f t="shared" si="17"/>
        <v>0</v>
      </c>
      <c r="S68" s="85"/>
      <c r="T68" s="85"/>
      <c r="U68" s="85"/>
      <c r="V68" s="85"/>
      <c r="W68" s="96" t="str">
        <f t="shared" si="11"/>
        <v>En una obra en construcción</v>
      </c>
      <c r="X68" s="85">
        <f t="shared" si="15"/>
        <v>4.0728422308240777</v>
      </c>
      <c r="Y68" s="87">
        <f t="shared" si="13"/>
        <v>0.21167754454048332</v>
      </c>
    </row>
    <row r="69" spans="1:25" ht="13.5" customHeight="1">
      <c r="A69" s="61" t="s">
        <v>169</v>
      </c>
      <c r="B69" s="57"/>
      <c r="C69" s="85">
        <f t="shared" si="17"/>
        <v>0.16291623294015475</v>
      </c>
      <c r="D69" s="85">
        <f t="shared" si="17"/>
        <v>2.5747817524521321E-2</v>
      </c>
      <c r="E69" s="85">
        <f t="shared" si="17"/>
        <v>0.35446298975443319</v>
      </c>
      <c r="F69" s="85">
        <f t="shared" si="17"/>
        <v>8.4158008717344232E-2</v>
      </c>
      <c r="G69" s="85">
        <f t="shared" si="17"/>
        <v>0</v>
      </c>
      <c r="H69" s="85">
        <f t="shared" si="17"/>
        <v>0</v>
      </c>
      <c r="I69" s="85">
        <f t="shared" si="17"/>
        <v>0</v>
      </c>
      <c r="J69" s="85">
        <f t="shared" si="17"/>
        <v>0.22704366687846456</v>
      </c>
      <c r="K69" s="85">
        <f t="shared" si="17"/>
        <v>0</v>
      </c>
      <c r="L69" s="85">
        <f t="shared" si="17"/>
        <v>0</v>
      </c>
      <c r="M69" s="85">
        <f t="shared" si="17"/>
        <v>0</v>
      </c>
      <c r="N69" s="85">
        <f t="shared" si="17"/>
        <v>4.3413132668186777E-2</v>
      </c>
      <c r="O69" s="85">
        <f t="shared" si="17"/>
        <v>0.45148280298875365</v>
      </c>
      <c r="P69" s="85">
        <f t="shared" si="17"/>
        <v>0.15265429520456669</v>
      </c>
      <c r="Q69" s="85">
        <f t="shared" si="17"/>
        <v>0</v>
      </c>
      <c r="R69" s="85">
        <f t="shared" si="17"/>
        <v>0</v>
      </c>
      <c r="S69" s="85"/>
      <c r="T69" s="85"/>
      <c r="U69" s="85"/>
      <c r="V69" s="85"/>
      <c r="W69" s="96" t="str">
        <f t="shared" si="11"/>
        <v>En una mina o cantera</v>
      </c>
      <c r="X69" s="85">
        <f t="shared" si="15"/>
        <v>0.18841538327239324</v>
      </c>
      <c r="Y69" s="87">
        <f t="shared" si="13"/>
        <v>0</v>
      </c>
    </row>
    <row r="70" spans="1:25" ht="13.5" customHeight="1">
      <c r="A70" s="61" t="s">
        <v>64</v>
      </c>
      <c r="B70" s="57"/>
      <c r="C70" s="85">
        <f t="shared" si="17"/>
        <v>0.11089217331549564</v>
      </c>
      <c r="D70" s="85">
        <f t="shared" si="17"/>
        <v>3.1430894365519269E-2</v>
      </c>
      <c r="E70" s="85">
        <f t="shared" si="17"/>
        <v>0.10998534318031677</v>
      </c>
      <c r="F70" s="85">
        <f t="shared" si="17"/>
        <v>0.1027988705830752</v>
      </c>
      <c r="G70" s="85">
        <f t="shared" si="17"/>
        <v>1.0357079857873648</v>
      </c>
      <c r="H70" s="85">
        <f t="shared" si="17"/>
        <v>0</v>
      </c>
      <c r="I70" s="85">
        <f t="shared" si="17"/>
        <v>0</v>
      </c>
      <c r="J70" s="85">
        <f t="shared" si="17"/>
        <v>7.120790517298043E-3</v>
      </c>
      <c r="K70" s="85">
        <f t="shared" si="17"/>
        <v>0</v>
      </c>
      <c r="L70" s="85">
        <f t="shared" si="17"/>
        <v>6.5590667385040644E-2</v>
      </c>
      <c r="M70" s="85">
        <f t="shared" si="17"/>
        <v>0</v>
      </c>
      <c r="N70" s="85">
        <f t="shared" si="17"/>
        <v>5.2995310599453241E-2</v>
      </c>
      <c r="O70" s="85">
        <f t="shared" si="17"/>
        <v>0.18830899357914294</v>
      </c>
      <c r="P70" s="85">
        <f t="shared" si="17"/>
        <v>0.1864669729697476</v>
      </c>
      <c r="Q70" s="85">
        <f t="shared" si="17"/>
        <v>2.1647854299580138</v>
      </c>
      <c r="R70" s="85">
        <f t="shared" si="17"/>
        <v>0</v>
      </c>
      <c r="S70" s="85"/>
      <c r="T70" s="85"/>
      <c r="U70" s="85"/>
      <c r="V70" s="85"/>
      <c r="W70" s="96" t="str">
        <f t="shared" si="11"/>
        <v>Otro</v>
      </c>
      <c r="X70" s="85">
        <f t="shared" si="15"/>
        <v>7.0304247489698976E-2</v>
      </c>
      <c r="Y70" s="87">
        <f t="shared" si="13"/>
        <v>1.0357079857873648</v>
      </c>
    </row>
    <row r="71" spans="1:25" ht="13.5" customHeight="1">
      <c r="A71" s="58" t="s">
        <v>171</v>
      </c>
      <c r="B71" s="57"/>
      <c r="C71" s="85">
        <f>+C32/C$32*100</f>
        <v>100</v>
      </c>
      <c r="D71" s="96">
        <f t="shared" ref="D71:R71" si="18">SUM(D72:D82)</f>
        <v>100</v>
      </c>
      <c r="E71" s="96">
        <f t="shared" si="18"/>
        <v>100.00000000000001</v>
      </c>
      <c r="F71" s="96">
        <f t="shared" si="18"/>
        <v>99.999999999999986</v>
      </c>
      <c r="G71" s="96">
        <f t="shared" si="18"/>
        <v>100</v>
      </c>
      <c r="H71" s="96">
        <f t="shared" si="18"/>
        <v>100</v>
      </c>
      <c r="I71" s="96">
        <f t="shared" si="18"/>
        <v>100.00000000000001</v>
      </c>
      <c r="J71" s="96">
        <f t="shared" si="18"/>
        <v>99.999999999999986</v>
      </c>
      <c r="K71" s="96">
        <f t="shared" si="18"/>
        <v>100</v>
      </c>
      <c r="L71" s="96">
        <f t="shared" si="18"/>
        <v>100</v>
      </c>
      <c r="M71" s="96">
        <f t="shared" si="18"/>
        <v>100</v>
      </c>
      <c r="N71" s="96">
        <f t="shared" si="18"/>
        <v>100.00000000000001</v>
      </c>
      <c r="O71" s="96">
        <f t="shared" si="18"/>
        <v>100.00000000000001</v>
      </c>
      <c r="P71" s="96">
        <f t="shared" si="18"/>
        <v>99.999999999999986</v>
      </c>
      <c r="Q71" s="96">
        <f t="shared" si="18"/>
        <v>100.00000000000001</v>
      </c>
      <c r="R71" s="96">
        <f t="shared" si="18"/>
        <v>100.00000000000001</v>
      </c>
      <c r="S71" s="96"/>
      <c r="T71" s="96"/>
      <c r="U71" s="96"/>
      <c r="V71" s="96"/>
      <c r="W71" s="96" t="str">
        <f t="shared" si="11"/>
        <v>Formal</v>
      </c>
      <c r="X71" s="96">
        <f>SUM(X72:X82)</f>
        <v>99.999999999999986</v>
      </c>
      <c r="Y71" s="87">
        <f t="shared" si="13"/>
        <v>100</v>
      </c>
    </row>
    <row r="72" spans="1:25" ht="13.5" customHeight="1">
      <c r="A72" s="61" t="s">
        <v>160</v>
      </c>
      <c r="B72" s="56"/>
      <c r="C72" s="85">
        <f>+C33/C$32*100</f>
        <v>1.2962573439328957</v>
      </c>
      <c r="D72" s="86">
        <f t="shared" ref="D72:R72" si="19">+D33/D$32*100</f>
        <v>0.74342661221572415</v>
      </c>
      <c r="E72" s="86">
        <f t="shared" si="19"/>
        <v>0.60313664841084236</v>
      </c>
      <c r="F72" s="86">
        <f t="shared" si="19"/>
        <v>1.8946676502989688</v>
      </c>
      <c r="G72" s="86">
        <f t="shared" si="19"/>
        <v>4.9223160546820317</v>
      </c>
      <c r="H72" s="85">
        <f t="shared" si="19"/>
        <v>0</v>
      </c>
      <c r="I72" s="85">
        <f t="shared" si="19"/>
        <v>1.3462437213860821</v>
      </c>
      <c r="J72" s="85">
        <f t="shared" si="19"/>
        <v>0.67142494428301402</v>
      </c>
      <c r="K72" s="85">
        <f t="shared" si="19"/>
        <v>2.5358880594759587</v>
      </c>
      <c r="L72" s="85">
        <f t="shared" si="19"/>
        <v>6.5035838050754426</v>
      </c>
      <c r="M72" s="85">
        <f t="shared" si="19"/>
        <v>0</v>
      </c>
      <c r="N72" s="85">
        <f t="shared" si="19"/>
        <v>0.32380844174288476</v>
      </c>
      <c r="O72" s="85">
        <f t="shared" si="19"/>
        <v>0.54361476594705782</v>
      </c>
      <c r="P72" s="85">
        <f t="shared" si="19"/>
        <v>1.333435613655481</v>
      </c>
      <c r="Q72" s="85">
        <f t="shared" si="19"/>
        <v>3.0516372154606102</v>
      </c>
      <c r="R72" s="85">
        <f t="shared" si="19"/>
        <v>0</v>
      </c>
      <c r="S72" s="85"/>
      <c r="T72" s="85"/>
      <c r="U72" s="85"/>
      <c r="V72" s="85"/>
      <c r="W72" s="96" t="str">
        <f t="shared" si="11"/>
        <v>En su vivienda</v>
      </c>
      <c r="X72" s="85">
        <f t="shared" ref="X72:X82" si="20">+X33/X$32*100</f>
        <v>0.65015927997714051</v>
      </c>
      <c r="Y72" s="87">
        <f t="shared" si="13"/>
        <v>4.9223160546820317</v>
      </c>
    </row>
    <row r="73" spans="1:25" ht="13.5" customHeight="1">
      <c r="A73" s="61" t="s">
        <v>161</v>
      </c>
      <c r="B73" s="36"/>
      <c r="C73" s="85">
        <f t="shared" ref="C73:R82" si="21">+C34/C$32*100</f>
        <v>1.6964304351526107</v>
      </c>
      <c r="D73" s="85">
        <f t="shared" si="21"/>
        <v>2.968866916585077</v>
      </c>
      <c r="E73" s="85">
        <f t="shared" si="21"/>
        <v>1.1179659082804365</v>
      </c>
      <c r="F73" s="85">
        <f t="shared" si="21"/>
        <v>1.340457614710475</v>
      </c>
      <c r="G73" s="85">
        <f t="shared" si="21"/>
        <v>2.6372882937526247</v>
      </c>
      <c r="H73" s="85">
        <f t="shared" si="21"/>
        <v>4.7018782301777389</v>
      </c>
      <c r="I73" s="85">
        <f t="shared" si="21"/>
        <v>1.9329282956200571</v>
      </c>
      <c r="J73" s="85">
        <f t="shared" si="21"/>
        <v>0.93398998101793806</v>
      </c>
      <c r="K73" s="85">
        <f t="shared" si="21"/>
        <v>0.92810299495300563</v>
      </c>
      <c r="L73" s="85">
        <f t="shared" si="21"/>
        <v>3.6602165350093627</v>
      </c>
      <c r="M73" s="85">
        <f t="shared" si="21"/>
        <v>0</v>
      </c>
      <c r="N73" s="85">
        <f t="shared" si="21"/>
        <v>3.6893963781426149</v>
      </c>
      <c r="O73" s="85">
        <f t="shared" si="21"/>
        <v>1.2783290037359247</v>
      </c>
      <c r="P73" s="85">
        <f t="shared" si="21"/>
        <v>1.7011157372383254</v>
      </c>
      <c r="Q73" s="85">
        <f t="shared" si="21"/>
        <v>1.4271528237510824</v>
      </c>
      <c r="R73" s="85">
        <f t="shared" si="21"/>
        <v>5.7579499845631359</v>
      </c>
      <c r="S73" s="85"/>
      <c r="T73" s="85"/>
      <c r="U73" s="85"/>
      <c r="V73" s="85"/>
      <c r="W73" s="96" t="str">
        <f t="shared" si="11"/>
        <v>En otras viviendas</v>
      </c>
      <c r="X73" s="85">
        <f t="shared" si="20"/>
        <v>1.7383540944250135</v>
      </c>
      <c r="Y73" s="87">
        <f t="shared" si="13"/>
        <v>2.6372882937526247</v>
      </c>
    </row>
    <row r="74" spans="1:25" ht="13.5" customHeight="1">
      <c r="A74" s="61" t="s">
        <v>162</v>
      </c>
      <c r="B74" s="36"/>
      <c r="C74" s="85">
        <f t="shared" si="21"/>
        <v>5.7442842164250385E-2</v>
      </c>
      <c r="D74" s="85">
        <f t="shared" si="21"/>
        <v>0.21628986564713854</v>
      </c>
      <c r="E74" s="85">
        <f t="shared" si="21"/>
        <v>2.5244088754086919E-2</v>
      </c>
      <c r="F74" s="85">
        <f t="shared" si="21"/>
        <v>0</v>
      </c>
      <c r="G74" s="85">
        <f t="shared" si="21"/>
        <v>0</v>
      </c>
      <c r="H74" s="85">
        <f t="shared" si="21"/>
        <v>0</v>
      </c>
      <c r="I74" s="85">
        <f t="shared" si="21"/>
        <v>0.42832965048482013</v>
      </c>
      <c r="J74" s="85">
        <f t="shared" si="21"/>
        <v>3.6875979833070699E-2</v>
      </c>
      <c r="K74" s="85">
        <f t="shared" si="21"/>
        <v>0</v>
      </c>
      <c r="L74" s="85">
        <f t="shared" si="21"/>
        <v>0</v>
      </c>
      <c r="M74" s="85">
        <f t="shared" si="21"/>
        <v>0</v>
      </c>
      <c r="N74" s="85">
        <f t="shared" si="21"/>
        <v>6.8801403801119765E-2</v>
      </c>
      <c r="O74" s="85">
        <f t="shared" si="21"/>
        <v>1.5105289134554757E-2</v>
      </c>
      <c r="P74" s="85">
        <f t="shared" si="21"/>
        <v>0</v>
      </c>
      <c r="Q74" s="85">
        <f t="shared" si="21"/>
        <v>0</v>
      </c>
      <c r="R74" s="85">
        <f t="shared" si="21"/>
        <v>0</v>
      </c>
      <c r="S74" s="85"/>
      <c r="T74" s="85"/>
      <c r="U74" s="85"/>
      <c r="V74" s="85"/>
      <c r="W74" s="96" t="str">
        <f t="shared" si="11"/>
        <v>En kiosco-Caseta</v>
      </c>
      <c r="X74" s="85">
        <f t="shared" si="20"/>
        <v>8.9279141123432312E-2</v>
      </c>
      <c r="Y74" s="87">
        <f t="shared" si="13"/>
        <v>0</v>
      </c>
    </row>
    <row r="75" spans="1:25" ht="13.5" customHeight="1">
      <c r="A75" s="61" t="s">
        <v>163</v>
      </c>
      <c r="B75" s="36"/>
      <c r="C75" s="85">
        <f t="shared" si="21"/>
        <v>3.0031647754550859</v>
      </c>
      <c r="D75" s="85">
        <f t="shared" si="21"/>
        <v>3.3839498773364709</v>
      </c>
      <c r="E75" s="85">
        <f t="shared" si="21"/>
        <v>3.2057177391807024</v>
      </c>
      <c r="F75" s="85">
        <f t="shared" si="21"/>
        <v>2.8956028532859759</v>
      </c>
      <c r="G75" s="85">
        <f t="shared" si="21"/>
        <v>1.1349321140297672</v>
      </c>
      <c r="H75" s="85">
        <f t="shared" si="21"/>
        <v>0</v>
      </c>
      <c r="I75" s="85">
        <f t="shared" si="21"/>
        <v>0.16425353122405181</v>
      </c>
      <c r="J75" s="85">
        <f t="shared" si="21"/>
        <v>0.19626887627000469</v>
      </c>
      <c r="K75" s="85">
        <f t="shared" si="21"/>
        <v>0.77518208468070959</v>
      </c>
      <c r="L75" s="85">
        <f t="shared" si="21"/>
        <v>0</v>
      </c>
      <c r="M75" s="85">
        <f t="shared" si="21"/>
        <v>0</v>
      </c>
      <c r="N75" s="85">
        <f t="shared" si="21"/>
        <v>5.6234101510474863</v>
      </c>
      <c r="O75" s="85">
        <f t="shared" si="21"/>
        <v>5.8288851769690027</v>
      </c>
      <c r="P75" s="85">
        <f t="shared" si="21"/>
        <v>4.7515381726033343</v>
      </c>
      <c r="Q75" s="85">
        <f t="shared" si="21"/>
        <v>2.4774660080460356</v>
      </c>
      <c r="R75" s="85">
        <f t="shared" si="21"/>
        <v>0</v>
      </c>
      <c r="S75" s="85"/>
      <c r="T75" s="85"/>
      <c r="U75" s="85"/>
      <c r="V75" s="85"/>
      <c r="W75" s="96" t="str">
        <f t="shared" si="11"/>
        <v>En un vehículo</v>
      </c>
      <c r="X75" s="85">
        <f t="shared" si="20"/>
        <v>3.2654578940604106</v>
      </c>
      <c r="Y75" s="87">
        <f t="shared" si="13"/>
        <v>1.1349321140297672</v>
      </c>
    </row>
    <row r="76" spans="1:25" ht="13.5" customHeight="1">
      <c r="A76" s="61" t="s">
        <v>172</v>
      </c>
      <c r="B76" s="36"/>
      <c r="C76" s="85">
        <f t="shared" si="21"/>
        <v>4.3233064597707411</v>
      </c>
      <c r="D76" s="85">
        <f t="shared" si="21"/>
        <v>4.0532944185301973</v>
      </c>
      <c r="E76" s="85">
        <f t="shared" si="21"/>
        <v>4.7744173213863412</v>
      </c>
      <c r="F76" s="85">
        <f t="shared" si="21"/>
        <v>4.1686355769271461</v>
      </c>
      <c r="G76" s="85">
        <f t="shared" si="21"/>
        <v>3.2053375635701959</v>
      </c>
      <c r="H76" s="85">
        <f t="shared" si="21"/>
        <v>0</v>
      </c>
      <c r="I76" s="85">
        <f t="shared" si="21"/>
        <v>4.3300316256108458</v>
      </c>
      <c r="J76" s="85">
        <f t="shared" si="21"/>
        <v>3.3528930515981603</v>
      </c>
      <c r="K76" s="85">
        <f t="shared" si="21"/>
        <v>3.3860195231043555</v>
      </c>
      <c r="L76" s="85">
        <f t="shared" si="21"/>
        <v>3.1823758582836472</v>
      </c>
      <c r="M76" s="85">
        <f t="shared" si="21"/>
        <v>0</v>
      </c>
      <c r="N76" s="85">
        <f t="shared" si="21"/>
        <v>3.8607686821059541</v>
      </c>
      <c r="O76" s="85">
        <f t="shared" si="21"/>
        <v>6.0134858616250151</v>
      </c>
      <c r="P76" s="85">
        <f t="shared" si="21"/>
        <v>4.8536421493680661</v>
      </c>
      <c r="Q76" s="85">
        <f t="shared" si="21"/>
        <v>3.2324183938483486</v>
      </c>
      <c r="R76" s="85">
        <f t="shared" si="21"/>
        <v>0</v>
      </c>
      <c r="S76" s="85"/>
      <c r="T76" s="85"/>
      <c r="U76" s="85"/>
      <c r="V76" s="85"/>
      <c r="W76" s="96" t="str">
        <f t="shared" si="11"/>
        <v xml:space="preserve">   De puerta en puerta</v>
      </c>
      <c r="X76" s="85">
        <f t="shared" si="20"/>
        <v>4.5327101054504579</v>
      </c>
      <c r="Y76" s="87">
        <f t="shared" si="13"/>
        <v>3.2053375635701959</v>
      </c>
    </row>
    <row r="77" spans="1:25" ht="13.5" customHeight="1">
      <c r="A77" s="61" t="s">
        <v>165</v>
      </c>
      <c r="B77" s="36"/>
      <c r="C77" s="85">
        <f t="shared" si="21"/>
        <v>2.1143060374795475</v>
      </c>
      <c r="D77" s="85">
        <f t="shared" si="21"/>
        <v>3.0764534418381286</v>
      </c>
      <c r="E77" s="85">
        <f t="shared" si="21"/>
        <v>2.0045120289490579</v>
      </c>
      <c r="F77" s="85">
        <f t="shared" si="21"/>
        <v>1.8938213127541657</v>
      </c>
      <c r="G77" s="85">
        <f t="shared" si="21"/>
        <v>0.7914197732468623</v>
      </c>
      <c r="H77" s="85">
        <f t="shared" si="21"/>
        <v>0</v>
      </c>
      <c r="I77" s="85">
        <f t="shared" si="21"/>
        <v>1.0077544001343068</v>
      </c>
      <c r="J77" s="85">
        <f t="shared" si="21"/>
        <v>0.99504693123335031</v>
      </c>
      <c r="K77" s="85">
        <f t="shared" si="21"/>
        <v>0.54912508688688078</v>
      </c>
      <c r="L77" s="85">
        <f t="shared" si="21"/>
        <v>0.63927333778169992</v>
      </c>
      <c r="M77" s="85">
        <f t="shared" si="21"/>
        <v>0</v>
      </c>
      <c r="N77" s="85">
        <f t="shared" si="21"/>
        <v>4.5156444292955111</v>
      </c>
      <c r="O77" s="85">
        <f t="shared" si="21"/>
        <v>2.8844076531123051</v>
      </c>
      <c r="P77" s="85">
        <f t="shared" si="21"/>
        <v>3.070790327103051</v>
      </c>
      <c r="Q77" s="85">
        <f t="shared" si="21"/>
        <v>0.97265366400162978</v>
      </c>
      <c r="R77" s="85">
        <f t="shared" si="21"/>
        <v>0</v>
      </c>
      <c r="S77" s="85"/>
      <c r="T77" s="85"/>
      <c r="U77" s="85"/>
      <c r="V77" s="85"/>
      <c r="W77" s="96" t="str">
        <f t="shared" si="11"/>
        <v>Sitio al descubierto en la calle</v>
      </c>
      <c r="X77" s="85">
        <f t="shared" si="20"/>
        <v>2.3638071969843488</v>
      </c>
      <c r="Y77" s="87">
        <f t="shared" si="13"/>
        <v>0.7914197732468623</v>
      </c>
    </row>
    <row r="78" spans="1:25" ht="13.5" customHeight="1">
      <c r="A78" s="61" t="s">
        <v>166</v>
      </c>
      <c r="B78" s="36"/>
      <c r="C78" s="85">
        <f t="shared" si="21"/>
        <v>80.800241813893209</v>
      </c>
      <c r="D78" s="86">
        <f t="shared" si="21"/>
        <v>70.728647425182686</v>
      </c>
      <c r="E78" s="86">
        <f t="shared" si="21"/>
        <v>82.597250740430709</v>
      </c>
      <c r="F78" s="86">
        <f t="shared" si="21"/>
        <v>84.621059417127327</v>
      </c>
      <c r="G78" s="86">
        <f t="shared" si="21"/>
        <v>85.454089488172443</v>
      </c>
      <c r="H78" s="85">
        <f t="shared" si="21"/>
        <v>79.440312618177231</v>
      </c>
      <c r="I78" s="85">
        <f t="shared" si="21"/>
        <v>84.761628197158686</v>
      </c>
      <c r="J78" s="85">
        <f t="shared" si="21"/>
        <v>92.795078366494835</v>
      </c>
      <c r="K78" s="85">
        <f t="shared" si="21"/>
        <v>90.991568194868393</v>
      </c>
      <c r="L78" s="85">
        <f t="shared" si="21"/>
        <v>85.623883424094359</v>
      </c>
      <c r="M78" s="85">
        <f t="shared" si="21"/>
        <v>100</v>
      </c>
      <c r="N78" s="85">
        <f t="shared" si="21"/>
        <v>60.967196248114277</v>
      </c>
      <c r="O78" s="85">
        <f t="shared" si="21"/>
        <v>73.708541689719809</v>
      </c>
      <c r="P78" s="85">
        <f t="shared" si="21"/>
        <v>79.0454071726721</v>
      </c>
      <c r="Q78" s="85">
        <f t="shared" si="21"/>
        <v>85.251056678718754</v>
      </c>
      <c r="R78" s="85">
        <f t="shared" si="21"/>
        <v>74.822476072862003</v>
      </c>
      <c r="S78" s="85"/>
      <c r="T78" s="85"/>
      <c r="U78" s="85"/>
      <c r="V78" s="85"/>
      <c r="W78" s="97" t="str">
        <f t="shared" si="11"/>
        <v>Local fijo</v>
      </c>
      <c r="X78" s="86">
        <f t="shared" si="20"/>
        <v>78.619111850355424</v>
      </c>
      <c r="Y78" s="88">
        <f t="shared" si="13"/>
        <v>85.454089488172443</v>
      </c>
    </row>
    <row r="79" spans="1:25" ht="13.5" customHeight="1">
      <c r="A79" s="61" t="s">
        <v>167</v>
      </c>
      <c r="B79" s="36"/>
      <c r="C79" s="85">
        <f t="shared" si="21"/>
        <v>2.3356074971940912</v>
      </c>
      <c r="D79" s="85">
        <f t="shared" si="21"/>
        <v>7.1854024815632442</v>
      </c>
      <c r="E79" s="85">
        <f t="shared" si="21"/>
        <v>1.0163326438913058</v>
      </c>
      <c r="F79" s="85">
        <f t="shared" si="21"/>
        <v>1.0716043879780572</v>
      </c>
      <c r="G79" s="85">
        <f t="shared" si="21"/>
        <v>0.67302757430131099</v>
      </c>
      <c r="H79" s="85">
        <f t="shared" si="21"/>
        <v>0</v>
      </c>
      <c r="I79" s="85">
        <f t="shared" si="21"/>
        <v>4.409435957003689</v>
      </c>
      <c r="J79" s="85">
        <f t="shared" si="21"/>
        <v>0.4400936609586143</v>
      </c>
      <c r="K79" s="85">
        <f t="shared" si="21"/>
        <v>0.39106651757381605</v>
      </c>
      <c r="L79" s="85">
        <f t="shared" si="21"/>
        <v>0</v>
      </c>
      <c r="M79" s="85">
        <f t="shared" si="21"/>
        <v>0</v>
      </c>
      <c r="N79" s="85">
        <f t="shared" si="21"/>
        <v>9.1165016064180975</v>
      </c>
      <c r="O79" s="85">
        <f t="shared" si="21"/>
        <v>1.5186084867134935</v>
      </c>
      <c r="P79" s="85">
        <f t="shared" si="21"/>
        <v>1.6672574236997615</v>
      </c>
      <c r="Q79" s="85">
        <f t="shared" si="21"/>
        <v>1.4691653511228804</v>
      </c>
      <c r="R79" s="85">
        <f t="shared" si="21"/>
        <v>0</v>
      </c>
      <c r="S79" s="85"/>
      <c r="T79" s="85"/>
      <c r="U79" s="85"/>
      <c r="V79" s="85"/>
      <c r="W79" s="96" t="str">
        <f t="shared" si="11"/>
        <v>En el campo o área rural</v>
      </c>
      <c r="X79" s="85">
        <f t="shared" si="20"/>
        <v>3.0840920916524315</v>
      </c>
      <c r="Y79" s="87">
        <f t="shared" si="13"/>
        <v>0.67302757430131099</v>
      </c>
    </row>
    <row r="80" spans="1:25" ht="13.5" customHeight="1">
      <c r="A80" s="61" t="s">
        <v>168</v>
      </c>
      <c r="B80" s="36"/>
      <c r="C80" s="85">
        <f t="shared" si="21"/>
        <v>3.9287130715984278</v>
      </c>
      <c r="D80" s="85">
        <f t="shared" si="21"/>
        <v>6.9590612796467886</v>
      </c>
      <c r="E80" s="85">
        <f t="shared" si="21"/>
        <v>4.4569424059399632</v>
      </c>
      <c r="F80" s="85">
        <f t="shared" si="21"/>
        <v>1.3810818168610188</v>
      </c>
      <c r="G80" s="85">
        <f t="shared" si="21"/>
        <v>1.1320160500163301</v>
      </c>
      <c r="H80" s="85">
        <f t="shared" si="21"/>
        <v>15.857809151645027</v>
      </c>
      <c r="I80" s="85">
        <f t="shared" si="21"/>
        <v>1.5703908054321636</v>
      </c>
      <c r="J80" s="85">
        <f t="shared" si="21"/>
        <v>0.41107649649980454</v>
      </c>
      <c r="K80" s="85">
        <f t="shared" si="21"/>
        <v>0.3804889842545861</v>
      </c>
      <c r="L80" s="85">
        <f t="shared" si="21"/>
        <v>0.36483781398652576</v>
      </c>
      <c r="M80" s="85">
        <f t="shared" si="21"/>
        <v>0</v>
      </c>
      <c r="N80" s="85">
        <f t="shared" si="21"/>
        <v>10.707455168626561</v>
      </c>
      <c r="O80" s="85">
        <f t="shared" si="21"/>
        <v>7.9834965934060174</v>
      </c>
      <c r="P80" s="85">
        <f t="shared" si="21"/>
        <v>2.2568682118049126</v>
      </c>
      <c r="Q80" s="85">
        <f t="shared" si="21"/>
        <v>2.0395172378672921</v>
      </c>
      <c r="R80" s="85">
        <f t="shared" si="21"/>
        <v>19.419573942574868</v>
      </c>
      <c r="S80" s="85"/>
      <c r="T80" s="85"/>
      <c r="U80" s="85"/>
      <c r="V80" s="85"/>
      <c r="W80" s="96" t="str">
        <f t="shared" si="11"/>
        <v>En una obra en construcción</v>
      </c>
      <c r="X80" s="85">
        <f t="shared" si="20"/>
        <v>5.295606917230562</v>
      </c>
      <c r="Y80" s="87">
        <f t="shared" si="13"/>
        <v>1.1320160500163301</v>
      </c>
    </row>
    <row r="81" spans="1:25" ht="13.5" customHeight="1">
      <c r="A81" s="61" t="s">
        <v>169</v>
      </c>
      <c r="B81" s="36"/>
      <c r="C81" s="85">
        <f t="shared" si="21"/>
        <v>0.35007618903873355</v>
      </c>
      <c r="D81" s="85">
        <f t="shared" si="21"/>
        <v>0.65687343878550086</v>
      </c>
      <c r="E81" s="85">
        <f t="shared" si="21"/>
        <v>0.19228675783317506</v>
      </c>
      <c r="F81" s="85">
        <f t="shared" si="21"/>
        <v>0.44348087347676879</v>
      </c>
      <c r="G81" s="85">
        <f t="shared" si="21"/>
        <v>0</v>
      </c>
      <c r="H81" s="85">
        <f t="shared" si="21"/>
        <v>0</v>
      </c>
      <c r="I81" s="85">
        <f t="shared" si="21"/>
        <v>0</v>
      </c>
      <c r="J81" s="85">
        <f t="shared" si="21"/>
        <v>0.16040043686953157</v>
      </c>
      <c r="K81" s="85">
        <f t="shared" si="21"/>
        <v>0</v>
      </c>
      <c r="L81" s="85">
        <f t="shared" si="21"/>
        <v>0</v>
      </c>
      <c r="M81" s="85">
        <f t="shared" si="21"/>
        <v>0</v>
      </c>
      <c r="N81" s="85">
        <f t="shared" si="21"/>
        <v>1.1137621743768424</v>
      </c>
      <c r="O81" s="85">
        <f t="shared" si="21"/>
        <v>0.22008054983252454</v>
      </c>
      <c r="P81" s="85">
        <f t="shared" si="21"/>
        <v>0.83164482629098058</v>
      </c>
      <c r="Q81" s="85">
        <f t="shared" si="21"/>
        <v>0</v>
      </c>
      <c r="R81" s="85">
        <f t="shared" si="21"/>
        <v>0</v>
      </c>
      <c r="S81" s="85"/>
      <c r="T81" s="85"/>
      <c r="U81" s="85"/>
      <c r="V81" s="85"/>
      <c r="W81" s="96" t="str">
        <f t="shared" si="11"/>
        <v>En una mina o cantera</v>
      </c>
      <c r="X81" s="85">
        <f t="shared" si="20"/>
        <v>0.34800772130433638</v>
      </c>
      <c r="Y81" s="87">
        <f t="shared" si="13"/>
        <v>0</v>
      </c>
    </row>
    <row r="82" spans="1:25" ht="13.5" customHeight="1">
      <c r="A82" s="59" t="s">
        <v>64</v>
      </c>
      <c r="B82" s="36"/>
      <c r="C82" s="85">
        <f t="shared" si="21"/>
        <v>9.4453534320392163E-2</v>
      </c>
      <c r="D82" s="85">
        <f t="shared" si="21"/>
        <v>2.7734242669039278E-2</v>
      </c>
      <c r="E82" s="85">
        <f t="shared" si="21"/>
        <v>6.1937169433819205E-3</v>
      </c>
      <c r="F82" s="85">
        <f t="shared" si="21"/>
        <v>0.289588496580091</v>
      </c>
      <c r="G82" s="85">
        <f t="shared" si="21"/>
        <v>4.9573088228432795E-2</v>
      </c>
      <c r="H82" s="85">
        <f t="shared" si="21"/>
        <v>0</v>
      </c>
      <c r="I82" s="85">
        <f t="shared" si="21"/>
        <v>4.9003815945297222E-2</v>
      </c>
      <c r="J82" s="85">
        <f t="shared" si="21"/>
        <v>6.8512749416634097E-3</v>
      </c>
      <c r="K82" s="85">
        <f t="shared" si="21"/>
        <v>6.2558554202302885E-2</v>
      </c>
      <c r="L82" s="85">
        <f t="shared" si="21"/>
        <v>2.5829225768957575E-2</v>
      </c>
      <c r="M82" s="85">
        <f t="shared" si="21"/>
        <v>0</v>
      </c>
      <c r="N82" s="85">
        <f t="shared" si="21"/>
        <v>1.3255316328656102E-2</v>
      </c>
      <c r="O82" s="85">
        <f t="shared" si="21"/>
        <v>5.4449298043162493E-3</v>
      </c>
      <c r="P82" s="85">
        <f t="shared" si="21"/>
        <v>0.48830036556397904</v>
      </c>
      <c r="Q82" s="85">
        <f t="shared" si="21"/>
        <v>7.8932627183378332E-2</v>
      </c>
      <c r="R82" s="85">
        <f t="shared" si="21"/>
        <v>0</v>
      </c>
      <c r="S82" s="85"/>
      <c r="T82" s="85"/>
      <c r="U82" s="85"/>
      <c r="V82" s="85"/>
      <c r="W82" s="96" t="str">
        <f t="shared" si="11"/>
        <v>Otro</v>
      </c>
      <c r="X82" s="85">
        <f t="shared" si="20"/>
        <v>1.3413707436434625E-2</v>
      </c>
      <c r="Y82" s="87">
        <f t="shared" si="13"/>
        <v>4.9573088228432795E-2</v>
      </c>
    </row>
    <row r="83" spans="1:25" ht="13.5" customHeight="1"/>
    <row r="84" spans="1:25" ht="13.5" customHeight="1"/>
    <row r="85" spans="1:25" ht="13.5" customHeight="1"/>
    <row r="86" spans="1:25" ht="13.5" customHeight="1"/>
    <row r="87" spans="1:25" ht="13.5" customHeight="1"/>
    <row r="88" spans="1:25" ht="13.5" customHeight="1"/>
    <row r="89" spans="1:25" ht="13.5" customHeight="1"/>
    <row r="90" spans="1:25" ht="13.5" customHeight="1"/>
    <row r="91" spans="1:25" ht="13.5" customHeight="1"/>
    <row r="92" spans="1:25" ht="13.5" customHeight="1"/>
    <row r="93" spans="1:25" ht="13.5" customHeight="1"/>
    <row r="94" spans="1:25" ht="13.5" customHeight="1"/>
    <row r="95" spans="1:25" ht="13.5" customHeight="1"/>
    <row r="96" spans="1:25"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sheetData>
  <mergeCells count="8">
    <mergeCell ref="C6:C7"/>
    <mergeCell ref="D6:H6"/>
    <mergeCell ref="I6:M6"/>
    <mergeCell ref="N6:R6"/>
    <mergeCell ref="C45:C46"/>
    <mergeCell ref="D45:H45"/>
    <mergeCell ref="I45:M45"/>
    <mergeCell ref="N45:R45"/>
  </mergeCells>
  <pageMargins left="0.7" right="0.7" top="0.75" bottom="0.75"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73"/>
  <sheetViews>
    <sheetView workbookViewId="0">
      <selection activeCell="E2" sqref="E2"/>
    </sheetView>
  </sheetViews>
  <sheetFormatPr defaultColWidth="11.42578125" defaultRowHeight="15"/>
  <cols>
    <col min="1" max="1" width="19.140625" customWidth="1"/>
    <col min="2" max="2" width="15.42578125" customWidth="1"/>
    <col min="3" max="3" width="7.140625" customWidth="1"/>
    <col min="4" max="18" width="7.28515625" customWidth="1"/>
  </cols>
  <sheetData>
    <row r="1" spans="1:24">
      <c r="A1" t="s">
        <v>186</v>
      </c>
    </row>
    <row r="2" spans="1:24">
      <c r="A2" s="27" t="s">
        <v>313</v>
      </c>
    </row>
    <row r="3" spans="1:24">
      <c r="A3" s="1" t="s">
        <v>1</v>
      </c>
    </row>
    <row r="4" spans="1:24">
      <c r="A4" s="1" t="s">
        <v>300</v>
      </c>
    </row>
    <row r="6" spans="1:24">
      <c r="B6" s="38" t="s">
        <v>24</v>
      </c>
      <c r="C6" s="186" t="s">
        <v>121</v>
      </c>
      <c r="D6" s="186" t="s">
        <v>17</v>
      </c>
      <c r="E6" s="186"/>
      <c r="F6" s="186"/>
      <c r="G6" s="186"/>
      <c r="H6" s="186"/>
      <c r="I6" s="186" t="s">
        <v>21</v>
      </c>
      <c r="J6" s="186"/>
      <c r="K6" s="186"/>
      <c r="L6" s="186"/>
      <c r="M6" s="186"/>
      <c r="N6" s="186" t="s">
        <v>22</v>
      </c>
      <c r="O6" s="186"/>
      <c r="P6" s="186"/>
      <c r="Q6" s="186"/>
      <c r="R6" s="186"/>
    </row>
    <row r="7" spans="1:24">
      <c r="B7" s="36"/>
      <c r="C7" s="186"/>
      <c r="D7" s="15" t="s">
        <v>18</v>
      </c>
      <c r="E7" s="15">
        <v>2</v>
      </c>
      <c r="F7" s="15">
        <v>3</v>
      </c>
      <c r="G7" s="15" t="s">
        <v>19</v>
      </c>
      <c r="H7" s="15" t="s">
        <v>20</v>
      </c>
      <c r="I7" s="15" t="s">
        <v>18</v>
      </c>
      <c r="J7" s="15">
        <v>2</v>
      </c>
      <c r="K7" s="15">
        <v>3</v>
      </c>
      <c r="L7" s="15" t="s">
        <v>19</v>
      </c>
      <c r="M7" s="15" t="s">
        <v>20</v>
      </c>
      <c r="N7" s="15" t="s">
        <v>18</v>
      </c>
      <c r="O7" s="15">
        <v>2</v>
      </c>
      <c r="P7" s="15">
        <v>3</v>
      </c>
      <c r="Q7" s="15" t="s">
        <v>19</v>
      </c>
      <c r="R7" s="15" t="s">
        <v>20</v>
      </c>
    </row>
    <row r="8" spans="1:24" ht="15" customHeight="1">
      <c r="A8" s="62" t="s">
        <v>192</v>
      </c>
      <c r="B8" s="40"/>
    </row>
    <row r="9" spans="1:24">
      <c r="A9" s="54" t="s">
        <v>195</v>
      </c>
      <c r="B9" s="51"/>
      <c r="U9" t="s">
        <v>266</v>
      </c>
      <c r="V9" t="s">
        <v>38</v>
      </c>
      <c r="W9" t="s">
        <v>39</v>
      </c>
      <c r="X9" t="s">
        <v>281</v>
      </c>
    </row>
    <row r="10" spans="1:24">
      <c r="A10" s="2" t="s">
        <v>187</v>
      </c>
      <c r="B10" s="51"/>
      <c r="C10" s="112">
        <f>C19/C35*100</f>
        <v>32.417288370996623</v>
      </c>
      <c r="D10" s="113">
        <f t="shared" ref="D10:R10" si="0">D19/D35*100</f>
        <v>37.020270499988769</v>
      </c>
      <c r="E10" s="113">
        <f t="shared" si="0"/>
        <v>31.725019219623107</v>
      </c>
      <c r="F10" s="113">
        <f t="shared" si="0"/>
        <v>29.042246186898492</v>
      </c>
      <c r="G10" s="113">
        <f t="shared" si="0"/>
        <v>24.027928889076676</v>
      </c>
      <c r="H10" s="112">
        <f t="shared" si="0"/>
        <v>47.180890988564613</v>
      </c>
      <c r="I10" s="112">
        <f t="shared" si="0"/>
        <v>35.246955130075698</v>
      </c>
      <c r="J10" s="112">
        <f t="shared" si="0"/>
        <v>30.458634906092534</v>
      </c>
      <c r="K10" s="112">
        <f t="shared" si="0"/>
        <v>29.874765300089273</v>
      </c>
      <c r="L10" s="112">
        <f t="shared" si="0"/>
        <v>22.271051135988156</v>
      </c>
      <c r="M10" s="112">
        <f t="shared" si="0"/>
        <v>52.881192881192888</v>
      </c>
      <c r="N10" s="112">
        <f t="shared" si="0"/>
        <v>38.43812640706647</v>
      </c>
      <c r="O10" s="112">
        <f t="shared" si="0"/>
        <v>32.844857759542649</v>
      </c>
      <c r="P10" s="112">
        <f t="shared" si="0"/>
        <v>28.317451059020815</v>
      </c>
      <c r="Q10" s="112">
        <f t="shared" si="0"/>
        <v>26.032136020378939</v>
      </c>
      <c r="R10" s="112">
        <f t="shared" si="0"/>
        <v>42.340651269076957</v>
      </c>
      <c r="T10" s="89" t="str">
        <f>+A10</f>
        <v>Tasa de subempleo subjetivo</v>
      </c>
      <c r="U10" s="124">
        <f>+D10</f>
        <v>37.020270499988769</v>
      </c>
      <c r="V10" s="124">
        <f t="shared" ref="V10:X14" si="1">+E10</f>
        <v>31.725019219623107</v>
      </c>
      <c r="W10" s="124">
        <f t="shared" si="1"/>
        <v>29.042246186898492</v>
      </c>
      <c r="X10" s="124">
        <f t="shared" si="1"/>
        <v>24.027928889076676</v>
      </c>
    </row>
    <row r="11" spans="1:24">
      <c r="A11" s="3" t="s">
        <v>188</v>
      </c>
      <c r="B11" s="51"/>
      <c r="C11" s="112">
        <f>C20/C35*100</f>
        <v>12.466224801773125</v>
      </c>
      <c r="D11" s="113">
        <f t="shared" ref="D11:R11" si="2">D20/D35*100</f>
        <v>13.172050601050261</v>
      </c>
      <c r="E11" s="113">
        <f t="shared" si="2"/>
        <v>12.712598269459976</v>
      </c>
      <c r="F11" s="113">
        <f t="shared" si="2"/>
        <v>11.344201107876902</v>
      </c>
      <c r="G11" s="113">
        <f t="shared" si="2"/>
        <v>10.59445717887235</v>
      </c>
      <c r="H11" s="113">
        <f t="shared" si="2"/>
        <v>20.106847984458476</v>
      </c>
      <c r="I11" s="113">
        <f t="shared" si="2"/>
        <v>14.794092738353232</v>
      </c>
      <c r="J11" s="113">
        <f t="shared" si="2"/>
        <v>12.855061841502518</v>
      </c>
      <c r="K11" s="113">
        <f t="shared" si="2"/>
        <v>11.231092106210818</v>
      </c>
      <c r="L11" s="113">
        <f t="shared" si="2"/>
        <v>8.3398316173457907</v>
      </c>
      <c r="M11" s="113">
        <f t="shared" si="2"/>
        <v>13.4968734968735</v>
      </c>
      <c r="N11" s="113">
        <f t="shared" si="2"/>
        <v>11.875096569739165</v>
      </c>
      <c r="O11" s="113">
        <f t="shared" si="2"/>
        <v>12.586692463751206</v>
      </c>
      <c r="P11" s="113">
        <f t="shared" si="2"/>
        <v>11.442674346542233</v>
      </c>
      <c r="Q11" s="113">
        <f t="shared" si="2"/>
        <v>13.164915665556276</v>
      </c>
      <c r="R11" s="112">
        <f t="shared" si="2"/>
        <v>25.71615114665796</v>
      </c>
      <c r="T11" s="89" t="str">
        <f>+A11</f>
        <v xml:space="preserve">  Insuficiencia de horas</v>
      </c>
      <c r="U11" s="124">
        <f>+D11</f>
        <v>13.172050601050261</v>
      </c>
      <c r="V11" s="124">
        <f t="shared" si="1"/>
        <v>12.712598269459976</v>
      </c>
      <c r="W11" s="124">
        <f t="shared" si="1"/>
        <v>11.344201107876902</v>
      </c>
      <c r="X11" s="124">
        <f t="shared" si="1"/>
        <v>10.59445717887235</v>
      </c>
    </row>
    <row r="12" spans="1:24">
      <c r="A12" s="3" t="s">
        <v>189</v>
      </c>
      <c r="B12" s="51"/>
      <c r="C12" s="112">
        <f>C21/C35*100</f>
        <v>20.698135205560618</v>
      </c>
      <c r="D12" s="113">
        <f t="shared" ref="D12:R12" si="3">D21/D35*100</f>
        <v>22.126348192527399</v>
      </c>
      <c r="E12" s="113">
        <f t="shared" si="3"/>
        <v>20.767125243147579</v>
      </c>
      <c r="F12" s="113">
        <f t="shared" si="3"/>
        <v>19.767869698958695</v>
      </c>
      <c r="G12" s="113">
        <f t="shared" si="3"/>
        <v>14.847521363910044</v>
      </c>
      <c r="H12" s="113">
        <f t="shared" si="3"/>
        <v>30.23091527219745</v>
      </c>
      <c r="I12" s="113">
        <f t="shared" si="3"/>
        <v>21.856919970274337</v>
      </c>
      <c r="J12" s="113">
        <f t="shared" si="3"/>
        <v>20.838845625286304</v>
      </c>
      <c r="K12" s="113">
        <f t="shared" si="3"/>
        <v>21.571790117563509</v>
      </c>
      <c r="L12" s="113">
        <f t="shared" si="3"/>
        <v>15.464373983954745</v>
      </c>
      <c r="M12" s="113">
        <f t="shared" si="3"/>
        <v>36.950456950456953</v>
      </c>
      <c r="N12" s="113">
        <f t="shared" si="3"/>
        <v>22.341752659102859</v>
      </c>
      <c r="O12" s="113">
        <f t="shared" si="3"/>
        <v>20.703699742677323</v>
      </c>
      <c r="P12" s="113">
        <f t="shared" si="3"/>
        <v>18.19736794138019</v>
      </c>
      <c r="Q12" s="113">
        <f t="shared" si="3"/>
        <v>14.143918725411876</v>
      </c>
      <c r="R12" s="112">
        <f t="shared" si="3"/>
        <v>24.540928752142332</v>
      </c>
      <c r="T12" s="89" t="str">
        <f>+A12</f>
        <v xml:space="preserve">  Empleo inadecuado por competencias</v>
      </c>
      <c r="U12" s="124">
        <f>+D12</f>
        <v>22.126348192527399</v>
      </c>
      <c r="V12" s="124">
        <f t="shared" si="1"/>
        <v>20.767125243147579</v>
      </c>
      <c r="W12" s="124">
        <f t="shared" si="1"/>
        <v>19.767869698958695</v>
      </c>
      <c r="X12" s="124">
        <f t="shared" si="1"/>
        <v>14.847521363910044</v>
      </c>
    </row>
    <row r="13" spans="1:24">
      <c r="A13" s="3" t="s">
        <v>190</v>
      </c>
      <c r="B13" s="51"/>
      <c r="C13" s="112">
        <f>C22/C35*100</f>
        <v>27.478853558102546</v>
      </c>
      <c r="D13" s="113">
        <f t="shared" ref="D13:R13" si="4">D22/D35*100</f>
        <v>32.86722957924465</v>
      </c>
      <c r="E13" s="113">
        <f t="shared" si="4"/>
        <v>26.828014041074095</v>
      </c>
      <c r="F13" s="113">
        <f t="shared" si="4"/>
        <v>23.38483989105201</v>
      </c>
      <c r="G13" s="113">
        <f t="shared" si="4"/>
        <v>17.315066177946321</v>
      </c>
      <c r="H13" s="112">
        <f t="shared" si="4"/>
        <v>40.783257538964193</v>
      </c>
      <c r="I13" s="113">
        <f t="shared" si="4"/>
        <v>30.684611004978919</v>
      </c>
      <c r="J13" s="113">
        <f t="shared" si="4"/>
        <v>26.119102153000455</v>
      </c>
      <c r="K13" s="113">
        <f t="shared" si="4"/>
        <v>24.859850026547679</v>
      </c>
      <c r="L13" s="113">
        <f t="shared" si="4"/>
        <v>17.438971200486382</v>
      </c>
      <c r="M13" s="113">
        <f t="shared" si="4"/>
        <v>52.881192881192888</v>
      </c>
      <c r="N13" s="113">
        <f t="shared" si="4"/>
        <v>34.612357400845561</v>
      </c>
      <c r="O13" s="113">
        <f t="shared" si="4"/>
        <v>27.454936123048206</v>
      </c>
      <c r="P13" s="113">
        <f t="shared" si="4"/>
        <v>22.100689001494661</v>
      </c>
      <c r="Q13" s="113">
        <f t="shared" si="4"/>
        <v>17.173627963764073</v>
      </c>
      <c r="R13" s="112">
        <f t="shared" si="4"/>
        <v>30.523137190892029</v>
      </c>
      <c r="T13" s="89" t="str">
        <f>+A13</f>
        <v xml:space="preserve">  Empleo inadecuado por ingresos</v>
      </c>
      <c r="U13" s="124">
        <f>+D13</f>
        <v>32.86722957924465</v>
      </c>
      <c r="V13" s="124">
        <f t="shared" si="1"/>
        <v>26.828014041074095</v>
      </c>
      <c r="W13" s="124">
        <f t="shared" si="1"/>
        <v>23.38483989105201</v>
      </c>
      <c r="X13" s="124">
        <f t="shared" si="1"/>
        <v>17.315066177946321</v>
      </c>
    </row>
    <row r="14" spans="1:24">
      <c r="A14" s="2" t="s">
        <v>191</v>
      </c>
      <c r="B14" s="51"/>
      <c r="C14" s="112">
        <f>C23/C35*100</f>
        <v>13.254991154915341</v>
      </c>
      <c r="D14" s="113">
        <f t="shared" ref="D14:R14" si="5">D23/D35*100</f>
        <v>15.774536859095335</v>
      </c>
      <c r="E14" s="113">
        <f t="shared" si="5"/>
        <v>12.433720248281414</v>
      </c>
      <c r="F14" s="113">
        <f t="shared" si="5"/>
        <v>12.225466825276307</v>
      </c>
      <c r="G14" s="113">
        <f t="shared" si="5"/>
        <v>8.9476667828609848</v>
      </c>
      <c r="H14" s="112">
        <f t="shared" si="5"/>
        <v>16.85725639101064</v>
      </c>
      <c r="I14" s="113">
        <f t="shared" si="5"/>
        <v>16.558437768707908</v>
      </c>
      <c r="J14" s="113">
        <f t="shared" si="5"/>
        <v>12.37141548327989</v>
      </c>
      <c r="K14" s="113">
        <f t="shared" si="5"/>
        <v>12.877048233030003</v>
      </c>
      <c r="L14" s="113">
        <f t="shared" si="5"/>
        <v>6.2271183304476549</v>
      </c>
      <c r="M14" s="113">
        <f t="shared" si="5"/>
        <v>9.9951899951899943</v>
      </c>
      <c r="N14" s="113">
        <f t="shared" si="5"/>
        <v>15.14783854887699</v>
      </c>
      <c r="O14" s="113">
        <f t="shared" si="5"/>
        <v>12.48881910280592</v>
      </c>
      <c r="P14" s="113">
        <f t="shared" si="5"/>
        <v>11.658051110057963</v>
      </c>
      <c r="Q14" s="113">
        <f t="shared" si="5"/>
        <v>12.051007642102407</v>
      </c>
      <c r="R14" s="112">
        <f t="shared" si="5"/>
        <v>22.688321227454502</v>
      </c>
      <c r="T14" s="89" t="str">
        <f>+A14</f>
        <v>Tasa de subempleo objetivo</v>
      </c>
      <c r="U14" s="124">
        <f>+D14</f>
        <v>15.774536859095335</v>
      </c>
      <c r="V14" s="124">
        <f t="shared" si="1"/>
        <v>12.433720248281414</v>
      </c>
      <c r="W14" s="124">
        <f t="shared" si="1"/>
        <v>12.225466825276307</v>
      </c>
      <c r="X14" s="124">
        <f t="shared" si="1"/>
        <v>8.9476667828609848</v>
      </c>
    </row>
    <row r="15" spans="1:24">
      <c r="A15" s="3" t="s">
        <v>188</v>
      </c>
      <c r="B15" s="51"/>
      <c r="C15" s="112">
        <f>C24/C35*100</f>
        <v>4.3340383917023981</v>
      </c>
      <c r="D15" s="112">
        <f t="shared" ref="D15:R15" si="6">D24/D35*100</f>
        <v>4.7128609946299918</v>
      </c>
      <c r="E15" s="112">
        <f t="shared" si="6"/>
        <v>4.1960263966689428</v>
      </c>
      <c r="F15" s="112">
        <f t="shared" si="6"/>
        <v>4.0488332681121344</v>
      </c>
      <c r="G15" s="112">
        <f t="shared" si="6"/>
        <v>4.0618717144295733</v>
      </c>
      <c r="H15" s="112">
        <f t="shared" si="6"/>
        <v>9.0423418252461474</v>
      </c>
      <c r="I15" s="113">
        <f t="shared" si="6"/>
        <v>6.0430503300041103</v>
      </c>
      <c r="J15" s="113">
        <f t="shared" si="6"/>
        <v>5.3905634448007334</v>
      </c>
      <c r="K15" s="113">
        <f t="shared" si="6"/>
        <v>4.7154373499888615</v>
      </c>
      <c r="L15" s="113">
        <f t="shared" si="6"/>
        <v>3.0365710207372354</v>
      </c>
      <c r="M15" s="113">
        <f t="shared" si="6"/>
        <v>0</v>
      </c>
      <c r="N15" s="113">
        <f t="shared" si="6"/>
        <v>3.6492732252167057</v>
      </c>
      <c r="O15" s="113">
        <f t="shared" si="6"/>
        <v>3.1397255656885816</v>
      </c>
      <c r="P15" s="113">
        <f t="shared" si="6"/>
        <v>3.4684845612628052</v>
      </c>
      <c r="Q15" s="113">
        <f t="shared" si="6"/>
        <v>5.2311472197518949</v>
      </c>
      <c r="R15" s="112">
        <f t="shared" si="6"/>
        <v>16.714274055333391</v>
      </c>
    </row>
    <row r="16" spans="1:24">
      <c r="A16" s="3" t="s">
        <v>189</v>
      </c>
      <c r="B16" s="51"/>
      <c r="C16" s="112">
        <f>C25/C35*100</f>
        <v>9.1329304023858739</v>
      </c>
      <c r="D16" s="112">
        <f t="shared" ref="D16:R16" si="7">D25/D35*100</f>
        <v>10.824551870225466</v>
      </c>
      <c r="E16" s="112">
        <f t="shared" si="7"/>
        <v>8.377304849880554</v>
      </c>
      <c r="F16" s="112">
        <f t="shared" si="7"/>
        <v>8.7462406864907916</v>
      </c>
      <c r="G16" s="112">
        <f t="shared" si="7"/>
        <v>6.6167383198301453</v>
      </c>
      <c r="H16" s="112">
        <f t="shared" si="7"/>
        <v>10.565587884674819</v>
      </c>
      <c r="I16" s="113">
        <f t="shared" si="7"/>
        <v>11.41545760267479</v>
      </c>
      <c r="J16" s="113">
        <f t="shared" si="7"/>
        <v>8.6234539624370132</v>
      </c>
      <c r="K16" s="113">
        <f t="shared" si="7"/>
        <v>9.8204639897896122</v>
      </c>
      <c r="L16" s="113">
        <f t="shared" si="7"/>
        <v>4.2901891331068844</v>
      </c>
      <c r="M16" s="113">
        <f t="shared" si="7"/>
        <v>3.2227032227032231</v>
      </c>
      <c r="N16" s="113">
        <f t="shared" si="7"/>
        <v>10.352068640474361</v>
      </c>
      <c r="O16" s="113">
        <f t="shared" si="7"/>
        <v>8.1596243218542774</v>
      </c>
      <c r="P16" s="113">
        <f t="shared" si="7"/>
        <v>7.8110167328934432</v>
      </c>
      <c r="Q16" s="113">
        <f t="shared" si="7"/>
        <v>9.2707595375548273</v>
      </c>
      <c r="R16" s="112">
        <f t="shared" si="7"/>
        <v>16.795886721619194</v>
      </c>
    </row>
    <row r="17" spans="1:21">
      <c r="A17" s="3" t="s">
        <v>190</v>
      </c>
      <c r="B17" s="51"/>
      <c r="C17" s="112">
        <f>C26/C35*100</f>
        <v>11.81416969112639</v>
      </c>
      <c r="D17" s="112">
        <f t="shared" ref="D17:R17" si="8">D26/D35*100</f>
        <v>14.453038788645017</v>
      </c>
      <c r="E17" s="112">
        <f t="shared" si="8"/>
        <v>11.087486692453353</v>
      </c>
      <c r="F17" s="112">
        <f t="shared" si="8"/>
        <v>10.565132591318772</v>
      </c>
      <c r="G17" s="112">
        <f t="shared" si="8"/>
        <v>7.0015879890284403</v>
      </c>
      <c r="H17" s="112">
        <f t="shared" si="8"/>
        <v>15.334010331581968</v>
      </c>
      <c r="I17" s="113">
        <f t="shared" si="8"/>
        <v>15.07539708787097</v>
      </c>
      <c r="J17" s="113">
        <f t="shared" si="8"/>
        <v>10.856802565277141</v>
      </c>
      <c r="K17" s="113">
        <f t="shared" si="8"/>
        <v>11.383008480183037</v>
      </c>
      <c r="L17" s="113">
        <f t="shared" si="8"/>
        <v>4.5366833639523669</v>
      </c>
      <c r="M17" s="113">
        <f t="shared" si="8"/>
        <v>9.9951899951899943</v>
      </c>
      <c r="N17" s="113">
        <f t="shared" si="8"/>
        <v>13.955403187086565</v>
      </c>
      <c r="O17" s="113">
        <f t="shared" si="8"/>
        <v>11.291490851109339</v>
      </c>
      <c r="P17" s="113">
        <f t="shared" si="8"/>
        <v>9.8530859246837501</v>
      </c>
      <c r="Q17" s="113">
        <f t="shared" si="8"/>
        <v>9.8126403689914525</v>
      </c>
      <c r="R17" s="112">
        <f t="shared" si="8"/>
        <v>19.86452297396556</v>
      </c>
    </row>
    <row r="18" spans="1:21">
      <c r="A18" s="55" t="s">
        <v>196</v>
      </c>
      <c r="B18" s="51"/>
    </row>
    <row r="19" spans="1:21">
      <c r="A19" s="3" t="s">
        <v>193</v>
      </c>
      <c r="B19" s="51"/>
      <c r="C19" s="65">
        <v>1831.77</v>
      </c>
      <c r="D19" s="65">
        <v>642.44200000000001</v>
      </c>
      <c r="E19" s="65">
        <v>737.84400000000005</v>
      </c>
      <c r="F19" s="65">
        <v>372.55799999999999</v>
      </c>
      <c r="G19" s="65">
        <v>68.241</v>
      </c>
      <c r="H19" s="65">
        <v>10.686</v>
      </c>
      <c r="I19" s="65">
        <v>271.77199999999999</v>
      </c>
      <c r="J19" s="65">
        <v>332.45600000000002</v>
      </c>
      <c r="K19" s="65">
        <v>178.364</v>
      </c>
      <c r="L19" s="65">
        <v>33.701000000000001</v>
      </c>
      <c r="M19" s="65">
        <v>5.4969999999999999</v>
      </c>
      <c r="N19" s="65">
        <v>370.67</v>
      </c>
      <c r="O19" s="65">
        <v>405.387</v>
      </c>
      <c r="P19" s="65">
        <v>194.19399999999999</v>
      </c>
      <c r="Q19" s="65">
        <v>34.540999999999997</v>
      </c>
      <c r="R19" s="65">
        <v>5.1879999999999997</v>
      </c>
      <c r="S19" s="70">
        <f>+D19+E19</f>
        <v>1380.2860000000001</v>
      </c>
      <c r="T19" s="87">
        <f>+S19/$S$35*100</f>
        <v>33.987757585517521</v>
      </c>
      <c r="U19" s="84"/>
    </row>
    <row r="20" spans="1:21">
      <c r="A20" s="3" t="s">
        <v>188</v>
      </c>
      <c r="B20" s="51"/>
      <c r="C20" s="65">
        <v>704.41600000000005</v>
      </c>
      <c r="D20" s="65">
        <v>228.58500000000001</v>
      </c>
      <c r="E20" s="65">
        <v>295.66300000000001</v>
      </c>
      <c r="F20" s="65">
        <v>145.52500000000001</v>
      </c>
      <c r="G20" s="65">
        <v>30.088999999999999</v>
      </c>
      <c r="H20" s="65">
        <v>4.5540000000000003</v>
      </c>
      <c r="I20" s="65">
        <v>114.07</v>
      </c>
      <c r="J20" s="65">
        <v>140.31299999999999</v>
      </c>
      <c r="K20" s="65">
        <v>67.054000000000002</v>
      </c>
      <c r="L20" s="65">
        <v>12.62</v>
      </c>
      <c r="M20" s="65">
        <v>1.403</v>
      </c>
      <c r="N20" s="65">
        <v>114.515</v>
      </c>
      <c r="O20" s="65">
        <v>155.351</v>
      </c>
      <c r="P20" s="65">
        <v>78.471000000000004</v>
      </c>
      <c r="Q20" s="65">
        <v>17.468</v>
      </c>
      <c r="R20" s="65">
        <v>3.1509999999999998</v>
      </c>
      <c r="S20" s="70">
        <f t="shared" ref="S20:S34" si="9">+D20+E20</f>
        <v>524.24800000000005</v>
      </c>
      <c r="T20" s="87">
        <f t="shared" ref="T20:T26" si="10">+S20/$S$35*100</f>
        <v>12.908928974641769</v>
      </c>
    </row>
    <row r="21" spans="1:21">
      <c r="A21" s="3" t="s">
        <v>189</v>
      </c>
      <c r="B21" s="51"/>
      <c r="C21" s="65">
        <v>1169.568</v>
      </c>
      <c r="D21" s="65">
        <v>383.976</v>
      </c>
      <c r="E21" s="65">
        <v>482.99099999999999</v>
      </c>
      <c r="F21" s="65">
        <v>253.58500000000001</v>
      </c>
      <c r="G21" s="65">
        <v>42.167999999999999</v>
      </c>
      <c r="H21" s="65">
        <v>6.8470000000000004</v>
      </c>
      <c r="I21" s="65">
        <v>168.52799999999999</v>
      </c>
      <c r="J21" s="65">
        <v>227.45599999999999</v>
      </c>
      <c r="K21" s="65">
        <v>128.792</v>
      </c>
      <c r="L21" s="65">
        <v>23.401</v>
      </c>
      <c r="M21" s="65">
        <v>3.8410000000000002</v>
      </c>
      <c r="N21" s="65">
        <v>215.44800000000001</v>
      </c>
      <c r="O21" s="65">
        <v>255.535</v>
      </c>
      <c r="P21" s="65">
        <v>124.79300000000001</v>
      </c>
      <c r="Q21" s="65">
        <v>18.766999999999999</v>
      </c>
      <c r="R21" s="65">
        <v>3.0070000000000001</v>
      </c>
      <c r="S21" s="70">
        <f t="shared" si="9"/>
        <v>866.96699999999998</v>
      </c>
      <c r="T21" s="87">
        <f t="shared" si="10"/>
        <v>21.34794110107859</v>
      </c>
    </row>
    <row r="22" spans="1:21">
      <c r="A22" s="3" t="s">
        <v>190</v>
      </c>
      <c r="B22" s="51"/>
      <c r="C22" s="65">
        <v>1552.7190000000001</v>
      </c>
      <c r="D22" s="65">
        <v>570.37099999999998</v>
      </c>
      <c r="E22" s="65">
        <v>623.952</v>
      </c>
      <c r="F22" s="65">
        <v>299.98399999999998</v>
      </c>
      <c r="G22" s="65">
        <v>49.176000000000002</v>
      </c>
      <c r="H22" s="65">
        <v>9.2370000000000001</v>
      </c>
      <c r="I22" s="65">
        <v>236.59399999999999</v>
      </c>
      <c r="J22" s="65">
        <v>285.08999999999997</v>
      </c>
      <c r="K22" s="65">
        <v>148.423</v>
      </c>
      <c r="L22" s="65">
        <v>26.388999999999999</v>
      </c>
      <c r="M22" s="65">
        <v>5.4969999999999999</v>
      </c>
      <c r="N22" s="65">
        <v>333.77699999999999</v>
      </c>
      <c r="O22" s="65">
        <v>338.86200000000002</v>
      </c>
      <c r="P22" s="65">
        <v>151.56100000000001</v>
      </c>
      <c r="Q22" s="65">
        <v>22.786999999999999</v>
      </c>
      <c r="R22" s="65">
        <v>3.74</v>
      </c>
      <c r="S22" s="70">
        <f t="shared" si="9"/>
        <v>1194.3229999999999</v>
      </c>
      <c r="T22" s="87">
        <f t="shared" si="10"/>
        <v>29.408659221935192</v>
      </c>
    </row>
    <row r="23" spans="1:21">
      <c r="A23" s="3" t="s">
        <v>194</v>
      </c>
      <c r="B23" s="51"/>
      <c r="C23" s="65">
        <v>748.98599999999999</v>
      </c>
      <c r="D23" s="65">
        <v>273.74799999999999</v>
      </c>
      <c r="E23" s="65">
        <v>289.17700000000002</v>
      </c>
      <c r="F23" s="65">
        <v>156.83000000000001</v>
      </c>
      <c r="G23" s="65">
        <v>25.411999999999999</v>
      </c>
      <c r="H23" s="65">
        <v>3.8180000000000001</v>
      </c>
      <c r="I23" s="65">
        <v>127.67400000000001</v>
      </c>
      <c r="J23" s="65">
        <v>135.03399999999999</v>
      </c>
      <c r="K23" s="65">
        <v>76.881</v>
      </c>
      <c r="L23" s="65">
        <v>9.423</v>
      </c>
      <c r="M23" s="65">
        <v>1.0389999999999999</v>
      </c>
      <c r="N23" s="65">
        <v>146.07499999999999</v>
      </c>
      <c r="O23" s="65">
        <v>154.143</v>
      </c>
      <c r="P23" s="65">
        <v>79.947999999999993</v>
      </c>
      <c r="Q23" s="65">
        <v>15.99</v>
      </c>
      <c r="R23" s="65">
        <v>2.78</v>
      </c>
      <c r="S23" s="70">
        <f t="shared" si="9"/>
        <v>562.92499999999995</v>
      </c>
      <c r="T23" s="87">
        <f t="shared" si="10"/>
        <v>13.861300077540051</v>
      </c>
    </row>
    <row r="24" spans="1:21">
      <c r="A24" s="3" t="s">
        <v>188</v>
      </c>
      <c r="B24" s="51"/>
      <c r="C24" s="65">
        <v>244.899</v>
      </c>
      <c r="D24" s="65">
        <v>81.786000000000001</v>
      </c>
      <c r="E24" s="65">
        <v>97.588999999999999</v>
      </c>
      <c r="F24" s="65">
        <v>51.939</v>
      </c>
      <c r="G24" s="65">
        <v>11.536</v>
      </c>
      <c r="H24" s="65">
        <v>2.048</v>
      </c>
      <c r="I24" s="65">
        <v>46.594999999999999</v>
      </c>
      <c r="J24" s="65">
        <v>58.838000000000001</v>
      </c>
      <c r="K24" s="65">
        <v>28.152999999999999</v>
      </c>
      <c r="L24" s="65">
        <v>4.5949999999999998</v>
      </c>
      <c r="M24" s="65">
        <v>0</v>
      </c>
      <c r="N24" s="65">
        <v>35.191000000000003</v>
      </c>
      <c r="O24" s="65">
        <v>38.752000000000002</v>
      </c>
      <c r="P24" s="65">
        <v>23.786000000000001</v>
      </c>
      <c r="Q24" s="65">
        <v>6.9409999999999998</v>
      </c>
      <c r="R24" s="65">
        <v>2.048</v>
      </c>
      <c r="S24" s="70">
        <f t="shared" si="9"/>
        <v>179.375</v>
      </c>
      <c r="T24" s="87">
        <f t="shared" si="10"/>
        <v>4.4168773840364999</v>
      </c>
    </row>
    <row r="25" spans="1:21">
      <c r="A25" s="3" t="s">
        <v>189</v>
      </c>
      <c r="B25" s="51"/>
      <c r="C25" s="65">
        <v>516.06500000000005</v>
      </c>
      <c r="D25" s="65">
        <v>187.84700000000001</v>
      </c>
      <c r="E25" s="65">
        <v>194.83500000000001</v>
      </c>
      <c r="F25" s="65">
        <v>112.19799999999999</v>
      </c>
      <c r="G25" s="65">
        <v>18.792000000000002</v>
      </c>
      <c r="H25" s="65">
        <v>2.3929999999999998</v>
      </c>
      <c r="I25" s="65">
        <v>88.019000000000005</v>
      </c>
      <c r="J25" s="65">
        <v>94.125</v>
      </c>
      <c r="K25" s="65">
        <v>58.631999999999998</v>
      </c>
      <c r="L25" s="65">
        <v>6.492</v>
      </c>
      <c r="M25" s="65">
        <v>0.33500000000000002</v>
      </c>
      <c r="N25" s="65">
        <v>99.828000000000003</v>
      </c>
      <c r="O25" s="65">
        <v>100.71</v>
      </c>
      <c r="P25" s="65">
        <v>53.566000000000003</v>
      </c>
      <c r="Q25" s="65">
        <v>12.301</v>
      </c>
      <c r="R25" s="65">
        <v>2.0579999999999998</v>
      </c>
      <c r="S25" s="70">
        <f t="shared" si="9"/>
        <v>382.68200000000002</v>
      </c>
      <c r="T25" s="87">
        <f t="shared" si="10"/>
        <v>9.4230493161134827</v>
      </c>
    </row>
    <row r="26" spans="1:21">
      <c r="A26" s="3" t="s">
        <v>190</v>
      </c>
      <c r="B26" s="51"/>
      <c r="C26" s="65">
        <v>667.57100000000003</v>
      </c>
      <c r="D26" s="65">
        <v>250.815</v>
      </c>
      <c r="E26" s="65">
        <v>257.86700000000002</v>
      </c>
      <c r="F26" s="65">
        <v>135.53100000000001</v>
      </c>
      <c r="G26" s="65">
        <v>19.885000000000002</v>
      </c>
      <c r="H26" s="65">
        <v>3.4729999999999999</v>
      </c>
      <c r="I26" s="65">
        <v>116.239</v>
      </c>
      <c r="J26" s="65">
        <v>118.502</v>
      </c>
      <c r="K26" s="65">
        <v>67.960999999999999</v>
      </c>
      <c r="L26" s="65">
        <v>6.8650000000000002</v>
      </c>
      <c r="M26" s="65">
        <v>1.0389999999999999</v>
      </c>
      <c r="N26" s="65">
        <v>134.57599999999999</v>
      </c>
      <c r="O26" s="65">
        <v>139.36500000000001</v>
      </c>
      <c r="P26" s="65">
        <v>67.569999999999993</v>
      </c>
      <c r="Q26" s="65">
        <v>13.02</v>
      </c>
      <c r="R26" s="65">
        <v>2.4340000000000002</v>
      </c>
      <c r="S26" s="70">
        <f t="shared" si="9"/>
        <v>508.68200000000002</v>
      </c>
      <c r="T26" s="87">
        <f t="shared" si="10"/>
        <v>12.525636356607414</v>
      </c>
    </row>
    <row r="27" spans="1:21">
      <c r="A27" s="61"/>
      <c r="B27" s="51"/>
      <c r="S27" s="70"/>
    </row>
    <row r="28" spans="1:21">
      <c r="A28" s="61"/>
      <c r="B28" s="51"/>
      <c r="S28" s="70"/>
    </row>
    <row r="29" spans="1:21">
      <c r="A29" s="58"/>
      <c r="B29" s="51"/>
      <c r="S29" s="70"/>
    </row>
    <row r="30" spans="1:21">
      <c r="A30" s="61"/>
      <c r="B30" s="51"/>
      <c r="S30" s="70"/>
    </row>
    <row r="31" spans="1:21">
      <c r="A31" s="61"/>
      <c r="B31" s="51"/>
      <c r="S31" s="70"/>
    </row>
    <row r="32" spans="1:21">
      <c r="A32" s="61"/>
      <c r="B32" s="51"/>
      <c r="S32" s="70"/>
    </row>
    <row r="33" spans="1:19">
      <c r="A33" s="61"/>
      <c r="B33" s="51"/>
      <c r="S33" s="70"/>
    </row>
    <row r="34" spans="1:19">
      <c r="A34" s="61" t="s">
        <v>282</v>
      </c>
      <c r="B34" s="45"/>
      <c r="C34" s="78">
        <v>9546.7520000000004</v>
      </c>
      <c r="D34" s="78">
        <v>3057.3220000000001</v>
      </c>
      <c r="E34" s="78">
        <v>3798.2170000000001</v>
      </c>
      <c r="F34" s="78">
        <v>2117.8710000000001</v>
      </c>
      <c r="G34" s="78">
        <v>542.12800000000004</v>
      </c>
      <c r="H34" s="78">
        <v>31.215</v>
      </c>
      <c r="I34" s="78">
        <v>1549.2739999999999</v>
      </c>
      <c r="J34" s="78">
        <v>1900.155</v>
      </c>
      <c r="K34" s="78">
        <v>1030.989</v>
      </c>
      <c r="L34" s="78">
        <v>284.04700000000003</v>
      </c>
      <c r="M34" s="78">
        <v>14.106</v>
      </c>
      <c r="N34" s="78">
        <v>1508.047</v>
      </c>
      <c r="O34" s="78">
        <v>1898.0609999999999</v>
      </c>
      <c r="P34" s="78">
        <v>1086.8820000000001</v>
      </c>
      <c r="Q34" s="78">
        <v>258.08</v>
      </c>
      <c r="R34" s="78">
        <v>17.109000000000002</v>
      </c>
      <c r="S34" s="70">
        <f t="shared" si="9"/>
        <v>6855.5390000000007</v>
      </c>
    </row>
    <row r="35" spans="1:19">
      <c r="A35" s="61" t="s">
        <v>283</v>
      </c>
      <c r="B35" s="45"/>
      <c r="C35" s="78">
        <v>5650.5959999999995</v>
      </c>
      <c r="D35" s="78">
        <v>1735.3789999999999</v>
      </c>
      <c r="E35" s="78">
        <v>2325.748</v>
      </c>
      <c r="F35" s="78">
        <v>1282.8140000000001</v>
      </c>
      <c r="G35" s="78">
        <v>284.00700000000001</v>
      </c>
      <c r="H35" s="78">
        <v>22.649000000000001</v>
      </c>
      <c r="I35" s="78">
        <v>771.05100000000004</v>
      </c>
      <c r="J35" s="78">
        <v>1091.5</v>
      </c>
      <c r="K35" s="78">
        <v>597.03899999999999</v>
      </c>
      <c r="L35" s="78">
        <v>151.322</v>
      </c>
      <c r="M35" s="78">
        <v>10.395</v>
      </c>
      <c r="N35" s="78">
        <v>964.32899999999995</v>
      </c>
      <c r="O35" s="78">
        <v>1234.248</v>
      </c>
      <c r="P35" s="78">
        <v>685.77499999999998</v>
      </c>
      <c r="Q35" s="78">
        <v>132.68600000000001</v>
      </c>
      <c r="R35" s="78">
        <v>12.253</v>
      </c>
      <c r="S35" s="70">
        <f>+D35+E35</f>
        <v>4061.127</v>
      </c>
    </row>
    <row r="36" spans="1:19">
      <c r="A36" s="61"/>
      <c r="B36" s="45"/>
    </row>
    <row r="37" spans="1:19">
      <c r="A37" s="58"/>
      <c r="B37" s="45"/>
    </row>
    <row r="38" spans="1:19">
      <c r="A38" s="61"/>
      <c r="B38" s="46"/>
    </row>
    <row r="39" spans="1:19">
      <c r="A39" s="61"/>
    </row>
    <row r="40" spans="1:19">
      <c r="A40" s="61"/>
    </row>
    <row r="41" spans="1:19">
      <c r="A41" s="61"/>
    </row>
    <row r="42" spans="1:19">
      <c r="A42" s="61"/>
    </row>
    <row r="43" spans="1:19">
      <c r="A43" s="61"/>
    </row>
    <row r="44" spans="1:19">
      <c r="A44" s="61"/>
    </row>
    <row r="45" spans="1:19">
      <c r="A45" s="61"/>
    </row>
    <row r="46" spans="1:19">
      <c r="A46" s="61"/>
    </row>
    <row r="47" spans="1:19">
      <c r="A47" s="61"/>
    </row>
    <row r="48" spans="1:19">
      <c r="A48" s="59"/>
    </row>
    <row r="49" spans="1:1">
      <c r="A49" s="60"/>
    </row>
    <row r="50" spans="1:1">
      <c r="A50" s="29"/>
    </row>
    <row r="51" spans="1:1">
      <c r="A51" s="29"/>
    </row>
    <row r="52" spans="1:1">
      <c r="A52" s="29"/>
    </row>
    <row r="53" spans="1:1">
      <c r="A53" s="29"/>
    </row>
    <row r="54" spans="1:1">
      <c r="A54" s="29"/>
    </row>
    <row r="55" spans="1:1">
      <c r="A55" s="29"/>
    </row>
    <row r="56" spans="1:1">
      <c r="A56" s="29"/>
    </row>
    <row r="57" spans="1:1">
      <c r="A57" s="29"/>
    </row>
    <row r="58" spans="1:1">
      <c r="A58" s="29"/>
    </row>
    <row r="59" spans="1:1">
      <c r="A59" s="29"/>
    </row>
    <row r="60" spans="1:1">
      <c r="A60" s="29"/>
    </row>
    <row r="61" spans="1:1">
      <c r="A61" s="29"/>
    </row>
    <row r="62" spans="1:1">
      <c r="A62" s="30"/>
    </row>
    <row r="63" spans="1:1">
      <c r="A63" s="31"/>
    </row>
    <row r="64" spans="1:1">
      <c r="A64" s="32"/>
    </row>
    <row r="65" spans="1:1">
      <c r="A65" s="30"/>
    </row>
    <row r="66" spans="1:1">
      <c r="A66" s="32"/>
    </row>
    <row r="67" spans="1:1">
      <c r="A67" s="31"/>
    </row>
    <row r="68" spans="1:1">
      <c r="A68" s="32"/>
    </row>
    <row r="69" spans="1:1">
      <c r="A69" s="30"/>
    </row>
    <row r="70" spans="1:1">
      <c r="A70" s="32"/>
    </row>
    <row r="71" spans="1:1">
      <c r="A71" s="31"/>
    </row>
    <row r="72" spans="1:1">
      <c r="A72" s="32"/>
    </row>
    <row r="73" spans="1:1" ht="15.75" thickBot="1">
      <c r="A73" s="33"/>
    </row>
  </sheetData>
  <mergeCells count="4">
    <mergeCell ref="C6:C7"/>
    <mergeCell ref="D6:H6"/>
    <mergeCell ref="I6:M6"/>
    <mergeCell ref="N6:R6"/>
  </mergeCell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Equation.3" shapeId="22529" r:id="rId4">
          <objectPr defaultSize="0" autoPict="0" r:id="rId5">
            <anchor moveWithCells="1" sizeWithCells="1">
              <from>
                <xdr:col>1</xdr:col>
                <xdr:colOff>2238375</xdr:colOff>
                <xdr:row>50</xdr:row>
                <xdr:rowOff>314325</xdr:rowOff>
              </from>
              <to>
                <xdr:col>1</xdr:col>
                <xdr:colOff>3190875</xdr:colOff>
                <xdr:row>53</xdr:row>
                <xdr:rowOff>66675</xdr:rowOff>
              </to>
            </anchor>
          </objectPr>
        </oleObject>
      </mc:Choice>
      <mc:Fallback>
        <oleObject progId="Equation.3" shapeId="22529" r:id="rId4"/>
      </mc:Fallback>
    </mc:AlternateContent>
    <mc:AlternateContent xmlns:mc="http://schemas.openxmlformats.org/markup-compatibility/2006">
      <mc:Choice Requires="x14">
        <oleObject progId="Equation.3" shapeId="22530" r:id="rId6">
          <objectPr defaultSize="0" autoPict="0" r:id="rId7">
            <anchor moveWithCells="1" sizeWithCells="1">
              <from>
                <xdr:col>1</xdr:col>
                <xdr:colOff>2286000</xdr:colOff>
                <xdr:row>58</xdr:row>
                <xdr:rowOff>104775</xdr:rowOff>
              </from>
              <to>
                <xdr:col>1</xdr:col>
                <xdr:colOff>3438525</xdr:colOff>
                <xdr:row>61</xdr:row>
                <xdr:rowOff>9525</xdr:rowOff>
              </to>
            </anchor>
          </objectPr>
        </oleObject>
      </mc:Choice>
      <mc:Fallback>
        <oleObject progId="Equation.3" shapeId="22530"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AD853-DF64-4E80-90F4-4A2E544E1CEA}">
  <dimension ref="A1:Q71"/>
  <sheetViews>
    <sheetView topLeftCell="F16" workbookViewId="0">
      <selection activeCell="L30" sqref="L30"/>
    </sheetView>
  </sheetViews>
  <sheetFormatPr defaultRowHeight="15"/>
  <cols>
    <col min="1" max="1" width="33" bestFit="1" customWidth="1"/>
    <col min="2" max="2" width="30.5703125" bestFit="1" customWidth="1"/>
    <col min="3" max="3" width="29.7109375" bestFit="1" customWidth="1"/>
    <col min="4" max="4" width="31.140625" bestFit="1" customWidth="1"/>
    <col min="5" max="5" width="21.42578125" bestFit="1" customWidth="1"/>
    <col min="6" max="6" width="15.7109375" bestFit="1" customWidth="1"/>
    <col min="7" max="7" width="10.5703125" bestFit="1" customWidth="1"/>
    <col min="8" max="8" width="31.5703125" bestFit="1" customWidth="1"/>
    <col min="9" max="9" width="26.7109375" bestFit="1" customWidth="1"/>
    <col min="10" max="10" width="29.7109375" bestFit="1" customWidth="1"/>
    <col min="11" max="11" width="19.85546875" bestFit="1" customWidth="1"/>
    <col min="12" max="12" width="16" bestFit="1" customWidth="1"/>
  </cols>
  <sheetData>
    <row r="1" spans="1:17">
      <c r="A1" s="182" t="s">
        <v>55</v>
      </c>
      <c r="B1" s="173"/>
      <c r="C1" s="173"/>
      <c r="D1" s="173"/>
      <c r="E1" s="174"/>
      <c r="F1" s="173"/>
      <c r="G1" s="173"/>
      <c r="H1" s="175"/>
      <c r="I1" s="175"/>
      <c r="J1" s="175"/>
      <c r="K1" s="175"/>
      <c r="L1" s="175"/>
      <c r="M1" s="175"/>
      <c r="N1" s="175"/>
      <c r="O1" s="175"/>
      <c r="P1" s="175"/>
      <c r="Q1" s="175"/>
    </row>
    <row r="2" spans="1:17">
      <c r="A2" s="172"/>
      <c r="B2" s="173"/>
      <c r="C2" s="176"/>
      <c r="D2" s="176"/>
      <c r="E2" s="176"/>
      <c r="F2" s="176"/>
      <c r="G2" s="176"/>
      <c r="H2" s="175"/>
      <c r="I2" s="175"/>
      <c r="J2" s="175"/>
      <c r="K2" s="175"/>
      <c r="L2" s="175"/>
      <c r="M2" s="175"/>
      <c r="N2" s="175"/>
      <c r="O2" s="175"/>
      <c r="P2" s="175"/>
      <c r="Q2" s="175"/>
    </row>
    <row r="3" spans="1:17">
      <c r="A3" s="177"/>
      <c r="B3" s="178"/>
      <c r="C3" s="178"/>
      <c r="D3" s="178"/>
      <c r="E3" s="178"/>
      <c r="F3" s="178"/>
      <c r="G3" s="178"/>
      <c r="H3" s="206"/>
      <c r="I3" s="175"/>
      <c r="J3" s="175"/>
      <c r="K3" s="175"/>
      <c r="L3" s="175"/>
      <c r="M3" s="175"/>
      <c r="N3" s="175"/>
      <c r="O3" s="175"/>
      <c r="P3" s="175"/>
      <c r="Q3" s="175"/>
    </row>
    <row r="4" spans="1:17">
      <c r="A4" s="206" t="s">
        <v>3</v>
      </c>
      <c r="B4" s="206" t="s">
        <v>353</v>
      </c>
      <c r="C4" s="206" t="s">
        <v>354</v>
      </c>
      <c r="D4" s="206" t="s">
        <v>355</v>
      </c>
      <c r="E4" s="206" t="s">
        <v>63</v>
      </c>
      <c r="G4" s="179"/>
      <c r="H4" s="206"/>
      <c r="I4" s="200"/>
      <c r="J4" s="200"/>
      <c r="K4" s="200"/>
      <c r="L4" s="200"/>
      <c r="M4" s="175"/>
      <c r="N4" s="175"/>
      <c r="O4" s="175"/>
      <c r="P4" s="175"/>
      <c r="Q4" s="175"/>
    </row>
    <row r="5" spans="1:17">
      <c r="A5" s="206" t="s">
        <v>55</v>
      </c>
      <c r="B5" s="206">
        <v>7929819.3127827104</v>
      </c>
      <c r="C5" s="206">
        <v>777504.16013357695</v>
      </c>
      <c r="D5" s="206">
        <v>579767.25262338901</v>
      </c>
      <c r="E5" s="206">
        <v>147497.893568211</v>
      </c>
      <c r="G5" s="179"/>
      <c r="H5" s="206"/>
      <c r="I5" s="200"/>
      <c r="J5" s="200"/>
      <c r="K5" s="200"/>
      <c r="L5" s="200"/>
      <c r="M5" s="175"/>
      <c r="N5" s="175"/>
      <c r="O5" s="175"/>
      <c r="P5" s="175"/>
      <c r="Q5" s="175"/>
    </row>
    <row r="6" spans="1:17">
      <c r="A6" s="206" t="s">
        <v>356</v>
      </c>
      <c r="B6" s="206">
        <v>454000.29467661201</v>
      </c>
      <c r="C6" s="206">
        <v>16273.5945087567</v>
      </c>
      <c r="D6" s="206">
        <v>129908.73024292001</v>
      </c>
      <c r="E6" s="206">
        <v>11542.290822466</v>
      </c>
      <c r="G6" s="179"/>
      <c r="H6" s="207"/>
      <c r="I6" s="200"/>
      <c r="J6" s="200"/>
      <c r="K6" s="200"/>
      <c r="L6" s="200"/>
      <c r="M6" s="175"/>
      <c r="N6" s="175"/>
      <c r="O6" s="175"/>
      <c r="P6" s="175"/>
      <c r="Q6" s="175"/>
    </row>
    <row r="7" spans="1:17">
      <c r="A7" s="206" t="s">
        <v>357</v>
      </c>
      <c r="B7" s="206">
        <v>404763.70097100298</v>
      </c>
      <c r="C7" s="206">
        <v>1163.9946969994101</v>
      </c>
      <c r="D7" s="206">
        <v>127861.629469154</v>
      </c>
      <c r="E7" s="206">
        <v>11507.207175797899</v>
      </c>
      <c r="G7" s="179"/>
      <c r="H7" s="207"/>
      <c r="I7" s="200"/>
      <c r="J7" s="200"/>
      <c r="K7" s="200"/>
      <c r="L7" s="200"/>
      <c r="M7" s="175"/>
      <c r="N7" s="175"/>
      <c r="O7" s="175"/>
      <c r="P7" s="175"/>
      <c r="Q7" s="175"/>
    </row>
    <row r="8" spans="1:17">
      <c r="A8" s="207" t="s">
        <v>370</v>
      </c>
      <c r="B8" s="206">
        <v>352076.910113158</v>
      </c>
      <c r="C8" s="206">
        <v>782.307404958917</v>
      </c>
      <c r="D8" s="206">
        <v>116920.474965182</v>
      </c>
      <c r="E8" s="206">
        <v>11386.1257091362</v>
      </c>
      <c r="G8" s="179"/>
      <c r="H8" s="207"/>
      <c r="I8" s="200"/>
      <c r="J8" s="200"/>
      <c r="K8" s="200"/>
      <c r="L8" s="200"/>
      <c r="M8" s="175"/>
      <c r="N8" s="175"/>
      <c r="O8" s="175"/>
      <c r="P8" s="175"/>
      <c r="Q8" s="175"/>
    </row>
    <row r="9" spans="1:17">
      <c r="A9" s="207" t="s">
        <v>359</v>
      </c>
      <c r="B9" s="206">
        <v>367241.33160548098</v>
      </c>
      <c r="C9" s="206">
        <v>29.068815547835001</v>
      </c>
      <c r="D9" s="206">
        <v>123218.181260075</v>
      </c>
      <c r="E9" s="206">
        <v>11004.6012372765</v>
      </c>
      <c r="G9" s="179"/>
      <c r="H9" s="207"/>
      <c r="I9" s="200"/>
      <c r="J9" s="200"/>
      <c r="K9" s="200"/>
      <c r="L9" s="200"/>
      <c r="M9" s="175"/>
      <c r="N9" s="175"/>
      <c r="O9" s="175"/>
      <c r="P9" s="175"/>
      <c r="Q9" s="175"/>
    </row>
    <row r="10" spans="1:17">
      <c r="A10" s="207" t="s">
        <v>371</v>
      </c>
      <c r="B10" s="206">
        <v>338260.465480446</v>
      </c>
      <c r="C10" s="206">
        <v>0</v>
      </c>
      <c r="D10" s="206">
        <v>115638.105132738</v>
      </c>
      <c r="E10" s="206">
        <v>11386.1257091362</v>
      </c>
      <c r="G10" s="179"/>
      <c r="H10" s="207"/>
      <c r="I10" s="200"/>
      <c r="J10" s="200"/>
      <c r="K10" s="200"/>
      <c r="L10" s="200"/>
      <c r="M10" s="175"/>
      <c r="N10" s="175"/>
      <c r="O10" s="175"/>
      <c r="P10" s="175"/>
      <c r="Q10" s="175"/>
    </row>
    <row r="11" spans="1:17">
      <c r="A11" s="207" t="s">
        <v>372</v>
      </c>
      <c r="B11" s="206">
        <v>349856.87497225998</v>
      </c>
      <c r="C11" s="206">
        <v>7.87063549338803</v>
      </c>
      <c r="D11" s="206">
        <v>121500.088753656</v>
      </c>
      <c r="E11" s="206">
        <v>10969.5175906084</v>
      </c>
      <c r="F11" s="175"/>
      <c r="G11" s="175"/>
      <c r="H11" s="175"/>
      <c r="I11" s="175"/>
      <c r="J11" s="180"/>
      <c r="K11" s="175"/>
      <c r="L11" s="175"/>
      <c r="M11" s="175"/>
      <c r="N11" s="175"/>
      <c r="O11" s="175"/>
      <c r="P11" s="175"/>
      <c r="Q11" s="175"/>
    </row>
    <row r="12" spans="1:17">
      <c r="A12" s="207" t="s">
        <v>360</v>
      </c>
      <c r="B12" s="206">
        <v>330201.24735154898</v>
      </c>
      <c r="C12" s="206">
        <v>0</v>
      </c>
      <c r="D12" s="206">
        <v>114751.204511184</v>
      </c>
      <c r="E12" s="206">
        <v>10969.5175906084</v>
      </c>
      <c r="F12" s="175"/>
      <c r="G12" s="175"/>
      <c r="H12" s="175"/>
      <c r="I12" s="175"/>
      <c r="J12" s="181"/>
      <c r="K12" s="175"/>
      <c r="L12" s="175"/>
      <c r="M12" s="175"/>
      <c r="N12" s="175"/>
      <c r="O12" s="175"/>
      <c r="P12" s="175"/>
      <c r="Q12" s="175"/>
    </row>
    <row r="13" spans="1:17">
      <c r="A13" s="175"/>
      <c r="B13" s="175"/>
      <c r="C13" s="175"/>
      <c r="D13" s="175"/>
      <c r="E13" s="175"/>
      <c r="F13" s="175"/>
      <c r="G13" s="175"/>
      <c r="H13" s="175"/>
      <c r="I13" s="175"/>
      <c r="J13" s="180"/>
      <c r="K13" s="175"/>
      <c r="L13" s="175"/>
      <c r="M13" s="175"/>
      <c r="N13" s="175"/>
      <c r="O13" s="175"/>
      <c r="P13" s="175"/>
      <c r="Q13" s="175"/>
    </row>
    <row r="14" spans="1:17">
      <c r="A14" s="175"/>
      <c r="B14" s="175"/>
      <c r="C14" s="175"/>
      <c r="D14" s="175"/>
      <c r="E14" s="175"/>
      <c r="F14" s="175"/>
      <c r="G14" s="175"/>
      <c r="H14" s="175"/>
      <c r="I14" s="175"/>
      <c r="J14" s="175"/>
      <c r="K14" s="175"/>
      <c r="L14" s="175"/>
      <c r="M14" s="175"/>
      <c r="N14" s="175"/>
      <c r="O14" s="175"/>
      <c r="P14" s="175"/>
      <c r="Q14" s="175"/>
    </row>
    <row r="15" spans="1:17">
      <c r="B15" s="175"/>
      <c r="C15" s="175"/>
      <c r="D15" s="175"/>
      <c r="E15" s="175"/>
      <c r="F15" s="175"/>
      <c r="G15" s="175"/>
      <c r="H15" s="175"/>
      <c r="I15" s="175"/>
      <c r="J15" s="175"/>
      <c r="K15" s="175"/>
      <c r="L15" s="175"/>
      <c r="M15" s="175"/>
      <c r="N15" s="175"/>
      <c r="O15" s="175"/>
      <c r="P15" s="175"/>
      <c r="Q15" s="175"/>
    </row>
    <row r="16" spans="1:17">
      <c r="A16" s="183" t="s">
        <v>361</v>
      </c>
      <c r="B16" s="175"/>
      <c r="C16" s="175"/>
      <c r="D16" s="175"/>
      <c r="E16" s="175"/>
      <c r="F16" s="175"/>
      <c r="G16" s="175"/>
      <c r="I16" s="175"/>
      <c r="J16" s="175"/>
      <c r="K16" s="175"/>
      <c r="L16" s="175"/>
      <c r="M16" s="175"/>
      <c r="N16" s="175"/>
      <c r="O16" s="175"/>
      <c r="P16" s="175"/>
      <c r="Q16" s="175"/>
    </row>
    <row r="17" spans="1:17">
      <c r="A17" s="175" t="s">
        <v>3</v>
      </c>
      <c r="B17" s="175" t="s">
        <v>353</v>
      </c>
      <c r="C17" s="175" t="s">
        <v>354</v>
      </c>
      <c r="D17" s="175" t="s">
        <v>355</v>
      </c>
      <c r="E17" s="175" t="s">
        <v>63</v>
      </c>
      <c r="G17" s="175"/>
      <c r="H17" s="183" t="s">
        <v>366</v>
      </c>
      <c r="I17" s="175"/>
      <c r="J17" s="175"/>
      <c r="K17" s="175"/>
      <c r="L17" s="175"/>
      <c r="M17" s="175"/>
      <c r="N17" s="175"/>
      <c r="O17" s="175"/>
      <c r="P17" s="175"/>
      <c r="Q17" s="175"/>
    </row>
    <row r="18" spans="1:17">
      <c r="A18" s="206" t="s">
        <v>55</v>
      </c>
      <c r="B18" s="206">
        <v>1805714.7803122899</v>
      </c>
      <c r="C18" s="206">
        <v>121032.585480525</v>
      </c>
      <c r="D18" s="206">
        <v>209925.97862549999</v>
      </c>
      <c r="E18" s="206">
        <v>79965.867436518602</v>
      </c>
      <c r="G18" s="175"/>
      <c r="H18" s="180" t="s">
        <v>3</v>
      </c>
      <c r="I18" s="180" t="s">
        <v>353</v>
      </c>
      <c r="J18" s="180" t="s">
        <v>354</v>
      </c>
      <c r="K18" s="180" t="s">
        <v>355</v>
      </c>
      <c r="L18" s="180" t="s">
        <v>63</v>
      </c>
      <c r="M18" s="175"/>
      <c r="O18" s="175"/>
      <c r="P18" s="175"/>
      <c r="Q18" s="175"/>
    </row>
    <row r="19" spans="1:17">
      <c r="A19" s="206" t="s">
        <v>356</v>
      </c>
      <c r="B19" s="206">
        <v>109696.404469168</v>
      </c>
      <c r="C19" s="206">
        <v>4355.77519562834</v>
      </c>
      <c r="D19" s="206">
        <v>47042.590953928702</v>
      </c>
      <c r="E19" s="206">
        <v>6414.9396877234904</v>
      </c>
      <c r="G19" s="175"/>
      <c r="H19" s="206" t="s">
        <v>55</v>
      </c>
      <c r="I19" s="206">
        <v>3373782.4039975698</v>
      </c>
      <c r="J19" s="206">
        <v>366020.749595089</v>
      </c>
      <c r="K19" s="206">
        <v>557960.07643601706</v>
      </c>
      <c r="L19" s="206">
        <v>10154.949440771299</v>
      </c>
      <c r="M19" s="175"/>
      <c r="O19" s="175"/>
      <c r="P19" s="175"/>
      <c r="Q19" s="175"/>
    </row>
    <row r="20" spans="1:17">
      <c r="A20" s="206" t="s">
        <v>357</v>
      </c>
      <c r="B20" s="206">
        <v>105839.364004093</v>
      </c>
      <c r="C20" s="206">
        <v>13.257220778576899</v>
      </c>
      <c r="D20" s="206">
        <v>46418.821728694304</v>
      </c>
      <c r="E20" s="206">
        <v>6414.9396877234904</v>
      </c>
      <c r="G20" s="175"/>
      <c r="H20" s="206" t="s">
        <v>356</v>
      </c>
      <c r="I20" s="206">
        <v>282084.722941252</v>
      </c>
      <c r="J20" s="206">
        <v>8919.9221446198098</v>
      </c>
      <c r="K20" s="206">
        <v>125236.95492245699</v>
      </c>
      <c r="L20" s="206">
        <v>1410.5136475592001</v>
      </c>
      <c r="M20" s="175"/>
      <c r="O20" s="175"/>
      <c r="P20" s="175"/>
      <c r="Q20" s="175"/>
    </row>
    <row r="21" spans="1:17">
      <c r="A21" s="207" t="s">
        <v>370</v>
      </c>
      <c r="B21" s="206">
        <v>95071.5650998044</v>
      </c>
      <c r="C21" s="206">
        <v>0</v>
      </c>
      <c r="D21" s="206">
        <v>43085.781068337601</v>
      </c>
      <c r="E21" s="206">
        <v>6305.5635664033298</v>
      </c>
      <c r="G21" s="175"/>
      <c r="H21" s="206" t="s">
        <v>357</v>
      </c>
      <c r="I21" s="206">
        <v>252238.29703891001</v>
      </c>
      <c r="J21" s="206">
        <v>575.47080317664995</v>
      </c>
      <c r="K21" s="206">
        <v>123729.06901704799</v>
      </c>
      <c r="L21" s="206">
        <v>1410.5136475592001</v>
      </c>
      <c r="M21" s="175"/>
      <c r="O21" s="175"/>
      <c r="P21" s="175"/>
      <c r="Q21" s="175"/>
    </row>
    <row r="22" spans="1:17">
      <c r="A22" s="207" t="s">
        <v>359</v>
      </c>
      <c r="B22" s="206">
        <v>95249.6754960041</v>
      </c>
      <c r="C22" s="206">
        <v>2.75673834039985</v>
      </c>
      <c r="D22" s="206">
        <v>45016.479180872797</v>
      </c>
      <c r="E22" s="206">
        <v>6305.5635664033298</v>
      </c>
      <c r="G22" s="175"/>
      <c r="H22" s="207" t="s">
        <v>370</v>
      </c>
      <c r="I22" s="206">
        <v>212278.29083151001</v>
      </c>
      <c r="J22" s="206">
        <v>565.09355500435902</v>
      </c>
      <c r="K22" s="206">
        <v>113249.810507898</v>
      </c>
      <c r="L22" s="206">
        <v>1410.5136475592001</v>
      </c>
      <c r="M22" s="175"/>
      <c r="O22" s="175"/>
      <c r="P22" s="175"/>
      <c r="Q22" s="175"/>
    </row>
    <row r="23" spans="1:17">
      <c r="A23" s="207" t="s">
        <v>371</v>
      </c>
      <c r="B23" s="206">
        <v>93296.160895913607</v>
      </c>
      <c r="C23" s="206">
        <v>0</v>
      </c>
      <c r="D23" s="206">
        <v>42732.016106635601</v>
      </c>
      <c r="E23" s="206">
        <v>6305.5635664033298</v>
      </c>
      <c r="G23" s="175"/>
      <c r="H23" s="207" t="s">
        <v>359</v>
      </c>
      <c r="I23" s="206">
        <v>224314.343552687</v>
      </c>
      <c r="J23" s="206">
        <v>29.068815547835001</v>
      </c>
      <c r="K23" s="206">
        <v>118949.882905201</v>
      </c>
      <c r="L23" s="206">
        <v>1410.5136475592001</v>
      </c>
      <c r="M23" s="175"/>
      <c r="O23" s="175"/>
      <c r="P23" s="175"/>
      <c r="Q23" s="175"/>
    </row>
    <row r="24" spans="1:17">
      <c r="A24" s="207" t="s">
        <v>372</v>
      </c>
      <c r="B24" s="206">
        <v>93226.077632051194</v>
      </c>
      <c r="C24" s="206">
        <v>0</v>
      </c>
      <c r="D24" s="206">
        <v>44483.8506259567</v>
      </c>
      <c r="E24" s="206">
        <v>6305.5635664033298</v>
      </c>
      <c r="F24" s="175"/>
      <c r="G24" s="175"/>
      <c r="H24" s="207" t="s">
        <v>371</v>
      </c>
      <c r="I24" s="206">
        <v>203432.56844949999</v>
      </c>
      <c r="J24" s="206">
        <v>0</v>
      </c>
      <c r="K24" s="206">
        <v>112249.79646305001</v>
      </c>
      <c r="L24" s="206">
        <v>1410.5136475592001</v>
      </c>
      <c r="M24" s="175"/>
      <c r="O24" s="175"/>
      <c r="P24" s="175"/>
      <c r="Q24" s="175"/>
    </row>
    <row r="25" spans="1:17">
      <c r="A25" s="207" t="s">
        <v>360</v>
      </c>
      <c r="B25" s="206">
        <v>90270.978124348097</v>
      </c>
      <c r="C25" s="206">
        <v>0</v>
      </c>
      <c r="D25" s="206">
        <v>42425.704754539998</v>
      </c>
      <c r="E25" s="206">
        <v>6305.5635664033298</v>
      </c>
      <c r="F25" s="175"/>
      <c r="G25" s="175"/>
      <c r="H25" s="207" t="s">
        <v>372</v>
      </c>
      <c r="I25" s="206">
        <v>213757.47861714801</v>
      </c>
      <c r="J25" s="206">
        <v>7.87063549338803</v>
      </c>
      <c r="K25" s="206">
        <v>117771.00526714</v>
      </c>
      <c r="L25" s="206">
        <v>1410.5136475592001</v>
      </c>
      <c r="M25" s="175"/>
      <c r="N25" s="175"/>
      <c r="O25" s="175"/>
      <c r="P25" s="175"/>
      <c r="Q25" s="175"/>
    </row>
    <row r="26" spans="1:17">
      <c r="B26" s="175"/>
      <c r="C26" s="175"/>
      <c r="D26" s="175"/>
      <c r="E26" s="175"/>
      <c r="F26" s="175"/>
      <c r="G26" s="175"/>
      <c r="H26" s="207" t="s">
        <v>360</v>
      </c>
      <c r="I26" s="206">
        <v>200250.486088103</v>
      </c>
      <c r="J26" s="206">
        <v>0</v>
      </c>
      <c r="K26" s="206">
        <v>111362.89584149601</v>
      </c>
      <c r="L26" s="206">
        <v>1410.5136475592001</v>
      </c>
      <c r="M26" s="175"/>
      <c r="N26" s="175"/>
      <c r="O26" s="175"/>
      <c r="P26" s="175"/>
      <c r="Q26" s="175"/>
    </row>
    <row r="27" spans="1:17">
      <c r="A27" s="183" t="s">
        <v>362</v>
      </c>
      <c r="B27" s="175"/>
      <c r="C27" s="175"/>
      <c r="D27" s="175"/>
      <c r="E27" s="175"/>
      <c r="F27" s="175"/>
      <c r="G27" s="175"/>
      <c r="I27" s="175"/>
      <c r="J27" s="175"/>
      <c r="K27" s="175"/>
      <c r="L27" s="175"/>
      <c r="M27" s="175"/>
      <c r="N27" s="175"/>
      <c r="O27" s="175"/>
      <c r="P27" s="175"/>
      <c r="Q27" s="175"/>
    </row>
    <row r="28" spans="1:17">
      <c r="A28" s="181" t="s">
        <v>3</v>
      </c>
      <c r="B28" s="181" t="s">
        <v>353</v>
      </c>
      <c r="C28" s="181" t="s">
        <v>354</v>
      </c>
      <c r="D28" s="181" t="s">
        <v>355</v>
      </c>
      <c r="E28" s="181" t="s">
        <v>63</v>
      </c>
      <c r="G28" s="175"/>
      <c r="H28" s="183" t="s">
        <v>367</v>
      </c>
      <c r="I28" s="175"/>
      <c r="J28" s="175"/>
      <c r="K28" s="175"/>
      <c r="L28" s="175"/>
      <c r="M28" s="175"/>
      <c r="N28" s="175"/>
      <c r="O28" s="175"/>
      <c r="P28" s="175"/>
      <c r="Q28" s="175"/>
    </row>
    <row r="29" spans="1:17">
      <c r="A29" s="206" t="s">
        <v>55</v>
      </c>
      <c r="B29" s="206">
        <v>3320975.35591817</v>
      </c>
      <c r="C29" s="206">
        <v>281879.98321845301</v>
      </c>
      <c r="D29" s="206">
        <v>215159.29180003601</v>
      </c>
      <c r="E29" s="206">
        <v>53151.672448880403</v>
      </c>
      <c r="G29" s="175"/>
      <c r="H29" s="180" t="s">
        <v>3</v>
      </c>
      <c r="I29" s="180" t="s">
        <v>353</v>
      </c>
      <c r="J29" s="180" t="s">
        <v>354</v>
      </c>
      <c r="K29" s="180" t="s">
        <v>355</v>
      </c>
      <c r="L29" s="180" t="s">
        <v>63</v>
      </c>
      <c r="M29" s="175"/>
      <c r="N29" s="175"/>
      <c r="O29" s="175"/>
      <c r="P29" s="175"/>
      <c r="Q29" s="175"/>
    </row>
    <row r="30" spans="1:17">
      <c r="A30" s="206" t="s">
        <v>356</v>
      </c>
      <c r="B30" s="206">
        <v>191218.19831472001</v>
      </c>
      <c r="C30" s="206">
        <v>5911.0563859121403</v>
      </c>
      <c r="D30" s="206">
        <v>56056.195475639899</v>
      </c>
      <c r="E30" s="206">
        <v>3662.4973720141002</v>
      </c>
      <c r="G30" s="175"/>
      <c r="H30" s="206" t="s">
        <v>55</v>
      </c>
      <c r="I30" s="206">
        <v>4556036.9087851401</v>
      </c>
      <c r="J30" s="206">
        <v>411483.41053848702</v>
      </c>
      <c r="K30" s="206">
        <v>21807.176187371901</v>
      </c>
      <c r="L30" s="206">
        <v>137342.94412743999</v>
      </c>
      <c r="M30" s="175"/>
      <c r="N30" s="175"/>
      <c r="O30" s="175"/>
      <c r="P30" s="175"/>
      <c r="Q30" s="175"/>
    </row>
    <row r="31" spans="1:17">
      <c r="A31" s="206" t="s">
        <v>357</v>
      </c>
      <c r="B31" s="206">
        <v>178600.94916612899</v>
      </c>
      <c r="C31" s="206">
        <v>978.03048963011099</v>
      </c>
      <c r="D31" s="206">
        <v>55151.229916996403</v>
      </c>
      <c r="E31" s="206">
        <v>3662.4973720141002</v>
      </c>
      <c r="G31" s="175"/>
      <c r="H31" s="206" t="s">
        <v>356</v>
      </c>
      <c r="I31" s="206">
        <v>171915.57173535999</v>
      </c>
      <c r="J31" s="206">
        <v>7353.6723641368799</v>
      </c>
      <c r="K31" s="206">
        <v>4671.7753204627397</v>
      </c>
      <c r="L31" s="206">
        <v>10131.7771749068</v>
      </c>
      <c r="M31" s="175"/>
      <c r="N31" s="175"/>
      <c r="O31" s="175"/>
      <c r="P31" s="175"/>
      <c r="Q31" s="175"/>
    </row>
    <row r="32" spans="1:17">
      <c r="A32" s="207" t="s">
        <v>370</v>
      </c>
      <c r="B32" s="206">
        <v>158476.67651100401</v>
      </c>
      <c r="C32" s="206">
        <v>66.407905646777905</v>
      </c>
      <c r="D32" s="206">
        <v>50647.540484042198</v>
      </c>
      <c r="E32" s="206">
        <v>3650.7920266726101</v>
      </c>
      <c r="G32" s="175"/>
      <c r="H32" s="206" t="s">
        <v>357</v>
      </c>
      <c r="I32" s="206">
        <v>152525.403932093</v>
      </c>
      <c r="J32" s="206">
        <v>588.52389382276601</v>
      </c>
      <c r="K32" s="206">
        <v>4132.5604521054101</v>
      </c>
      <c r="L32" s="206">
        <v>10096.6935282387</v>
      </c>
      <c r="M32" s="175"/>
      <c r="N32" s="175"/>
      <c r="O32" s="175"/>
      <c r="P32" s="175"/>
      <c r="Q32" s="175"/>
    </row>
    <row r="33" spans="1:17">
      <c r="A33" s="207" t="s">
        <v>359</v>
      </c>
      <c r="B33" s="206">
        <v>163431.00680586501</v>
      </c>
      <c r="C33" s="206">
        <v>18.441441714047102</v>
      </c>
      <c r="D33" s="206">
        <v>53798.1940833271</v>
      </c>
      <c r="E33" s="206">
        <v>3234.1839081447702</v>
      </c>
      <c r="G33" s="175"/>
      <c r="H33" s="207" t="s">
        <v>370</v>
      </c>
      <c r="I33" s="206">
        <v>139798.619281647</v>
      </c>
      <c r="J33" s="206">
        <v>217.21384995455699</v>
      </c>
      <c r="K33" s="206">
        <v>3670.6644572840601</v>
      </c>
      <c r="L33" s="206">
        <v>9975.6120615770797</v>
      </c>
      <c r="M33" s="175"/>
      <c r="N33" s="175"/>
      <c r="O33" s="175"/>
      <c r="P33" s="175"/>
      <c r="Q33" s="175"/>
    </row>
    <row r="34" spans="1:17">
      <c r="A34" s="207" t="s">
        <v>371</v>
      </c>
      <c r="B34" s="206">
        <v>154390.007859715</v>
      </c>
      <c r="C34" s="206">
        <v>0</v>
      </c>
      <c r="D34" s="206">
        <v>49999.434006159703</v>
      </c>
      <c r="E34" s="206">
        <v>3650.7920266726101</v>
      </c>
      <c r="G34" s="175"/>
      <c r="H34" s="207" t="s">
        <v>359</v>
      </c>
      <c r="I34" s="206">
        <v>142926.98805279401</v>
      </c>
      <c r="J34" s="206">
        <v>0</v>
      </c>
      <c r="K34" s="206">
        <v>4268.2983548734201</v>
      </c>
      <c r="L34" s="206">
        <v>9594.0875897173792</v>
      </c>
      <c r="M34" s="175"/>
      <c r="N34" s="175"/>
      <c r="O34" s="175"/>
      <c r="P34" s="175"/>
      <c r="Q34" s="175"/>
    </row>
    <row r="35" spans="1:17">
      <c r="A35" s="207" t="s">
        <v>372</v>
      </c>
      <c r="B35" s="206">
        <v>158246.05466230301</v>
      </c>
      <c r="C35" s="206">
        <v>0</v>
      </c>
      <c r="D35" s="206">
        <v>52893.228524683604</v>
      </c>
      <c r="E35" s="206">
        <v>3234.1839081447702</v>
      </c>
      <c r="F35" s="175"/>
      <c r="G35" s="175"/>
      <c r="H35" s="207" t="s">
        <v>371</v>
      </c>
      <c r="I35" s="206">
        <v>134827.89703094499</v>
      </c>
      <c r="J35" s="206">
        <v>0</v>
      </c>
      <c r="K35" s="206">
        <v>3388.3086696877699</v>
      </c>
      <c r="L35" s="206">
        <v>9975.6120615770797</v>
      </c>
      <c r="M35" s="175"/>
      <c r="N35" s="175"/>
      <c r="O35" s="175"/>
      <c r="P35" s="175"/>
      <c r="Q35" s="175"/>
    </row>
    <row r="36" spans="1:17">
      <c r="A36" s="207" t="s">
        <v>360</v>
      </c>
      <c r="B36" s="206">
        <v>151298.69702308701</v>
      </c>
      <c r="C36" s="206">
        <v>0</v>
      </c>
      <c r="D36" s="206">
        <v>49429.355627503399</v>
      </c>
      <c r="E36" s="206">
        <v>3234.1839081447702</v>
      </c>
      <c r="H36" s="207" t="s">
        <v>372</v>
      </c>
      <c r="I36" s="206">
        <v>136099.396355112</v>
      </c>
      <c r="J36" s="206">
        <v>0</v>
      </c>
      <c r="K36" s="206">
        <v>3729.08348651609</v>
      </c>
      <c r="L36" s="206">
        <v>9559.0039430492398</v>
      </c>
    </row>
    <row r="37" spans="1:17">
      <c r="H37" s="207" t="s">
        <v>360</v>
      </c>
      <c r="I37" s="206">
        <v>129950.76126344501</v>
      </c>
      <c r="J37" s="206">
        <v>0</v>
      </c>
      <c r="K37" s="206">
        <v>3388.3086696877699</v>
      </c>
      <c r="L37" s="206">
        <v>9559.0039430492398</v>
      </c>
    </row>
    <row r="39" spans="1:17">
      <c r="A39" s="170" t="s">
        <v>363</v>
      </c>
    </row>
    <row r="40" spans="1:17">
      <c r="A40" t="s">
        <v>3</v>
      </c>
      <c r="B40" t="s">
        <v>353</v>
      </c>
      <c r="C40" t="s">
        <v>354</v>
      </c>
      <c r="D40" t="s">
        <v>355</v>
      </c>
      <c r="E40" t="s">
        <v>63</v>
      </c>
    </row>
    <row r="41" spans="1:17">
      <c r="A41" s="206" t="s">
        <v>55</v>
      </c>
      <c r="B41" s="206">
        <v>2148815.90819629</v>
      </c>
      <c r="C41" s="206">
        <v>249691.35404151899</v>
      </c>
      <c r="D41" s="206">
        <v>99842.088232281705</v>
      </c>
      <c r="E41" s="206">
        <v>9098.7361858006407</v>
      </c>
    </row>
    <row r="42" spans="1:17">
      <c r="A42" s="206" t="s">
        <v>356</v>
      </c>
      <c r="B42" s="206">
        <v>116098.702994573</v>
      </c>
      <c r="C42" s="206">
        <v>3264.0260782810801</v>
      </c>
      <c r="D42" s="206">
        <v>23358.090682887301</v>
      </c>
      <c r="E42" s="206">
        <v>1182.49002439898</v>
      </c>
    </row>
    <row r="43" spans="1:17">
      <c r="A43" s="206" t="s">
        <v>357</v>
      </c>
      <c r="B43" s="206">
        <v>98964.422668290004</v>
      </c>
      <c r="C43" s="206">
        <v>164.83635109734001</v>
      </c>
      <c r="D43" s="206">
        <v>22996.825364687698</v>
      </c>
      <c r="E43" s="206">
        <v>1147.4063777308399</v>
      </c>
    </row>
    <row r="44" spans="1:17">
      <c r="A44" s="207" t="s">
        <v>370</v>
      </c>
      <c r="B44" s="206">
        <v>81063.646967830093</v>
      </c>
      <c r="C44" s="206">
        <v>170.63379117181199</v>
      </c>
      <c r="D44" s="206">
        <v>20321.848638210598</v>
      </c>
      <c r="E44" s="206">
        <v>1147.4063777308399</v>
      </c>
    </row>
    <row r="45" spans="1:17">
      <c r="A45" s="207" t="s">
        <v>359</v>
      </c>
      <c r="B45" s="206">
        <v>88525.356155418805</v>
      </c>
      <c r="C45" s="206">
        <v>0</v>
      </c>
      <c r="D45" s="206">
        <v>21253.688790712498</v>
      </c>
      <c r="E45" s="206">
        <v>1182.49002439898</v>
      </c>
    </row>
    <row r="46" spans="1:17">
      <c r="A46" s="207" t="s">
        <v>371</v>
      </c>
      <c r="B46" s="206">
        <v>76476.429389659199</v>
      </c>
      <c r="C46" s="206">
        <v>0</v>
      </c>
      <c r="D46" s="206">
        <v>20198.4509170399</v>
      </c>
      <c r="E46" s="206">
        <v>1147.4063777308399</v>
      </c>
    </row>
    <row r="47" spans="1:17">
      <c r="A47" s="207" t="s">
        <v>372</v>
      </c>
      <c r="B47" s="206">
        <v>82027.749128313197</v>
      </c>
      <c r="C47" s="206">
        <v>0</v>
      </c>
      <c r="D47" s="206">
        <v>21130.291069541901</v>
      </c>
      <c r="E47" s="206">
        <v>1147.4063777308399</v>
      </c>
    </row>
    <row r="48" spans="1:17">
      <c r="A48" s="207" t="s">
        <v>360</v>
      </c>
      <c r="B48" s="206">
        <v>75131.357419376902</v>
      </c>
      <c r="C48" s="206">
        <v>0</v>
      </c>
      <c r="D48" s="206">
        <v>20187.9400262378</v>
      </c>
      <c r="E48" s="206">
        <v>1147.4063777308399</v>
      </c>
    </row>
    <row r="50" spans="1:5">
      <c r="A50" s="170" t="s">
        <v>364</v>
      </c>
    </row>
    <row r="51" spans="1:5">
      <c r="A51" s="180" t="s">
        <v>3</v>
      </c>
      <c r="B51" s="180" t="s">
        <v>353</v>
      </c>
      <c r="C51" s="180" t="s">
        <v>354</v>
      </c>
      <c r="D51" s="180" t="s">
        <v>355</v>
      </c>
      <c r="E51" s="180" t="s">
        <v>63</v>
      </c>
    </row>
    <row r="52" spans="1:5">
      <c r="A52" s="206" t="s">
        <v>55</v>
      </c>
      <c r="B52" s="206">
        <v>629082.89077395306</v>
      </c>
      <c r="C52" s="206">
        <v>123015.593774237</v>
      </c>
      <c r="D52" s="206">
        <v>52426.506023312402</v>
      </c>
      <c r="E52" s="206">
        <v>112.043307082872</v>
      </c>
    </row>
    <row r="53" spans="1:5">
      <c r="A53" s="206" t="s">
        <v>356</v>
      </c>
      <c r="B53" s="206">
        <v>34235.585695894602</v>
      </c>
      <c r="C53" s="206">
        <v>2742.7368489351202</v>
      </c>
      <c r="D53" s="206">
        <v>2638.7751124596498</v>
      </c>
      <c r="E53" s="206">
        <v>0</v>
      </c>
    </row>
    <row r="54" spans="1:5">
      <c r="A54" s="206" t="s">
        <v>357</v>
      </c>
      <c r="B54" s="206">
        <v>18607.561930236301</v>
      </c>
      <c r="C54" s="206">
        <v>7.87063549338803</v>
      </c>
      <c r="D54" s="206">
        <v>2481.6744407708202</v>
      </c>
      <c r="E54" s="206">
        <v>0</v>
      </c>
    </row>
    <row r="55" spans="1:5">
      <c r="A55" s="207" t="s">
        <v>370</v>
      </c>
      <c r="B55" s="206">
        <v>14872.257301032399</v>
      </c>
      <c r="C55" s="206">
        <v>545.26570814032698</v>
      </c>
      <c r="D55" s="206">
        <v>2052.2267565871798</v>
      </c>
      <c r="E55" s="206">
        <v>0</v>
      </c>
    </row>
    <row r="56" spans="1:5">
      <c r="A56" s="207" t="s">
        <v>359</v>
      </c>
      <c r="B56" s="206">
        <v>17356.4458654316</v>
      </c>
      <c r="C56" s="206">
        <v>7.87063549338803</v>
      </c>
      <c r="D56" s="206">
        <v>2336.7411871578402</v>
      </c>
      <c r="E56" s="206">
        <v>0</v>
      </c>
    </row>
    <row r="57" spans="1:5">
      <c r="A57" s="207" t="s">
        <v>371</v>
      </c>
      <c r="B57" s="206">
        <v>11505.103101671501</v>
      </c>
      <c r="C57" s="206">
        <v>0</v>
      </c>
      <c r="D57" s="206">
        <v>1895.12608489835</v>
      </c>
      <c r="E57" s="206">
        <v>0</v>
      </c>
    </row>
    <row r="58" spans="1:5">
      <c r="A58" s="207" t="s">
        <v>372</v>
      </c>
      <c r="B58" s="206">
        <v>13678.1462668324</v>
      </c>
      <c r="C58" s="206">
        <v>7.87063549338803</v>
      </c>
      <c r="D58" s="206">
        <v>2179.6405154690101</v>
      </c>
      <c r="E58" s="206">
        <v>0</v>
      </c>
    </row>
    <row r="59" spans="1:5">
      <c r="A59" s="207" t="s">
        <v>360</v>
      </c>
      <c r="B59" s="206">
        <v>10907.4505512505</v>
      </c>
      <c r="C59" s="206">
        <v>0</v>
      </c>
      <c r="D59" s="206">
        <v>1895.12608489835</v>
      </c>
      <c r="E59" s="206">
        <v>0</v>
      </c>
    </row>
    <row r="62" spans="1:5">
      <c r="A62" s="170" t="s">
        <v>365</v>
      </c>
    </row>
    <row r="63" spans="1:5">
      <c r="A63" s="180" t="s">
        <v>3</v>
      </c>
      <c r="B63" s="180" t="s">
        <v>353</v>
      </c>
      <c r="C63" s="180" t="s">
        <v>354</v>
      </c>
      <c r="D63" s="180" t="s">
        <v>355</v>
      </c>
      <c r="E63" s="180" t="s">
        <v>63</v>
      </c>
    </row>
    <row r="64" spans="1:5">
      <c r="A64" s="206" t="s">
        <v>55</v>
      </c>
      <c r="B64" s="206">
        <v>25230.377581987501</v>
      </c>
      <c r="C64" s="206">
        <v>1884.6436188400201</v>
      </c>
      <c r="D64" s="206">
        <v>2413.3879422586601</v>
      </c>
      <c r="E64" s="206">
        <v>5169.5741899290697</v>
      </c>
    </row>
    <row r="65" spans="1:5">
      <c r="A65" s="206" t="s">
        <v>356</v>
      </c>
      <c r="B65" s="206">
        <v>2751.4032022551901</v>
      </c>
      <c r="C65" s="206">
        <v>0</v>
      </c>
      <c r="D65" s="206">
        <v>813.07801800490802</v>
      </c>
      <c r="E65" s="206">
        <v>282.36373832950801</v>
      </c>
    </row>
    <row r="66" spans="1:5">
      <c r="A66" s="206" t="s">
        <v>357</v>
      </c>
      <c r="B66" s="206">
        <v>2751.4032022551901</v>
      </c>
      <c r="C66" s="206">
        <v>0</v>
      </c>
      <c r="D66" s="206">
        <v>813.07801800490802</v>
      </c>
      <c r="E66" s="206">
        <v>282.36373832950801</v>
      </c>
    </row>
    <row r="67" spans="1:5">
      <c r="A67" s="207" t="s">
        <v>370</v>
      </c>
      <c r="B67" s="206">
        <v>2592.76423348653</v>
      </c>
      <c r="C67" s="206">
        <v>0</v>
      </c>
      <c r="D67" s="206">
        <v>813.07801800490802</v>
      </c>
      <c r="E67" s="206">
        <v>282.36373832950801</v>
      </c>
    </row>
    <row r="68" spans="1:5">
      <c r="A68" s="207" t="s">
        <v>359</v>
      </c>
      <c r="B68" s="206">
        <v>2678.8472827610199</v>
      </c>
      <c r="C68" s="206">
        <v>0</v>
      </c>
      <c r="D68" s="206">
        <v>813.07801800490802</v>
      </c>
      <c r="E68" s="206">
        <v>282.36373832950801</v>
      </c>
    </row>
    <row r="69" spans="1:5">
      <c r="A69" s="207" t="s">
        <v>371</v>
      </c>
      <c r="B69" s="206">
        <v>2592.76423348653</v>
      </c>
      <c r="C69" s="206">
        <v>0</v>
      </c>
      <c r="D69" s="206">
        <v>813.07801800490802</v>
      </c>
      <c r="E69" s="206">
        <v>282.36373832950801</v>
      </c>
    </row>
    <row r="70" spans="1:5">
      <c r="A70" s="207" t="s">
        <v>372</v>
      </c>
      <c r="B70" s="206">
        <v>2678.8472827610199</v>
      </c>
      <c r="C70" s="206">
        <v>0</v>
      </c>
      <c r="D70" s="206">
        <v>813.07801800490802</v>
      </c>
      <c r="E70" s="206">
        <v>282.36373832950801</v>
      </c>
    </row>
    <row r="71" spans="1:5">
      <c r="A71" s="207" t="s">
        <v>360</v>
      </c>
      <c r="B71" s="206">
        <v>2592.76423348653</v>
      </c>
      <c r="C71" s="206">
        <v>0</v>
      </c>
      <c r="D71" s="206">
        <v>813.07801800490802</v>
      </c>
      <c r="E71" s="206">
        <v>282.36373832950801</v>
      </c>
    </row>
  </sheetData>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34AD5-7F9D-4E97-BB03-421176CE9D7E}">
  <dimension ref="A1:T43"/>
  <sheetViews>
    <sheetView workbookViewId="0">
      <selection activeCell="E2" sqref="E2"/>
    </sheetView>
  </sheetViews>
  <sheetFormatPr defaultColWidth="11.42578125" defaultRowHeight="15"/>
  <cols>
    <col min="1" max="1" width="74.7109375" customWidth="1"/>
  </cols>
  <sheetData>
    <row r="1" spans="1:20">
      <c r="A1" t="s">
        <v>215</v>
      </c>
    </row>
    <row r="2" spans="1:20">
      <c r="A2" s="27" t="s">
        <v>320</v>
      </c>
    </row>
    <row r="3" spans="1:20">
      <c r="A3" s="1" t="s">
        <v>1</v>
      </c>
    </row>
    <row r="4" spans="1:20">
      <c r="A4" s="1" t="s">
        <v>300</v>
      </c>
    </row>
    <row r="6" spans="1:20">
      <c r="B6" s="186" t="s">
        <v>121</v>
      </c>
      <c r="C6" s="186" t="s">
        <v>17</v>
      </c>
      <c r="D6" s="186"/>
      <c r="E6" s="186"/>
      <c r="F6" s="186"/>
      <c r="G6" s="186"/>
      <c r="H6" s="186" t="s">
        <v>21</v>
      </c>
      <c r="I6" s="186"/>
      <c r="J6" s="186"/>
      <c r="K6" s="186"/>
      <c r="L6" s="186"/>
      <c r="M6" s="186" t="s">
        <v>22</v>
      </c>
      <c r="N6" s="186"/>
      <c r="O6" s="186"/>
      <c r="P6" s="186"/>
      <c r="Q6" s="186"/>
    </row>
    <row r="7" spans="1:20">
      <c r="B7" s="186"/>
      <c r="C7" s="90" t="s">
        <v>18</v>
      </c>
      <c r="D7" s="90">
        <v>2</v>
      </c>
      <c r="E7" s="90">
        <v>3</v>
      </c>
      <c r="F7" s="90" t="s">
        <v>19</v>
      </c>
      <c r="G7" s="90" t="s">
        <v>20</v>
      </c>
      <c r="H7" s="90" t="s">
        <v>18</v>
      </c>
      <c r="I7" s="90">
        <v>2</v>
      </c>
      <c r="J7" s="90">
        <v>3</v>
      </c>
      <c r="K7" s="90" t="s">
        <v>19</v>
      </c>
      <c r="L7" s="90" t="s">
        <v>20</v>
      </c>
      <c r="M7" s="90" t="s">
        <v>18</v>
      </c>
      <c r="N7" s="90">
        <v>2</v>
      </c>
      <c r="O7" s="90">
        <v>3</v>
      </c>
      <c r="P7" s="90" t="s">
        <v>19</v>
      </c>
      <c r="Q7" s="90"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1"/>
      <c r="B9" s="65"/>
      <c r="C9" s="65"/>
      <c r="D9" s="65"/>
      <c r="E9" s="65"/>
      <c r="F9" s="65"/>
      <c r="G9" s="65"/>
      <c r="H9" s="65"/>
      <c r="I9" s="65"/>
      <c r="J9" s="65"/>
      <c r="K9" s="65"/>
      <c r="L9" s="65"/>
      <c r="M9" s="65"/>
      <c r="N9" s="65"/>
      <c r="O9" s="65"/>
      <c r="P9" s="65"/>
      <c r="Q9" s="65"/>
      <c r="S9" s="66"/>
      <c r="T9" s="66"/>
    </row>
    <row r="10" spans="1:20">
      <c r="A10" s="1" t="s">
        <v>216</v>
      </c>
      <c r="B10" s="65"/>
      <c r="C10" s="65"/>
      <c r="D10" s="65"/>
      <c r="E10" s="65"/>
      <c r="F10" s="65"/>
      <c r="G10" s="65"/>
      <c r="H10" s="65"/>
      <c r="I10" s="65"/>
      <c r="J10" s="65"/>
      <c r="K10" s="65"/>
      <c r="L10" s="65"/>
      <c r="M10" s="65"/>
      <c r="N10" s="65"/>
      <c r="O10" s="65"/>
      <c r="P10" s="65"/>
      <c r="Q10" s="65"/>
      <c r="S10" s="66"/>
      <c r="T10" s="66"/>
    </row>
    <row r="11" spans="1:20">
      <c r="A11" s="104" t="s">
        <v>217</v>
      </c>
      <c r="B11" s="65"/>
      <c r="C11" s="65"/>
      <c r="D11" s="65"/>
      <c r="E11" s="65"/>
      <c r="F11" s="65"/>
      <c r="G11" s="65"/>
      <c r="H11" s="65"/>
      <c r="I11" s="65"/>
      <c r="J11" s="65"/>
      <c r="K11" s="65"/>
      <c r="L11" s="65"/>
      <c r="M11" s="65"/>
      <c r="N11" s="65"/>
      <c r="O11" s="65"/>
      <c r="P11" s="65"/>
      <c r="Q11" s="65"/>
      <c r="S11" s="66"/>
      <c r="T11" s="66"/>
    </row>
    <row r="12" spans="1:20">
      <c r="A12" s="4" t="s">
        <v>218</v>
      </c>
      <c r="B12" s="65"/>
      <c r="C12" s="65"/>
      <c r="D12" s="65"/>
      <c r="E12" s="65"/>
      <c r="F12" s="65"/>
      <c r="G12" s="65"/>
      <c r="H12" s="65"/>
      <c r="I12" s="65"/>
      <c r="J12" s="65"/>
      <c r="K12" s="65"/>
      <c r="L12" s="65"/>
      <c r="M12" s="65"/>
      <c r="N12" s="65"/>
      <c r="O12" s="65"/>
      <c r="P12" s="65"/>
      <c r="Q12" s="65"/>
      <c r="S12" s="66"/>
      <c r="T12" s="66"/>
    </row>
    <row r="13" spans="1:20">
      <c r="A13" s="4" t="s">
        <v>219</v>
      </c>
      <c r="B13" s="65"/>
      <c r="C13" s="65"/>
      <c r="D13" s="65"/>
      <c r="E13" s="65"/>
      <c r="F13" s="65"/>
      <c r="G13" s="65"/>
      <c r="H13" s="65"/>
      <c r="I13" s="65"/>
      <c r="J13" s="65"/>
      <c r="K13" s="65"/>
      <c r="L13" s="65"/>
      <c r="M13" s="65"/>
      <c r="N13" s="65"/>
      <c r="O13" s="65"/>
      <c r="P13" s="65"/>
      <c r="Q13" s="65"/>
      <c r="S13" s="66"/>
      <c r="T13" s="66"/>
    </row>
    <row r="14" spans="1:20">
      <c r="A14" s="4" t="s">
        <v>220</v>
      </c>
      <c r="B14" s="65"/>
      <c r="C14" s="65"/>
      <c r="D14" s="65"/>
      <c r="E14" s="65"/>
      <c r="F14" s="65"/>
      <c r="G14" s="65"/>
      <c r="H14" s="65"/>
      <c r="I14" s="65"/>
      <c r="J14" s="65"/>
      <c r="K14" s="65"/>
      <c r="L14" s="65"/>
      <c r="M14" s="65"/>
      <c r="N14" s="65"/>
      <c r="O14" s="65"/>
      <c r="P14" s="65"/>
      <c r="Q14" s="65"/>
      <c r="S14" s="66"/>
      <c r="T14" s="66"/>
    </row>
    <row r="15" spans="1:20">
      <c r="A15" s="4" t="s">
        <v>221</v>
      </c>
      <c r="B15" s="65"/>
      <c r="C15" s="65"/>
      <c r="D15" s="65"/>
      <c r="E15" s="65"/>
      <c r="F15" s="65"/>
      <c r="G15" s="65"/>
      <c r="H15" s="65"/>
      <c r="I15" s="65"/>
      <c r="J15" s="65"/>
      <c r="K15" s="65"/>
      <c r="L15" s="65"/>
      <c r="M15" s="65"/>
      <c r="N15" s="65"/>
      <c r="O15" s="65"/>
      <c r="P15" s="65"/>
      <c r="Q15" s="65"/>
      <c r="S15" s="66"/>
      <c r="T15" s="66"/>
    </row>
    <row r="16" spans="1:20">
      <c r="A16" s="4" t="s">
        <v>222</v>
      </c>
      <c r="B16" s="65"/>
      <c r="C16" s="65"/>
      <c r="D16" s="65"/>
      <c r="E16" s="65"/>
      <c r="F16" s="65"/>
      <c r="G16" s="65"/>
      <c r="H16" s="65"/>
      <c r="I16" s="65"/>
      <c r="J16" s="65"/>
      <c r="K16" s="65"/>
      <c r="L16" s="65"/>
      <c r="M16" s="65"/>
      <c r="N16" s="65"/>
      <c r="O16" s="65"/>
      <c r="P16" s="65"/>
      <c r="Q16" s="65"/>
      <c r="S16" s="66"/>
      <c r="T16" s="66"/>
    </row>
    <row r="17" spans="1:20">
      <c r="A17" s="4" t="s">
        <v>223</v>
      </c>
      <c r="B17" s="65"/>
      <c r="C17" s="65"/>
      <c r="D17" s="65"/>
      <c r="E17" s="65"/>
      <c r="F17" s="65"/>
      <c r="G17" s="65"/>
      <c r="H17" s="65"/>
      <c r="I17" s="65"/>
      <c r="J17" s="65"/>
      <c r="K17" s="65"/>
      <c r="L17" s="65"/>
      <c r="M17" s="65"/>
      <c r="N17" s="65"/>
      <c r="O17" s="65"/>
      <c r="P17" s="65"/>
      <c r="Q17" s="65"/>
      <c r="S17" s="66"/>
      <c r="T17" s="66"/>
    </row>
    <row r="18" spans="1:20">
      <c r="A18" s="104" t="s">
        <v>224</v>
      </c>
      <c r="B18" s="65"/>
      <c r="C18" s="65"/>
      <c r="D18" s="65"/>
      <c r="E18" s="65"/>
      <c r="F18" s="65"/>
      <c r="G18" s="65"/>
      <c r="H18" s="65"/>
      <c r="I18" s="65"/>
      <c r="J18" s="65"/>
      <c r="K18" s="65"/>
      <c r="L18" s="65"/>
      <c r="M18" s="65"/>
      <c r="N18" s="65"/>
      <c r="O18" s="65"/>
      <c r="P18" s="65"/>
      <c r="Q18" s="65"/>
      <c r="S18" s="66"/>
      <c r="T18" s="66"/>
    </row>
    <row r="19" spans="1:20">
      <c r="A19" s="104" t="s">
        <v>225</v>
      </c>
      <c r="B19" s="65"/>
      <c r="C19" s="65"/>
      <c r="D19" s="65"/>
      <c r="E19" s="65"/>
      <c r="F19" s="65"/>
      <c r="G19" s="65"/>
      <c r="H19" s="65"/>
      <c r="I19" s="65"/>
      <c r="J19" s="65"/>
      <c r="K19" s="65"/>
      <c r="L19" s="65"/>
      <c r="M19" s="65"/>
      <c r="N19" s="65"/>
      <c r="O19" s="65"/>
      <c r="P19" s="65"/>
      <c r="Q19" s="65"/>
      <c r="S19" s="66"/>
      <c r="T19" s="66"/>
    </row>
    <row r="20" spans="1:20">
      <c r="A20" s="6"/>
      <c r="B20" s="65"/>
      <c r="C20" s="65"/>
      <c r="D20" s="65"/>
      <c r="E20" s="65"/>
      <c r="F20" s="65"/>
      <c r="G20" s="65"/>
      <c r="H20" s="65"/>
      <c r="I20" s="65"/>
      <c r="J20" s="65"/>
      <c r="K20" s="65"/>
      <c r="L20" s="65"/>
      <c r="M20" s="65"/>
      <c r="N20" s="65"/>
      <c r="O20" s="65"/>
      <c r="P20" s="65"/>
      <c r="Q20" s="65"/>
      <c r="S20" s="66"/>
      <c r="T20" s="66"/>
    </row>
    <row r="21" spans="1:20">
      <c r="A21" s="1" t="s">
        <v>112</v>
      </c>
      <c r="B21" s="65"/>
      <c r="C21" s="65"/>
      <c r="D21" s="65"/>
      <c r="E21" s="65"/>
      <c r="F21" s="65"/>
      <c r="G21" s="65"/>
      <c r="H21" s="65"/>
      <c r="I21" s="65"/>
      <c r="J21" s="65"/>
      <c r="K21" s="65"/>
      <c r="L21" s="65"/>
      <c r="M21" s="65"/>
      <c r="N21" s="65"/>
      <c r="O21" s="65"/>
      <c r="P21" s="65"/>
      <c r="Q21" s="65"/>
      <c r="S21" s="66"/>
      <c r="T21" s="66"/>
    </row>
    <row r="22" spans="1:20">
      <c r="A22" s="1" t="s">
        <v>226</v>
      </c>
      <c r="B22" s="66"/>
      <c r="C22" s="66"/>
      <c r="D22" s="66"/>
      <c r="E22" s="66"/>
      <c r="F22" s="66"/>
      <c r="G22" s="66"/>
      <c r="H22" s="66"/>
      <c r="I22" s="66"/>
      <c r="J22" s="66"/>
      <c r="K22" s="66"/>
      <c r="L22" s="66"/>
      <c r="M22" s="66"/>
      <c r="N22" s="66"/>
      <c r="O22" s="66"/>
      <c r="P22" s="66"/>
      <c r="Q22" s="66"/>
      <c r="R22" s="67"/>
      <c r="S22" s="66"/>
      <c r="T22" s="66">
        <f t="shared" ref="T22:T42" si="0">SUM(H22:Q22)</f>
        <v>0</v>
      </c>
    </row>
    <row r="23" spans="1:20">
      <c r="A23" s="104" t="s">
        <v>217</v>
      </c>
      <c r="B23" s="68"/>
      <c r="C23" s="68"/>
      <c r="D23" s="68"/>
      <c r="E23" s="68"/>
      <c r="F23" s="68"/>
      <c r="G23" s="68"/>
      <c r="H23" s="68"/>
      <c r="I23" s="68"/>
      <c r="J23" s="68"/>
      <c r="K23" s="68"/>
      <c r="L23" s="68"/>
      <c r="M23" s="68"/>
      <c r="N23" s="68"/>
      <c r="O23" s="68"/>
      <c r="P23" s="68"/>
      <c r="Q23" s="68"/>
      <c r="R23" s="67"/>
      <c r="S23" s="66"/>
      <c r="T23" s="66">
        <f t="shared" si="0"/>
        <v>0</v>
      </c>
    </row>
    <row r="24" spans="1:20">
      <c r="A24" s="4" t="s">
        <v>218</v>
      </c>
      <c r="B24" s="68"/>
      <c r="C24" s="68"/>
      <c r="D24" s="68"/>
      <c r="E24" s="68"/>
      <c r="F24" s="68"/>
      <c r="G24" s="68"/>
      <c r="H24" s="68"/>
      <c r="I24" s="68"/>
      <c r="J24" s="68"/>
      <c r="K24" s="68"/>
      <c r="L24" s="68"/>
      <c r="M24" s="68"/>
      <c r="N24" s="68"/>
      <c r="O24" s="68"/>
      <c r="P24" s="68"/>
      <c r="Q24" s="68"/>
      <c r="R24" s="67"/>
      <c r="S24" s="66"/>
      <c r="T24" s="66">
        <f t="shared" si="0"/>
        <v>0</v>
      </c>
    </row>
    <row r="25" spans="1:20">
      <c r="A25" s="4" t="s">
        <v>219</v>
      </c>
      <c r="B25" s="68"/>
      <c r="C25" s="68"/>
      <c r="D25" s="68"/>
      <c r="E25" s="68"/>
      <c r="F25" s="68"/>
      <c r="G25" s="68"/>
      <c r="H25" s="68"/>
      <c r="I25" s="68"/>
      <c r="J25" s="68"/>
      <c r="K25" s="68"/>
      <c r="L25" s="68"/>
      <c r="M25" s="68"/>
      <c r="N25" s="68"/>
      <c r="O25" s="68"/>
      <c r="P25" s="68"/>
      <c r="Q25" s="68"/>
      <c r="R25" s="67"/>
      <c r="S25" s="66"/>
      <c r="T25" s="66">
        <f t="shared" si="0"/>
        <v>0</v>
      </c>
    </row>
    <row r="26" spans="1:20">
      <c r="A26" s="4" t="s">
        <v>220</v>
      </c>
      <c r="B26" s="65"/>
      <c r="C26" s="65"/>
      <c r="D26" s="65"/>
      <c r="E26" s="65"/>
      <c r="F26" s="65"/>
      <c r="G26" s="65"/>
      <c r="H26" s="65"/>
      <c r="I26" s="65"/>
      <c r="J26" s="65"/>
      <c r="K26" s="65"/>
      <c r="L26" s="65"/>
      <c r="M26" s="65"/>
      <c r="N26" s="65"/>
      <c r="O26" s="65"/>
      <c r="P26" s="65"/>
      <c r="Q26" s="65"/>
      <c r="R26" s="67"/>
      <c r="S26" s="66"/>
      <c r="T26" s="66">
        <f t="shared" si="0"/>
        <v>0</v>
      </c>
    </row>
    <row r="27" spans="1:20">
      <c r="A27" s="4" t="s">
        <v>221</v>
      </c>
      <c r="B27" s="68"/>
      <c r="C27" s="68"/>
      <c r="D27" s="68"/>
      <c r="E27" s="68"/>
      <c r="F27" s="68"/>
      <c r="G27" s="68"/>
      <c r="H27" s="68"/>
      <c r="I27" s="68"/>
      <c r="J27" s="68"/>
      <c r="K27" s="68"/>
      <c r="L27" s="68"/>
      <c r="M27" s="68"/>
      <c r="N27" s="68"/>
      <c r="O27" s="68"/>
      <c r="P27" s="68"/>
      <c r="Q27" s="68"/>
      <c r="R27" s="67"/>
      <c r="S27" s="66"/>
      <c r="T27" s="66">
        <f t="shared" si="0"/>
        <v>0</v>
      </c>
    </row>
    <row r="28" spans="1:20">
      <c r="A28" s="4" t="s">
        <v>222</v>
      </c>
      <c r="B28" s="68"/>
      <c r="C28" s="68"/>
      <c r="D28" s="68"/>
      <c r="E28" s="68"/>
      <c r="F28" s="68"/>
      <c r="G28" s="68"/>
      <c r="H28" s="68"/>
      <c r="I28" s="68"/>
      <c r="J28" s="68"/>
      <c r="K28" s="68"/>
      <c r="L28" s="68"/>
      <c r="M28" s="68"/>
      <c r="N28" s="68"/>
      <c r="O28" s="68"/>
      <c r="P28" s="68"/>
      <c r="Q28" s="68"/>
      <c r="R28" s="67"/>
      <c r="S28" s="66"/>
      <c r="T28" s="66">
        <f t="shared" si="0"/>
        <v>0</v>
      </c>
    </row>
    <row r="29" spans="1:20">
      <c r="A29" s="4" t="s">
        <v>223</v>
      </c>
      <c r="B29" s="68"/>
      <c r="C29" s="68"/>
      <c r="D29" s="68"/>
      <c r="E29" s="68"/>
      <c r="F29" s="68"/>
      <c r="G29" s="68"/>
      <c r="H29" s="68"/>
      <c r="I29" s="68"/>
      <c r="J29" s="68"/>
      <c r="K29" s="68"/>
      <c r="L29" s="68"/>
      <c r="M29" s="68"/>
      <c r="N29" s="68"/>
      <c r="O29" s="68"/>
      <c r="P29" s="68"/>
      <c r="Q29" s="68"/>
      <c r="R29" s="67"/>
      <c r="S29" s="66"/>
      <c r="T29" s="66">
        <f t="shared" si="0"/>
        <v>0</v>
      </c>
    </row>
    <row r="30" spans="1:20">
      <c r="A30" s="104" t="s">
        <v>224</v>
      </c>
      <c r="B30" s="68"/>
      <c r="C30" s="68"/>
      <c r="D30" s="68"/>
      <c r="E30" s="68"/>
      <c r="F30" s="68"/>
      <c r="G30" s="68"/>
      <c r="H30" s="68"/>
      <c r="I30" s="68"/>
      <c r="J30" s="68"/>
      <c r="K30" s="68"/>
      <c r="L30" s="68"/>
      <c r="M30" s="68"/>
      <c r="N30" s="68"/>
      <c r="O30" s="68"/>
      <c r="P30" s="68"/>
      <c r="Q30" s="68"/>
      <c r="R30" s="67"/>
      <c r="S30" s="66"/>
      <c r="T30" s="66">
        <f t="shared" si="0"/>
        <v>0</v>
      </c>
    </row>
    <row r="31" spans="1:20">
      <c r="A31" s="104" t="s">
        <v>225</v>
      </c>
      <c r="B31" s="68"/>
      <c r="C31" s="68"/>
      <c r="D31" s="68"/>
      <c r="E31" s="68"/>
      <c r="F31" s="68"/>
      <c r="G31" s="68"/>
      <c r="H31" s="68"/>
      <c r="I31" s="68"/>
      <c r="J31" s="68"/>
      <c r="K31" s="68"/>
      <c r="L31" s="68"/>
      <c r="M31" s="68"/>
      <c r="N31" s="68"/>
      <c r="O31" s="68"/>
      <c r="P31" s="68"/>
      <c r="Q31" s="68"/>
      <c r="R31" s="67"/>
      <c r="S31" s="66"/>
      <c r="T31" s="66">
        <f t="shared" si="0"/>
        <v>0</v>
      </c>
    </row>
    <row r="32" spans="1:20">
      <c r="A32" s="104"/>
      <c r="B32" s="68"/>
      <c r="C32" s="68"/>
      <c r="D32" s="68"/>
      <c r="E32" s="68"/>
      <c r="F32" s="68"/>
      <c r="G32" s="68"/>
      <c r="H32" s="68"/>
      <c r="I32" s="68"/>
      <c r="J32" s="68"/>
      <c r="K32" s="68"/>
      <c r="L32" s="68"/>
      <c r="M32" s="68"/>
      <c r="N32" s="68"/>
      <c r="O32" s="68"/>
      <c r="P32" s="68"/>
      <c r="Q32" s="68"/>
      <c r="R32" s="67"/>
      <c r="S32" s="66"/>
      <c r="T32" s="66"/>
    </row>
    <row r="33" spans="1:20">
      <c r="A33" s="1" t="s">
        <v>113</v>
      </c>
      <c r="B33" s="66"/>
      <c r="C33" s="66"/>
      <c r="D33" s="66"/>
      <c r="E33" s="66"/>
      <c r="F33" s="66"/>
      <c r="G33" s="66"/>
      <c r="H33" s="66"/>
      <c r="I33" s="66"/>
      <c r="J33" s="66"/>
      <c r="K33" s="66"/>
      <c r="L33" s="66"/>
      <c r="M33" s="66"/>
      <c r="N33" s="66"/>
      <c r="O33" s="66"/>
      <c r="P33" s="66"/>
      <c r="Q33" s="66"/>
      <c r="R33" s="67"/>
      <c r="S33" s="66"/>
      <c r="T33" s="66">
        <f t="shared" si="0"/>
        <v>0</v>
      </c>
    </row>
    <row r="34" spans="1:20">
      <c r="A34" s="1" t="s">
        <v>227</v>
      </c>
      <c r="B34" s="65"/>
      <c r="C34" s="65"/>
      <c r="D34" s="65"/>
      <c r="E34" s="65"/>
      <c r="F34" s="65"/>
      <c r="G34" s="65"/>
      <c r="H34" s="65"/>
      <c r="I34" s="65"/>
      <c r="J34" s="65"/>
      <c r="K34" s="65"/>
      <c r="L34" s="65"/>
      <c r="M34" s="65"/>
      <c r="N34" s="65"/>
      <c r="O34" s="65"/>
      <c r="P34" s="65"/>
      <c r="Q34" s="65"/>
      <c r="R34" s="67"/>
      <c r="S34" s="66"/>
      <c r="T34" s="66">
        <f t="shared" si="0"/>
        <v>0</v>
      </c>
    </row>
    <row r="35" spans="1:20">
      <c r="A35" s="104" t="s">
        <v>217</v>
      </c>
      <c r="B35" s="65"/>
      <c r="C35" s="65"/>
      <c r="D35" s="65"/>
      <c r="E35" s="65"/>
      <c r="F35" s="65"/>
      <c r="G35" s="65"/>
      <c r="H35" s="65"/>
      <c r="I35" s="65"/>
      <c r="J35" s="65"/>
      <c r="K35" s="65"/>
      <c r="L35" s="65"/>
      <c r="M35" s="65"/>
      <c r="N35" s="65"/>
      <c r="O35" s="65"/>
      <c r="P35" s="65"/>
      <c r="Q35" s="65"/>
      <c r="R35" s="67"/>
      <c r="S35" s="66"/>
      <c r="T35" s="66">
        <f t="shared" si="0"/>
        <v>0</v>
      </c>
    </row>
    <row r="36" spans="1:20">
      <c r="A36" s="4" t="s">
        <v>218</v>
      </c>
      <c r="B36" s="65"/>
      <c r="C36" s="65"/>
      <c r="D36" s="65"/>
      <c r="E36" s="65"/>
      <c r="F36" s="65"/>
      <c r="G36" s="65"/>
      <c r="H36" s="65"/>
      <c r="I36" s="65"/>
      <c r="J36" s="65"/>
      <c r="K36" s="65"/>
      <c r="L36" s="65"/>
      <c r="M36" s="65"/>
      <c r="N36" s="65"/>
      <c r="O36" s="65"/>
      <c r="P36" s="65"/>
      <c r="Q36" s="65"/>
      <c r="R36" s="67"/>
      <c r="S36" s="66"/>
      <c r="T36" s="66">
        <f t="shared" si="0"/>
        <v>0</v>
      </c>
    </row>
    <row r="37" spans="1:20">
      <c r="A37" s="4" t="s">
        <v>219</v>
      </c>
      <c r="B37" s="65"/>
      <c r="C37" s="65"/>
      <c r="D37" s="65"/>
      <c r="E37" s="65"/>
      <c r="F37" s="65"/>
      <c r="G37" s="65"/>
      <c r="H37" s="65"/>
      <c r="I37" s="65"/>
      <c r="J37" s="65"/>
      <c r="K37" s="65"/>
      <c r="L37" s="65"/>
      <c r="M37" s="65"/>
      <c r="N37" s="65"/>
      <c r="O37" s="65"/>
      <c r="P37" s="65"/>
      <c r="Q37" s="65"/>
      <c r="R37" s="67"/>
      <c r="S37" s="66"/>
      <c r="T37" s="66">
        <f t="shared" si="0"/>
        <v>0</v>
      </c>
    </row>
    <row r="38" spans="1:20">
      <c r="A38" s="4" t="s">
        <v>220</v>
      </c>
      <c r="B38" s="65"/>
      <c r="C38" s="65"/>
      <c r="D38" s="65"/>
      <c r="E38" s="65"/>
      <c r="F38" s="65"/>
      <c r="G38" s="65"/>
      <c r="H38" s="65"/>
      <c r="I38" s="65"/>
      <c r="J38" s="65"/>
      <c r="K38" s="65"/>
      <c r="L38" s="65"/>
      <c r="M38" s="65"/>
      <c r="N38" s="65"/>
      <c r="O38" s="65"/>
      <c r="P38" s="65"/>
      <c r="Q38" s="65"/>
      <c r="R38" s="67"/>
      <c r="S38" s="66"/>
      <c r="T38" s="66">
        <f t="shared" si="0"/>
        <v>0</v>
      </c>
    </row>
    <row r="39" spans="1:20">
      <c r="A39" s="4" t="s">
        <v>221</v>
      </c>
      <c r="B39" s="65"/>
      <c r="C39" s="65"/>
      <c r="D39" s="65"/>
      <c r="E39" s="65"/>
      <c r="F39" s="65"/>
      <c r="G39" s="65"/>
      <c r="H39" s="65"/>
      <c r="I39" s="65"/>
      <c r="J39" s="65"/>
      <c r="K39" s="65"/>
      <c r="L39" s="65"/>
      <c r="M39" s="65"/>
      <c r="N39" s="65"/>
      <c r="O39" s="65"/>
      <c r="P39" s="65"/>
      <c r="Q39" s="65"/>
      <c r="R39" s="67"/>
      <c r="S39" s="66"/>
      <c r="T39" s="66">
        <f t="shared" si="0"/>
        <v>0</v>
      </c>
    </row>
    <row r="40" spans="1:20">
      <c r="A40" s="4" t="s">
        <v>222</v>
      </c>
      <c r="B40" s="65"/>
      <c r="C40" s="65"/>
      <c r="D40" s="65"/>
      <c r="E40" s="65"/>
      <c r="F40" s="65"/>
      <c r="G40" s="65"/>
      <c r="H40" s="65"/>
      <c r="I40" s="65"/>
      <c r="J40" s="65"/>
      <c r="K40" s="65"/>
      <c r="L40" s="65"/>
      <c r="M40" s="65"/>
      <c r="N40" s="65"/>
      <c r="O40" s="65"/>
      <c r="P40" s="65"/>
      <c r="Q40" s="65"/>
      <c r="R40" s="67"/>
      <c r="S40" s="66"/>
      <c r="T40" s="66">
        <f t="shared" si="0"/>
        <v>0</v>
      </c>
    </row>
    <row r="41" spans="1:20">
      <c r="A41" s="4" t="s">
        <v>223</v>
      </c>
      <c r="B41" s="65"/>
      <c r="C41" s="65"/>
      <c r="D41" s="65"/>
      <c r="E41" s="65"/>
      <c r="F41" s="65"/>
      <c r="G41" s="65"/>
      <c r="H41" s="65"/>
      <c r="I41" s="65"/>
      <c r="J41" s="65"/>
      <c r="K41" s="65"/>
      <c r="L41" s="65"/>
      <c r="M41" s="65"/>
      <c r="N41" s="65"/>
      <c r="O41" s="65"/>
      <c r="P41" s="65"/>
      <c r="Q41" s="65"/>
      <c r="R41" s="67"/>
      <c r="S41" s="66"/>
      <c r="T41" s="66">
        <f t="shared" si="0"/>
        <v>0</v>
      </c>
    </row>
    <row r="42" spans="1:20">
      <c r="A42" s="104" t="s">
        <v>224</v>
      </c>
      <c r="B42" s="65"/>
      <c r="C42" s="65"/>
      <c r="D42" s="65"/>
      <c r="E42" s="65"/>
      <c r="F42" s="65"/>
      <c r="G42" s="65"/>
      <c r="H42" s="65"/>
      <c r="I42" s="65"/>
      <c r="J42" s="65"/>
      <c r="K42" s="65"/>
      <c r="L42" s="65"/>
      <c r="M42" s="65"/>
      <c r="N42" s="65"/>
      <c r="O42" s="65"/>
      <c r="P42" s="65"/>
      <c r="Q42" s="65"/>
      <c r="R42" s="67"/>
      <c r="S42" s="66"/>
      <c r="T42" s="66">
        <f t="shared" si="0"/>
        <v>0</v>
      </c>
    </row>
    <row r="43" spans="1:20">
      <c r="A43" s="104" t="s">
        <v>225</v>
      </c>
      <c r="B43" s="67"/>
      <c r="C43" s="67"/>
      <c r="D43" s="67"/>
      <c r="E43" s="67"/>
      <c r="F43" s="67"/>
      <c r="G43" s="67"/>
      <c r="H43" s="67"/>
      <c r="I43" s="67"/>
      <c r="J43" s="67"/>
      <c r="K43" s="67"/>
      <c r="L43" s="67"/>
      <c r="M43" s="67"/>
      <c r="N43" s="67"/>
      <c r="O43" s="67"/>
      <c r="P43" s="67"/>
      <c r="Q43" s="67"/>
      <c r="R43" s="67"/>
      <c r="S43" s="67"/>
      <c r="T43" s="67"/>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4622F-3881-4578-83FE-662300EE4A27}">
  <dimension ref="A1:T30"/>
  <sheetViews>
    <sheetView workbookViewId="0">
      <selection activeCell="E2" sqref="E2"/>
    </sheetView>
  </sheetViews>
  <sheetFormatPr defaultColWidth="11.42578125" defaultRowHeight="15"/>
  <cols>
    <col min="1" max="1" width="74.7109375" customWidth="1"/>
  </cols>
  <sheetData>
    <row r="1" spans="1:20">
      <c r="A1" t="s">
        <v>228</v>
      </c>
    </row>
    <row r="2" spans="1:20">
      <c r="A2" s="27" t="s">
        <v>319</v>
      </c>
    </row>
    <row r="3" spans="1:20">
      <c r="A3" s="1" t="s">
        <v>1</v>
      </c>
    </row>
    <row r="4" spans="1:20">
      <c r="A4" s="1" t="s">
        <v>300</v>
      </c>
    </row>
    <row r="6" spans="1:20">
      <c r="B6" s="186" t="s">
        <v>121</v>
      </c>
      <c r="C6" s="186" t="s">
        <v>17</v>
      </c>
      <c r="D6" s="186"/>
      <c r="E6" s="186"/>
      <c r="F6" s="186"/>
      <c r="G6" s="186"/>
      <c r="H6" s="186" t="s">
        <v>21</v>
      </c>
      <c r="I6" s="186"/>
      <c r="J6" s="186"/>
      <c r="K6" s="186"/>
      <c r="L6" s="186"/>
      <c r="M6" s="186" t="s">
        <v>22</v>
      </c>
      <c r="N6" s="186"/>
      <c r="O6" s="186"/>
      <c r="P6" s="186"/>
      <c r="Q6" s="186"/>
    </row>
    <row r="7" spans="1:20">
      <c r="B7" s="186"/>
      <c r="C7" s="90" t="s">
        <v>18</v>
      </c>
      <c r="D7" s="90">
        <v>2</v>
      </c>
      <c r="E7" s="90">
        <v>3</v>
      </c>
      <c r="F7" s="90" t="s">
        <v>19</v>
      </c>
      <c r="G7" s="90" t="s">
        <v>20</v>
      </c>
      <c r="H7" s="90" t="s">
        <v>18</v>
      </c>
      <c r="I7" s="90">
        <v>2</v>
      </c>
      <c r="J7" s="90">
        <v>3</v>
      </c>
      <c r="K7" s="90" t="s">
        <v>19</v>
      </c>
      <c r="L7" s="90" t="s">
        <v>20</v>
      </c>
      <c r="M7" s="90" t="s">
        <v>18</v>
      </c>
      <c r="N7" s="90">
        <v>2</v>
      </c>
      <c r="O7" s="90">
        <v>3</v>
      </c>
      <c r="P7" s="90" t="s">
        <v>19</v>
      </c>
      <c r="Q7" s="90"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105" t="s">
        <v>229</v>
      </c>
      <c r="B9" s="65"/>
      <c r="C9" s="65"/>
      <c r="D9" s="65"/>
      <c r="E9" s="65"/>
      <c r="F9" s="65"/>
      <c r="G9" s="65"/>
      <c r="H9" s="65"/>
      <c r="I9" s="65"/>
      <c r="J9" s="65"/>
      <c r="K9" s="65"/>
      <c r="L9" s="65"/>
      <c r="M9" s="65"/>
      <c r="N9" s="65"/>
      <c r="O9" s="65"/>
      <c r="P9" s="65"/>
      <c r="Q9" s="65"/>
      <c r="S9" s="66"/>
      <c r="T9" s="66"/>
    </row>
    <row r="10" spans="1:20">
      <c r="A10" s="105" t="s">
        <v>230</v>
      </c>
      <c r="B10" s="65"/>
      <c r="C10" s="65"/>
      <c r="D10" s="65"/>
      <c r="E10" s="65"/>
      <c r="F10" s="65"/>
      <c r="G10" s="65"/>
      <c r="H10" s="65"/>
      <c r="I10" s="65"/>
      <c r="J10" s="65"/>
      <c r="K10" s="65"/>
      <c r="L10" s="65"/>
      <c r="M10" s="65"/>
      <c r="N10" s="65"/>
      <c r="O10" s="65"/>
      <c r="P10" s="65"/>
      <c r="Q10" s="65"/>
      <c r="S10" s="66"/>
      <c r="T10" s="66"/>
    </row>
    <row r="11" spans="1:20">
      <c r="A11" s="105" t="s">
        <v>231</v>
      </c>
      <c r="B11" s="65"/>
      <c r="C11" s="65"/>
      <c r="D11" s="65"/>
      <c r="E11" s="65"/>
      <c r="F11" s="65"/>
      <c r="G11" s="65"/>
      <c r="H11" s="65"/>
      <c r="I11" s="65"/>
      <c r="J11" s="65"/>
      <c r="K11" s="65"/>
      <c r="L11" s="65"/>
      <c r="M11" s="65"/>
      <c r="N11" s="65"/>
      <c r="O11" s="65"/>
      <c r="P11" s="65"/>
      <c r="Q11" s="65"/>
      <c r="S11" s="66"/>
      <c r="T11" s="66"/>
    </row>
    <row r="12" spans="1:20">
      <c r="A12" s="105" t="s">
        <v>232</v>
      </c>
      <c r="B12" s="65"/>
      <c r="C12" s="65"/>
      <c r="D12" s="65"/>
      <c r="E12" s="65"/>
      <c r="F12" s="65"/>
      <c r="G12" s="65"/>
      <c r="H12" s="65"/>
      <c r="I12" s="65"/>
      <c r="J12" s="65"/>
      <c r="K12" s="65"/>
      <c r="L12" s="65"/>
      <c r="M12" s="65"/>
      <c r="N12" s="65"/>
      <c r="O12" s="65"/>
      <c r="P12" s="65"/>
      <c r="Q12" s="65"/>
      <c r="S12" s="66"/>
      <c r="T12" s="66"/>
    </row>
    <row r="13" spans="1:20">
      <c r="A13" s="105" t="s">
        <v>233</v>
      </c>
    </row>
    <row r="14" spans="1:20">
      <c r="A14" s="105" t="s">
        <v>234</v>
      </c>
    </row>
    <row r="16" spans="1:20">
      <c r="A16" s="1" t="s">
        <v>112</v>
      </c>
      <c r="B16" s="65"/>
      <c r="C16" s="65"/>
      <c r="D16" s="65"/>
      <c r="E16" s="65"/>
      <c r="F16" s="65"/>
      <c r="G16" s="65"/>
      <c r="H16" s="65"/>
      <c r="I16" s="65"/>
      <c r="J16" s="65"/>
      <c r="K16" s="65"/>
      <c r="L16" s="65"/>
      <c r="M16" s="65"/>
      <c r="N16" s="65"/>
      <c r="O16" s="65"/>
      <c r="P16" s="65"/>
      <c r="Q16" s="65"/>
      <c r="S16" s="66"/>
      <c r="T16" s="66"/>
    </row>
    <row r="17" spans="1:20">
      <c r="A17" s="105" t="s">
        <v>229</v>
      </c>
      <c r="B17" s="66"/>
      <c r="C17" s="66"/>
      <c r="D17" s="66"/>
      <c r="E17" s="66"/>
      <c r="F17" s="66"/>
      <c r="G17" s="66"/>
      <c r="H17" s="66"/>
      <c r="I17" s="66"/>
      <c r="J17" s="66"/>
      <c r="K17" s="66"/>
      <c r="L17" s="66"/>
      <c r="M17" s="66"/>
      <c r="N17" s="66"/>
      <c r="O17" s="66"/>
      <c r="P17" s="66"/>
      <c r="Q17" s="66"/>
      <c r="R17" s="67"/>
      <c r="S17" s="66"/>
      <c r="T17" s="66">
        <f>SUM(H17:Q17)</f>
        <v>0</v>
      </c>
    </row>
    <row r="18" spans="1:20">
      <c r="A18" s="105" t="s">
        <v>230</v>
      </c>
      <c r="B18" s="68"/>
      <c r="C18" s="68"/>
      <c r="D18" s="68"/>
      <c r="E18" s="68"/>
      <c r="F18" s="68"/>
      <c r="G18" s="68"/>
      <c r="H18" s="68"/>
      <c r="I18" s="68"/>
      <c r="J18" s="68"/>
      <c r="K18" s="68"/>
      <c r="L18" s="68"/>
      <c r="M18" s="68"/>
      <c r="N18" s="68"/>
      <c r="O18" s="68"/>
      <c r="P18" s="68"/>
      <c r="Q18" s="68"/>
      <c r="R18" s="67"/>
      <c r="S18" s="66"/>
      <c r="T18" s="66">
        <f>SUM(H18:Q18)</f>
        <v>0</v>
      </c>
    </row>
    <row r="19" spans="1:20">
      <c r="A19" s="105" t="s">
        <v>231</v>
      </c>
      <c r="B19" s="68"/>
      <c r="C19" s="68"/>
      <c r="D19" s="68"/>
      <c r="E19" s="68"/>
      <c r="F19" s="68"/>
      <c r="G19" s="68"/>
      <c r="H19" s="68"/>
      <c r="I19" s="68"/>
      <c r="J19" s="68"/>
      <c r="K19" s="68"/>
      <c r="L19" s="68"/>
      <c r="M19" s="68"/>
      <c r="N19" s="68"/>
      <c r="O19" s="68"/>
      <c r="P19" s="68"/>
      <c r="Q19" s="68"/>
      <c r="R19" s="67"/>
      <c r="S19" s="66"/>
      <c r="T19" s="66">
        <f>SUM(H19:Q19)</f>
        <v>0</v>
      </c>
    </row>
    <row r="20" spans="1:20">
      <c r="A20" s="105" t="s">
        <v>232</v>
      </c>
      <c r="B20" s="68"/>
      <c r="C20" s="68"/>
      <c r="D20" s="68"/>
      <c r="E20" s="68"/>
      <c r="F20" s="68"/>
      <c r="G20" s="68"/>
      <c r="H20" s="68"/>
      <c r="I20" s="68"/>
      <c r="J20" s="68"/>
      <c r="K20" s="68"/>
      <c r="L20" s="68"/>
      <c r="M20" s="68"/>
      <c r="N20" s="68"/>
      <c r="O20" s="68"/>
      <c r="P20" s="68"/>
      <c r="Q20" s="68"/>
      <c r="R20" s="67"/>
      <c r="S20" s="66"/>
      <c r="T20" s="66">
        <f>SUM(H20:Q20)</f>
        <v>0</v>
      </c>
    </row>
    <row r="21" spans="1:20">
      <c r="A21" s="105" t="s">
        <v>233</v>
      </c>
      <c r="B21" s="66"/>
      <c r="C21" s="66"/>
      <c r="D21" s="66"/>
      <c r="E21" s="66"/>
      <c r="F21" s="66"/>
      <c r="G21" s="66"/>
      <c r="H21" s="66"/>
      <c r="I21" s="66"/>
      <c r="J21" s="66"/>
      <c r="K21" s="66"/>
      <c r="L21" s="66"/>
      <c r="M21" s="66"/>
      <c r="N21" s="66"/>
      <c r="O21" s="66"/>
      <c r="P21" s="66"/>
      <c r="Q21" s="66"/>
      <c r="R21" s="67"/>
      <c r="S21" s="66"/>
      <c r="T21" s="66">
        <f>SUM(H21:Q21)</f>
        <v>0</v>
      </c>
    </row>
    <row r="22" spans="1:20">
      <c r="A22" s="105" t="s">
        <v>234</v>
      </c>
    </row>
    <row r="24" spans="1:20">
      <c r="A24" s="1" t="s">
        <v>113</v>
      </c>
    </row>
    <row r="25" spans="1:20">
      <c r="A25" s="105" t="s">
        <v>229</v>
      </c>
    </row>
    <row r="26" spans="1:20">
      <c r="A26" s="105" t="s">
        <v>230</v>
      </c>
    </row>
    <row r="27" spans="1:20">
      <c r="A27" s="105" t="s">
        <v>231</v>
      </c>
    </row>
    <row r="28" spans="1:20">
      <c r="A28" s="105" t="s">
        <v>232</v>
      </c>
    </row>
    <row r="29" spans="1:20">
      <c r="A29" s="105" t="s">
        <v>233</v>
      </c>
    </row>
    <row r="30" spans="1:20">
      <c r="A30" s="105" t="s">
        <v>234</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DFC31-290D-48B6-9DE0-9EE292E8EA50}">
  <dimension ref="A1:T38"/>
  <sheetViews>
    <sheetView workbookViewId="0">
      <selection activeCell="E2" sqref="E2"/>
    </sheetView>
  </sheetViews>
  <sheetFormatPr defaultColWidth="11.42578125" defaultRowHeight="15"/>
  <cols>
    <col min="1" max="1" width="59" customWidth="1"/>
  </cols>
  <sheetData>
    <row r="1" spans="1:20">
      <c r="A1" t="s">
        <v>235</v>
      </c>
    </row>
    <row r="2" spans="1:20">
      <c r="A2" s="27" t="s">
        <v>318</v>
      </c>
    </row>
    <row r="3" spans="1:20">
      <c r="A3" s="1" t="s">
        <v>1</v>
      </c>
    </row>
    <row r="4" spans="1:20">
      <c r="A4" s="1" t="s">
        <v>300</v>
      </c>
    </row>
    <row r="5" spans="1:20">
      <c r="A5" s="106" t="s">
        <v>237</v>
      </c>
    </row>
    <row r="6" spans="1:20">
      <c r="A6" s="106" t="s">
        <v>236</v>
      </c>
      <c r="B6" s="186" t="s">
        <v>121</v>
      </c>
      <c r="C6" s="186" t="s">
        <v>17</v>
      </c>
      <c r="D6" s="186"/>
      <c r="E6" s="186"/>
      <c r="F6" s="186"/>
      <c r="G6" s="186"/>
      <c r="H6" s="186" t="s">
        <v>21</v>
      </c>
      <c r="I6" s="186"/>
      <c r="J6" s="186"/>
      <c r="K6" s="186"/>
      <c r="L6" s="186"/>
      <c r="M6" s="186" t="s">
        <v>22</v>
      </c>
      <c r="N6" s="186"/>
      <c r="O6" s="186"/>
      <c r="P6" s="186"/>
      <c r="Q6" s="186"/>
    </row>
    <row r="7" spans="1:20">
      <c r="B7" s="186"/>
      <c r="C7" s="90" t="s">
        <v>18</v>
      </c>
      <c r="D7" s="90">
        <v>2</v>
      </c>
      <c r="E7" s="90">
        <v>3</v>
      </c>
      <c r="F7" s="90" t="s">
        <v>19</v>
      </c>
      <c r="G7" s="90" t="s">
        <v>20</v>
      </c>
      <c r="H7" s="90" t="s">
        <v>18</v>
      </c>
      <c r="I7" s="90">
        <v>2</v>
      </c>
      <c r="J7" s="90">
        <v>3</v>
      </c>
      <c r="K7" s="90" t="s">
        <v>19</v>
      </c>
      <c r="L7" s="90" t="s">
        <v>20</v>
      </c>
      <c r="M7" s="90" t="s">
        <v>18</v>
      </c>
      <c r="N7" s="90">
        <v>2</v>
      </c>
      <c r="O7" s="90">
        <v>3</v>
      </c>
      <c r="P7" s="90" t="s">
        <v>19</v>
      </c>
      <c r="Q7" s="90"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56</v>
      </c>
      <c r="B9" s="65"/>
      <c r="C9" s="65"/>
      <c r="D9" s="65"/>
      <c r="E9" s="65"/>
      <c r="F9" s="65"/>
      <c r="G9" s="65"/>
      <c r="H9" s="65"/>
      <c r="I9" s="65"/>
      <c r="J9" s="65"/>
      <c r="K9" s="65"/>
      <c r="L9" s="65"/>
      <c r="M9" s="65"/>
      <c r="N9" s="65"/>
      <c r="O9" s="65"/>
      <c r="P9" s="65"/>
      <c r="Q9" s="65"/>
      <c r="S9" s="66"/>
      <c r="T9" s="66"/>
    </row>
    <row r="10" spans="1:20">
      <c r="A10" s="3" t="s">
        <v>57</v>
      </c>
      <c r="B10" s="65"/>
      <c r="C10" s="65"/>
      <c r="D10" s="65"/>
      <c r="E10" s="65"/>
      <c r="F10" s="65"/>
      <c r="G10" s="65"/>
      <c r="H10" s="65"/>
      <c r="I10" s="65"/>
      <c r="J10" s="65"/>
      <c r="K10" s="65"/>
      <c r="L10" s="65"/>
      <c r="M10" s="65"/>
      <c r="N10" s="65"/>
      <c r="O10" s="65"/>
      <c r="P10" s="65"/>
      <c r="Q10" s="65"/>
      <c r="S10" s="66"/>
      <c r="T10" s="66"/>
    </row>
    <row r="11" spans="1:20">
      <c r="A11" s="3" t="s">
        <v>58</v>
      </c>
      <c r="B11" s="65"/>
      <c r="C11" s="65"/>
      <c r="D11" s="65"/>
      <c r="E11" s="65"/>
      <c r="F11" s="65"/>
      <c r="G11" s="65"/>
      <c r="H11" s="65"/>
      <c r="I11" s="65"/>
      <c r="J11" s="65"/>
      <c r="K11" s="65"/>
      <c r="L11" s="65"/>
      <c r="M11" s="65"/>
      <c r="N11" s="65"/>
      <c r="O11" s="65"/>
      <c r="P11" s="65"/>
      <c r="Q11" s="65"/>
      <c r="S11" s="66"/>
      <c r="T11" s="66"/>
    </row>
    <row r="12" spans="1:20">
      <c r="A12" s="3" t="s">
        <v>59</v>
      </c>
      <c r="B12" s="65"/>
      <c r="C12" s="65"/>
      <c r="D12" s="65"/>
      <c r="E12" s="65"/>
      <c r="F12" s="65"/>
      <c r="G12" s="65"/>
      <c r="H12" s="65"/>
      <c r="I12" s="65"/>
      <c r="J12" s="65"/>
      <c r="K12" s="65"/>
      <c r="L12" s="65"/>
      <c r="M12" s="65"/>
      <c r="N12" s="65"/>
      <c r="O12" s="65"/>
      <c r="P12" s="65"/>
      <c r="Q12" s="65"/>
      <c r="S12" s="66"/>
      <c r="T12" s="66"/>
    </row>
    <row r="13" spans="1:20">
      <c r="A13" s="3" t="s">
        <v>60</v>
      </c>
    </row>
    <row r="14" spans="1:20">
      <c r="A14" s="3" t="s">
        <v>61</v>
      </c>
    </row>
    <row r="15" spans="1:20">
      <c r="A15" s="3" t="s">
        <v>62</v>
      </c>
    </row>
    <row r="16" spans="1:20">
      <c r="A16" s="3" t="s">
        <v>63</v>
      </c>
      <c r="B16" s="65"/>
      <c r="C16" s="65"/>
      <c r="D16" s="65"/>
      <c r="E16" s="65"/>
      <c r="F16" s="65"/>
      <c r="G16" s="65"/>
      <c r="H16" s="65"/>
      <c r="I16" s="65"/>
      <c r="J16" s="65"/>
      <c r="K16" s="65"/>
      <c r="L16" s="65"/>
      <c r="M16" s="65"/>
      <c r="N16" s="65"/>
      <c r="O16" s="65"/>
      <c r="P16" s="65"/>
      <c r="Q16" s="65"/>
      <c r="S16" s="66"/>
      <c r="T16" s="66"/>
    </row>
    <row r="17" spans="1:20">
      <c r="A17" s="6" t="s">
        <v>64</v>
      </c>
      <c r="B17" s="66"/>
      <c r="C17" s="66"/>
      <c r="D17" s="66"/>
      <c r="E17" s="66"/>
      <c r="F17" s="66"/>
      <c r="G17" s="66"/>
      <c r="H17" s="66"/>
      <c r="I17" s="66"/>
      <c r="J17" s="66"/>
      <c r="K17" s="66"/>
      <c r="L17" s="66"/>
      <c r="M17" s="66"/>
      <c r="N17" s="66"/>
      <c r="O17" s="66"/>
      <c r="P17" s="66"/>
      <c r="Q17" s="66"/>
      <c r="R17" s="67"/>
      <c r="S17" s="66"/>
      <c r="T17" s="66">
        <f>SUM(H17:Q17)</f>
        <v>0</v>
      </c>
    </row>
    <row r="18" spans="1:20">
      <c r="A18" s="3"/>
      <c r="B18" s="68"/>
      <c r="C18" s="68"/>
      <c r="D18" s="68"/>
      <c r="E18" s="68"/>
      <c r="F18" s="68"/>
      <c r="G18" s="68"/>
      <c r="H18" s="68"/>
      <c r="I18" s="68"/>
      <c r="J18" s="68"/>
      <c r="K18" s="68"/>
      <c r="L18" s="68"/>
      <c r="M18" s="68"/>
      <c r="N18" s="68"/>
      <c r="O18" s="68"/>
      <c r="P18" s="68"/>
      <c r="Q18" s="68"/>
      <c r="R18" s="67"/>
      <c r="S18" s="66"/>
      <c r="T18" s="66">
        <f>SUM(H18:Q18)</f>
        <v>0</v>
      </c>
    </row>
    <row r="19" spans="1:20">
      <c r="A19" s="1" t="s">
        <v>112</v>
      </c>
      <c r="B19" s="68"/>
      <c r="C19" s="68"/>
      <c r="D19" s="68"/>
      <c r="E19" s="68"/>
      <c r="F19" s="68"/>
      <c r="G19" s="68"/>
      <c r="H19" s="68"/>
      <c r="I19" s="68"/>
      <c r="J19" s="68"/>
      <c r="K19" s="68"/>
      <c r="L19" s="68"/>
      <c r="M19" s="68"/>
      <c r="N19" s="68"/>
      <c r="O19" s="68"/>
      <c r="P19" s="68"/>
      <c r="Q19" s="68"/>
      <c r="R19" s="67"/>
      <c r="S19" s="66"/>
      <c r="T19" s="66">
        <f>SUM(H19:Q19)</f>
        <v>0</v>
      </c>
    </row>
    <row r="20" spans="1:20">
      <c r="A20" s="3" t="s">
        <v>56</v>
      </c>
      <c r="B20" s="68"/>
      <c r="C20" s="68"/>
      <c r="D20" s="68"/>
      <c r="E20" s="68"/>
      <c r="F20" s="68"/>
      <c r="G20" s="68"/>
      <c r="H20" s="68"/>
      <c r="I20" s="68"/>
      <c r="J20" s="68"/>
      <c r="K20" s="68"/>
      <c r="L20" s="68"/>
      <c r="M20" s="68"/>
      <c r="N20" s="68"/>
      <c r="O20" s="68"/>
      <c r="P20" s="68"/>
      <c r="Q20" s="68"/>
      <c r="R20" s="67"/>
      <c r="S20" s="66"/>
      <c r="T20" s="66">
        <f>SUM(H20:Q20)</f>
        <v>0</v>
      </c>
    </row>
    <row r="21" spans="1:20">
      <c r="A21" s="3" t="s">
        <v>57</v>
      </c>
      <c r="B21" s="66"/>
      <c r="C21" s="66"/>
      <c r="D21" s="66"/>
      <c r="E21" s="66"/>
      <c r="F21" s="66"/>
      <c r="G21" s="66"/>
      <c r="H21" s="66"/>
      <c r="I21" s="66"/>
      <c r="J21" s="66"/>
      <c r="K21" s="66"/>
      <c r="L21" s="66"/>
      <c r="M21" s="66"/>
      <c r="N21" s="66"/>
      <c r="O21" s="66"/>
      <c r="P21" s="66"/>
      <c r="Q21" s="66"/>
      <c r="R21" s="67"/>
      <c r="S21" s="66"/>
      <c r="T21" s="66">
        <f>SUM(H21:Q21)</f>
        <v>0</v>
      </c>
    </row>
    <row r="22" spans="1:20">
      <c r="A22" s="3" t="s">
        <v>58</v>
      </c>
    </row>
    <row r="23" spans="1:20">
      <c r="A23" s="3" t="s">
        <v>59</v>
      </c>
    </row>
    <row r="24" spans="1:20">
      <c r="A24" s="3" t="s">
        <v>60</v>
      </c>
    </row>
    <row r="25" spans="1:20">
      <c r="A25" s="3" t="s">
        <v>61</v>
      </c>
    </row>
    <row r="26" spans="1:20">
      <c r="A26" s="3" t="s">
        <v>62</v>
      </c>
    </row>
    <row r="27" spans="1:20">
      <c r="A27" s="3" t="s">
        <v>63</v>
      </c>
    </row>
    <row r="28" spans="1:20">
      <c r="A28" s="6" t="s">
        <v>64</v>
      </c>
    </row>
    <row r="29" spans="1:20">
      <c r="A29" s="1" t="s">
        <v>113</v>
      </c>
    </row>
    <row r="30" spans="1:20">
      <c r="A30" s="3" t="s">
        <v>56</v>
      </c>
    </row>
    <row r="31" spans="1:20">
      <c r="A31" s="3" t="s">
        <v>57</v>
      </c>
    </row>
    <row r="32" spans="1:20">
      <c r="A32" s="3" t="s">
        <v>58</v>
      </c>
    </row>
    <row r="33" spans="1:1">
      <c r="A33" s="3" t="s">
        <v>59</v>
      </c>
    </row>
    <row r="34" spans="1:1">
      <c r="A34" s="3" t="s">
        <v>60</v>
      </c>
    </row>
    <row r="35" spans="1:1">
      <c r="A35" s="3" t="s">
        <v>61</v>
      </c>
    </row>
    <row r="36" spans="1:1">
      <c r="A36" s="3" t="s">
        <v>62</v>
      </c>
    </row>
    <row r="37" spans="1:1">
      <c r="A37" s="3" t="s">
        <v>63</v>
      </c>
    </row>
    <row r="38" spans="1:1">
      <c r="A38" s="6" t="s">
        <v>64</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D098A-9249-4930-B4C9-F81330FFB55B}">
  <dimension ref="A1:T38"/>
  <sheetViews>
    <sheetView workbookViewId="0">
      <selection activeCell="E2" sqref="E2"/>
    </sheetView>
  </sheetViews>
  <sheetFormatPr defaultColWidth="11.42578125" defaultRowHeight="15"/>
  <cols>
    <col min="1" max="1" width="59" customWidth="1"/>
  </cols>
  <sheetData>
    <row r="1" spans="1:20">
      <c r="A1" t="s">
        <v>238</v>
      </c>
    </row>
    <row r="2" spans="1:20">
      <c r="A2" s="27" t="s">
        <v>317</v>
      </c>
    </row>
    <row r="3" spans="1:20">
      <c r="A3" s="1" t="s">
        <v>1</v>
      </c>
    </row>
    <row r="4" spans="1:20">
      <c r="A4" s="1" t="s">
        <v>300</v>
      </c>
    </row>
    <row r="5" spans="1:20">
      <c r="A5" s="106" t="s">
        <v>237</v>
      </c>
    </row>
    <row r="6" spans="1:20">
      <c r="A6" s="106" t="s">
        <v>239</v>
      </c>
      <c r="B6" s="186" t="s">
        <v>121</v>
      </c>
      <c r="C6" s="186" t="s">
        <v>17</v>
      </c>
      <c r="D6" s="186"/>
      <c r="E6" s="186"/>
      <c r="F6" s="186"/>
      <c r="G6" s="186"/>
      <c r="H6" s="186" t="s">
        <v>21</v>
      </c>
      <c r="I6" s="186"/>
      <c r="J6" s="186"/>
      <c r="K6" s="186"/>
      <c r="L6" s="186"/>
      <c r="M6" s="186" t="s">
        <v>22</v>
      </c>
      <c r="N6" s="186"/>
      <c r="O6" s="186"/>
      <c r="P6" s="186"/>
      <c r="Q6" s="186"/>
    </row>
    <row r="7" spans="1:20">
      <c r="B7" s="186"/>
      <c r="C7" s="90" t="s">
        <v>18</v>
      </c>
      <c r="D7" s="90">
        <v>2</v>
      </c>
      <c r="E7" s="90">
        <v>3</v>
      </c>
      <c r="F7" s="90" t="s">
        <v>19</v>
      </c>
      <c r="G7" s="90" t="s">
        <v>20</v>
      </c>
      <c r="H7" s="90" t="s">
        <v>18</v>
      </c>
      <c r="I7" s="90">
        <v>2</v>
      </c>
      <c r="J7" s="90">
        <v>3</v>
      </c>
      <c r="K7" s="90" t="s">
        <v>19</v>
      </c>
      <c r="L7" s="90" t="s">
        <v>20</v>
      </c>
      <c r="M7" s="90" t="s">
        <v>18</v>
      </c>
      <c r="N7" s="90">
        <v>2</v>
      </c>
      <c r="O7" s="90">
        <v>3</v>
      </c>
      <c r="P7" s="90" t="s">
        <v>19</v>
      </c>
      <c r="Q7" s="90"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56</v>
      </c>
      <c r="B9" s="65"/>
      <c r="C9" s="65"/>
      <c r="D9" s="65"/>
      <c r="E9" s="65"/>
      <c r="F9" s="65"/>
      <c r="G9" s="65"/>
      <c r="H9" s="65"/>
      <c r="I9" s="65"/>
      <c r="J9" s="65"/>
      <c r="K9" s="65"/>
      <c r="L9" s="65"/>
      <c r="M9" s="65"/>
      <c r="N9" s="65"/>
      <c r="O9" s="65"/>
      <c r="P9" s="65"/>
      <c r="Q9" s="65"/>
      <c r="S9" s="66"/>
      <c r="T9" s="66"/>
    </row>
    <row r="10" spans="1:20">
      <c r="A10" s="3" t="s">
        <v>57</v>
      </c>
      <c r="B10" s="65"/>
      <c r="C10" s="65"/>
      <c r="D10" s="65"/>
      <c r="E10" s="65"/>
      <c r="F10" s="65"/>
      <c r="G10" s="65"/>
      <c r="H10" s="65"/>
      <c r="I10" s="65"/>
      <c r="J10" s="65"/>
      <c r="K10" s="65"/>
      <c r="L10" s="65"/>
      <c r="M10" s="65"/>
      <c r="N10" s="65"/>
      <c r="O10" s="65"/>
      <c r="P10" s="65"/>
      <c r="Q10" s="65"/>
      <c r="S10" s="66"/>
      <c r="T10" s="66"/>
    </row>
    <row r="11" spans="1:20">
      <c r="A11" s="3" t="s">
        <v>58</v>
      </c>
      <c r="B11" s="65"/>
      <c r="C11" s="65"/>
      <c r="D11" s="65"/>
      <c r="E11" s="65"/>
      <c r="F11" s="65"/>
      <c r="G11" s="65"/>
      <c r="H11" s="65"/>
      <c r="I11" s="65"/>
      <c r="J11" s="65"/>
      <c r="K11" s="65"/>
      <c r="L11" s="65"/>
      <c r="M11" s="65"/>
      <c r="N11" s="65"/>
      <c r="O11" s="65"/>
      <c r="P11" s="65"/>
      <c r="Q11" s="65"/>
      <c r="S11" s="66"/>
      <c r="T11" s="66"/>
    </row>
    <row r="12" spans="1:20">
      <c r="A12" s="3" t="s">
        <v>59</v>
      </c>
      <c r="B12" s="65"/>
      <c r="C12" s="65"/>
      <c r="D12" s="65"/>
      <c r="E12" s="65"/>
      <c r="F12" s="65"/>
      <c r="G12" s="65"/>
      <c r="H12" s="65"/>
      <c r="I12" s="65"/>
      <c r="J12" s="65"/>
      <c r="K12" s="65"/>
      <c r="L12" s="65"/>
      <c r="M12" s="65"/>
      <c r="N12" s="65"/>
      <c r="O12" s="65"/>
      <c r="P12" s="65"/>
      <c r="Q12" s="65"/>
      <c r="S12" s="66"/>
      <c r="T12" s="66"/>
    </row>
    <row r="13" spans="1:20">
      <c r="A13" s="3" t="s">
        <v>60</v>
      </c>
    </row>
    <row r="14" spans="1:20">
      <c r="A14" s="3" t="s">
        <v>61</v>
      </c>
    </row>
    <row r="15" spans="1:20">
      <c r="A15" s="3" t="s">
        <v>62</v>
      </c>
    </row>
    <row r="16" spans="1:20">
      <c r="A16" s="3" t="s">
        <v>63</v>
      </c>
      <c r="B16" s="65"/>
      <c r="C16" s="65"/>
      <c r="D16" s="65"/>
      <c r="E16" s="65"/>
      <c r="F16" s="65"/>
      <c r="G16" s="65"/>
      <c r="H16" s="65"/>
      <c r="I16" s="65"/>
      <c r="J16" s="65"/>
      <c r="K16" s="65"/>
      <c r="L16" s="65"/>
      <c r="M16" s="65"/>
      <c r="N16" s="65"/>
      <c r="O16" s="65"/>
      <c r="P16" s="65"/>
      <c r="Q16" s="65"/>
      <c r="S16" s="66"/>
      <c r="T16" s="66"/>
    </row>
    <row r="17" spans="1:20">
      <c r="A17" s="6" t="s">
        <v>64</v>
      </c>
      <c r="B17" s="66"/>
      <c r="C17" s="66"/>
      <c r="D17" s="66"/>
      <c r="E17" s="66"/>
      <c r="F17" s="66"/>
      <c r="G17" s="66"/>
      <c r="H17" s="66"/>
      <c r="I17" s="66"/>
      <c r="J17" s="66"/>
      <c r="K17" s="66"/>
      <c r="L17" s="66"/>
      <c r="M17" s="66"/>
      <c r="N17" s="66"/>
      <c r="O17" s="66"/>
      <c r="P17" s="66"/>
      <c r="Q17" s="66"/>
      <c r="R17" s="67"/>
      <c r="S17" s="66"/>
      <c r="T17" s="66">
        <f>SUM(H17:Q17)</f>
        <v>0</v>
      </c>
    </row>
    <row r="18" spans="1:20">
      <c r="A18" s="3"/>
      <c r="B18" s="68"/>
      <c r="C18" s="68"/>
      <c r="D18" s="68"/>
      <c r="E18" s="68"/>
      <c r="F18" s="68"/>
      <c r="G18" s="68"/>
      <c r="H18" s="68"/>
      <c r="I18" s="68"/>
      <c r="J18" s="68"/>
      <c r="K18" s="68"/>
      <c r="L18" s="68"/>
      <c r="M18" s="68"/>
      <c r="N18" s="68"/>
      <c r="O18" s="68"/>
      <c r="P18" s="68"/>
      <c r="Q18" s="68"/>
      <c r="R18" s="67"/>
      <c r="S18" s="66"/>
      <c r="T18" s="66">
        <f>SUM(H18:Q18)</f>
        <v>0</v>
      </c>
    </row>
    <row r="19" spans="1:20">
      <c r="A19" s="1" t="s">
        <v>112</v>
      </c>
      <c r="B19" s="68"/>
      <c r="C19" s="68"/>
      <c r="D19" s="68"/>
      <c r="E19" s="68"/>
      <c r="F19" s="68"/>
      <c r="G19" s="68"/>
      <c r="H19" s="68"/>
      <c r="I19" s="68"/>
      <c r="J19" s="68"/>
      <c r="K19" s="68"/>
      <c r="L19" s="68"/>
      <c r="M19" s="68"/>
      <c r="N19" s="68"/>
      <c r="O19" s="68"/>
      <c r="P19" s="68"/>
      <c r="Q19" s="68"/>
      <c r="R19" s="67"/>
      <c r="S19" s="66"/>
      <c r="T19" s="66">
        <f>SUM(H19:Q19)</f>
        <v>0</v>
      </c>
    </row>
    <row r="20" spans="1:20">
      <c r="A20" s="3" t="s">
        <v>56</v>
      </c>
      <c r="B20" s="68"/>
      <c r="C20" s="68"/>
      <c r="D20" s="68"/>
      <c r="E20" s="68"/>
      <c r="F20" s="68"/>
      <c r="G20" s="68"/>
      <c r="H20" s="68"/>
      <c r="I20" s="68"/>
      <c r="J20" s="68"/>
      <c r="K20" s="68"/>
      <c r="L20" s="68"/>
      <c r="M20" s="68"/>
      <c r="N20" s="68"/>
      <c r="O20" s="68"/>
      <c r="P20" s="68"/>
      <c r="Q20" s="68"/>
      <c r="R20" s="67"/>
      <c r="S20" s="66"/>
      <c r="T20" s="66">
        <f>SUM(H20:Q20)</f>
        <v>0</v>
      </c>
    </row>
    <row r="21" spans="1:20">
      <c r="A21" s="3" t="s">
        <v>57</v>
      </c>
      <c r="B21" s="66"/>
      <c r="C21" s="66"/>
      <c r="D21" s="66"/>
      <c r="E21" s="66"/>
      <c r="F21" s="66"/>
      <c r="G21" s="66"/>
      <c r="H21" s="66"/>
      <c r="I21" s="66"/>
      <c r="J21" s="66"/>
      <c r="K21" s="66"/>
      <c r="L21" s="66"/>
      <c r="M21" s="66"/>
      <c r="N21" s="66"/>
      <c r="O21" s="66"/>
      <c r="P21" s="66"/>
      <c r="Q21" s="66"/>
      <c r="R21" s="67"/>
      <c r="S21" s="66"/>
      <c r="T21" s="66">
        <f>SUM(H21:Q21)</f>
        <v>0</v>
      </c>
    </row>
    <row r="22" spans="1:20">
      <c r="A22" s="3" t="s">
        <v>58</v>
      </c>
    </row>
    <row r="23" spans="1:20">
      <c r="A23" s="3" t="s">
        <v>59</v>
      </c>
    </row>
    <row r="24" spans="1:20">
      <c r="A24" s="3" t="s">
        <v>60</v>
      </c>
    </row>
    <row r="25" spans="1:20">
      <c r="A25" s="3" t="s">
        <v>61</v>
      </c>
    </row>
    <row r="26" spans="1:20">
      <c r="A26" s="3" t="s">
        <v>62</v>
      </c>
    </row>
    <row r="27" spans="1:20">
      <c r="A27" s="3" t="s">
        <v>63</v>
      </c>
    </row>
    <row r="28" spans="1:20">
      <c r="A28" s="6" t="s">
        <v>64</v>
      </c>
    </row>
    <row r="29" spans="1:20">
      <c r="A29" s="1" t="s">
        <v>113</v>
      </c>
    </row>
    <row r="30" spans="1:20">
      <c r="A30" s="3" t="s">
        <v>56</v>
      </c>
    </row>
    <row r="31" spans="1:20">
      <c r="A31" s="3" t="s">
        <v>57</v>
      </c>
    </row>
    <row r="32" spans="1:20">
      <c r="A32" s="3" t="s">
        <v>58</v>
      </c>
    </row>
    <row r="33" spans="1:1">
      <c r="A33" s="3" t="s">
        <v>59</v>
      </c>
    </row>
    <row r="34" spans="1:1">
      <c r="A34" s="3" t="s">
        <v>60</v>
      </c>
    </row>
    <row r="35" spans="1:1">
      <c r="A35" s="3" t="s">
        <v>61</v>
      </c>
    </row>
    <row r="36" spans="1:1">
      <c r="A36" s="3" t="s">
        <v>62</v>
      </c>
    </row>
    <row r="37" spans="1:1">
      <c r="A37" s="3" t="s">
        <v>63</v>
      </c>
    </row>
    <row r="38" spans="1:1">
      <c r="A38" s="6" t="s">
        <v>64</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F744D-D5DB-4BD8-B232-D8A440FF9410}">
  <dimension ref="A1:T38"/>
  <sheetViews>
    <sheetView workbookViewId="0">
      <selection activeCell="E2" sqref="E2"/>
    </sheetView>
  </sheetViews>
  <sheetFormatPr defaultColWidth="11.42578125" defaultRowHeight="15"/>
  <cols>
    <col min="1" max="1" width="59" customWidth="1"/>
  </cols>
  <sheetData>
    <row r="1" spans="1:20">
      <c r="A1" t="s">
        <v>242</v>
      </c>
    </row>
    <row r="2" spans="1:20">
      <c r="A2" s="27" t="s">
        <v>316</v>
      </c>
    </row>
    <row r="3" spans="1:20">
      <c r="A3" s="1" t="s">
        <v>1</v>
      </c>
    </row>
    <row r="4" spans="1:20">
      <c r="A4" s="1" t="s">
        <v>300</v>
      </c>
    </row>
    <row r="5" spans="1:20">
      <c r="A5" s="106" t="s">
        <v>237</v>
      </c>
    </row>
    <row r="6" spans="1:20">
      <c r="A6" s="106" t="s">
        <v>240</v>
      </c>
      <c r="B6" s="186" t="s">
        <v>121</v>
      </c>
      <c r="C6" s="186" t="s">
        <v>17</v>
      </c>
      <c r="D6" s="186"/>
      <c r="E6" s="186"/>
      <c r="F6" s="186"/>
      <c r="G6" s="186"/>
      <c r="H6" s="186" t="s">
        <v>21</v>
      </c>
      <c r="I6" s="186"/>
      <c r="J6" s="186"/>
      <c r="K6" s="186"/>
      <c r="L6" s="186"/>
      <c r="M6" s="186" t="s">
        <v>22</v>
      </c>
      <c r="N6" s="186"/>
      <c r="O6" s="186"/>
      <c r="P6" s="186"/>
      <c r="Q6" s="186"/>
    </row>
    <row r="7" spans="1:20">
      <c r="B7" s="186"/>
      <c r="C7" s="90" t="s">
        <v>18</v>
      </c>
      <c r="D7" s="90">
        <v>2</v>
      </c>
      <c r="E7" s="90">
        <v>3</v>
      </c>
      <c r="F7" s="90" t="s">
        <v>19</v>
      </c>
      <c r="G7" s="90" t="s">
        <v>20</v>
      </c>
      <c r="H7" s="90" t="s">
        <v>18</v>
      </c>
      <c r="I7" s="90">
        <v>2</v>
      </c>
      <c r="J7" s="90">
        <v>3</v>
      </c>
      <c r="K7" s="90" t="s">
        <v>19</v>
      </c>
      <c r="L7" s="90" t="s">
        <v>20</v>
      </c>
      <c r="M7" s="90" t="s">
        <v>18</v>
      </c>
      <c r="N7" s="90">
        <v>2</v>
      </c>
      <c r="O7" s="90">
        <v>3</v>
      </c>
      <c r="P7" s="90" t="s">
        <v>19</v>
      </c>
      <c r="Q7" s="90"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56</v>
      </c>
      <c r="B9" s="65"/>
      <c r="C9" s="65"/>
      <c r="D9" s="65"/>
      <c r="E9" s="65"/>
      <c r="F9" s="65"/>
      <c r="G9" s="65"/>
      <c r="H9" s="65"/>
      <c r="I9" s="65"/>
      <c r="J9" s="65"/>
      <c r="K9" s="65"/>
      <c r="L9" s="65"/>
      <c r="M9" s="65"/>
      <c r="N9" s="65"/>
      <c r="O9" s="65"/>
      <c r="P9" s="65"/>
      <c r="Q9" s="65"/>
      <c r="S9" s="66"/>
      <c r="T9" s="66"/>
    </row>
    <row r="10" spans="1:20">
      <c r="A10" s="3" t="s">
        <v>57</v>
      </c>
      <c r="B10" s="65"/>
      <c r="C10" s="65"/>
      <c r="D10" s="65"/>
      <c r="E10" s="65"/>
      <c r="F10" s="65"/>
      <c r="G10" s="65"/>
      <c r="H10" s="65"/>
      <c r="I10" s="65"/>
      <c r="J10" s="65"/>
      <c r="K10" s="65"/>
      <c r="L10" s="65"/>
      <c r="M10" s="65"/>
      <c r="N10" s="65"/>
      <c r="O10" s="65"/>
      <c r="P10" s="65"/>
      <c r="Q10" s="65"/>
      <c r="S10" s="66"/>
      <c r="T10" s="66"/>
    </row>
    <row r="11" spans="1:20">
      <c r="A11" s="3" t="s">
        <v>58</v>
      </c>
      <c r="B11" s="65"/>
      <c r="C11" s="65"/>
      <c r="D11" s="65"/>
      <c r="E11" s="65"/>
      <c r="F11" s="65"/>
      <c r="G11" s="65"/>
      <c r="H11" s="65"/>
      <c r="I11" s="65"/>
      <c r="J11" s="65"/>
      <c r="K11" s="65"/>
      <c r="L11" s="65"/>
      <c r="M11" s="65"/>
      <c r="N11" s="65"/>
      <c r="O11" s="65"/>
      <c r="P11" s="65"/>
      <c r="Q11" s="65"/>
      <c r="S11" s="66"/>
      <c r="T11" s="66"/>
    </row>
    <row r="12" spans="1:20">
      <c r="A12" s="3" t="s">
        <v>59</v>
      </c>
      <c r="B12" s="65"/>
      <c r="C12" s="65"/>
      <c r="D12" s="65"/>
      <c r="E12" s="65"/>
      <c r="F12" s="65"/>
      <c r="G12" s="65"/>
      <c r="H12" s="65"/>
      <c r="I12" s="65"/>
      <c r="J12" s="65"/>
      <c r="K12" s="65"/>
      <c r="L12" s="65"/>
      <c r="M12" s="65"/>
      <c r="N12" s="65"/>
      <c r="O12" s="65"/>
      <c r="P12" s="65"/>
      <c r="Q12" s="65"/>
      <c r="S12" s="66"/>
      <c r="T12" s="66"/>
    </row>
    <row r="13" spans="1:20">
      <c r="A13" s="3" t="s">
        <v>60</v>
      </c>
    </row>
    <row r="14" spans="1:20">
      <c r="A14" s="3" t="s">
        <v>61</v>
      </c>
    </row>
    <row r="15" spans="1:20">
      <c r="A15" s="3" t="s">
        <v>62</v>
      </c>
    </row>
    <row r="16" spans="1:20">
      <c r="A16" s="3" t="s">
        <v>63</v>
      </c>
      <c r="B16" s="65"/>
      <c r="C16" s="65"/>
      <c r="D16" s="65"/>
      <c r="E16" s="65"/>
      <c r="F16" s="65"/>
      <c r="G16" s="65"/>
      <c r="H16" s="65"/>
      <c r="I16" s="65"/>
      <c r="J16" s="65"/>
      <c r="K16" s="65"/>
      <c r="L16" s="65"/>
      <c r="M16" s="65"/>
      <c r="N16" s="65"/>
      <c r="O16" s="65"/>
      <c r="P16" s="65"/>
      <c r="Q16" s="65"/>
      <c r="S16" s="66"/>
      <c r="T16" s="66"/>
    </row>
    <row r="17" spans="1:20">
      <c r="A17" s="6" t="s">
        <v>64</v>
      </c>
      <c r="B17" s="66"/>
      <c r="C17" s="66"/>
      <c r="D17" s="66"/>
      <c r="E17" s="66"/>
      <c r="F17" s="66"/>
      <c r="G17" s="66"/>
      <c r="H17" s="66"/>
      <c r="I17" s="66"/>
      <c r="J17" s="66"/>
      <c r="K17" s="66"/>
      <c r="L17" s="66"/>
      <c r="M17" s="66"/>
      <c r="N17" s="66"/>
      <c r="O17" s="66"/>
      <c r="P17" s="66"/>
      <c r="Q17" s="66"/>
      <c r="R17" s="67"/>
      <c r="S17" s="66"/>
      <c r="T17" s="66">
        <f>SUM(H17:Q17)</f>
        <v>0</v>
      </c>
    </row>
    <row r="18" spans="1:20">
      <c r="A18" s="3"/>
      <c r="B18" s="68"/>
      <c r="C18" s="68"/>
      <c r="D18" s="68"/>
      <c r="E18" s="68"/>
      <c r="F18" s="68"/>
      <c r="G18" s="68"/>
      <c r="H18" s="68"/>
      <c r="I18" s="68"/>
      <c r="J18" s="68"/>
      <c r="K18" s="68"/>
      <c r="L18" s="68"/>
      <c r="M18" s="68"/>
      <c r="N18" s="68"/>
      <c r="O18" s="68"/>
      <c r="P18" s="68"/>
      <c r="Q18" s="68"/>
      <c r="R18" s="67"/>
      <c r="S18" s="66"/>
      <c r="T18" s="66">
        <f>SUM(H18:Q18)</f>
        <v>0</v>
      </c>
    </row>
    <row r="19" spans="1:20">
      <c r="A19" s="1" t="s">
        <v>112</v>
      </c>
      <c r="B19" s="68"/>
      <c r="C19" s="68"/>
      <c r="D19" s="68"/>
      <c r="E19" s="68"/>
      <c r="F19" s="68"/>
      <c r="G19" s="68"/>
      <c r="H19" s="68"/>
      <c r="I19" s="68"/>
      <c r="J19" s="68"/>
      <c r="K19" s="68"/>
      <c r="L19" s="68"/>
      <c r="M19" s="68"/>
      <c r="N19" s="68"/>
      <c r="O19" s="68"/>
      <c r="P19" s="68"/>
      <c r="Q19" s="68"/>
      <c r="R19" s="67"/>
      <c r="S19" s="66"/>
      <c r="T19" s="66">
        <f>SUM(H19:Q19)</f>
        <v>0</v>
      </c>
    </row>
    <row r="20" spans="1:20">
      <c r="A20" s="3" t="s">
        <v>56</v>
      </c>
      <c r="B20" s="68"/>
      <c r="C20" s="68"/>
      <c r="D20" s="68"/>
      <c r="E20" s="68"/>
      <c r="F20" s="68"/>
      <c r="G20" s="68"/>
      <c r="H20" s="68"/>
      <c r="I20" s="68"/>
      <c r="J20" s="68"/>
      <c r="K20" s="68"/>
      <c r="L20" s="68"/>
      <c r="M20" s="68"/>
      <c r="N20" s="68"/>
      <c r="O20" s="68"/>
      <c r="P20" s="68"/>
      <c r="Q20" s="68"/>
      <c r="R20" s="67"/>
      <c r="S20" s="66"/>
      <c r="T20" s="66">
        <f>SUM(H20:Q20)</f>
        <v>0</v>
      </c>
    </row>
    <row r="21" spans="1:20">
      <c r="A21" s="3" t="s">
        <v>57</v>
      </c>
      <c r="B21" s="66"/>
      <c r="C21" s="66"/>
      <c r="D21" s="66"/>
      <c r="E21" s="66"/>
      <c r="F21" s="66"/>
      <c r="G21" s="66"/>
      <c r="H21" s="66"/>
      <c r="I21" s="66"/>
      <c r="J21" s="66"/>
      <c r="K21" s="66"/>
      <c r="L21" s="66"/>
      <c r="M21" s="66"/>
      <c r="N21" s="66"/>
      <c r="O21" s="66"/>
      <c r="P21" s="66"/>
      <c r="Q21" s="66"/>
      <c r="R21" s="67"/>
      <c r="S21" s="66"/>
      <c r="T21" s="66">
        <f>SUM(H21:Q21)</f>
        <v>0</v>
      </c>
    </row>
    <row r="22" spans="1:20">
      <c r="A22" s="3" t="s">
        <v>58</v>
      </c>
    </row>
    <row r="23" spans="1:20">
      <c r="A23" s="3" t="s">
        <v>59</v>
      </c>
    </row>
    <row r="24" spans="1:20">
      <c r="A24" s="3" t="s">
        <v>60</v>
      </c>
    </row>
    <row r="25" spans="1:20">
      <c r="A25" s="3" t="s">
        <v>61</v>
      </c>
    </row>
    <row r="26" spans="1:20">
      <c r="A26" s="3" t="s">
        <v>62</v>
      </c>
    </row>
    <row r="27" spans="1:20">
      <c r="A27" s="3" t="s">
        <v>63</v>
      </c>
    </row>
    <row r="28" spans="1:20">
      <c r="A28" s="6" t="s">
        <v>64</v>
      </c>
    </row>
    <row r="29" spans="1:20">
      <c r="A29" s="1" t="s">
        <v>113</v>
      </c>
    </row>
    <row r="30" spans="1:20">
      <c r="A30" s="3" t="s">
        <v>56</v>
      </c>
    </row>
    <row r="31" spans="1:20">
      <c r="A31" s="3" t="s">
        <v>57</v>
      </c>
    </row>
    <row r="32" spans="1:20">
      <c r="A32" s="3" t="s">
        <v>58</v>
      </c>
    </row>
    <row r="33" spans="1:1">
      <c r="A33" s="3" t="s">
        <v>59</v>
      </c>
    </row>
    <row r="34" spans="1:1">
      <c r="A34" s="3" t="s">
        <v>60</v>
      </c>
    </row>
    <row r="35" spans="1:1">
      <c r="A35" s="3" t="s">
        <v>61</v>
      </c>
    </row>
    <row r="36" spans="1:1">
      <c r="A36" s="3" t="s">
        <v>62</v>
      </c>
    </row>
    <row r="37" spans="1:1">
      <c r="A37" s="3" t="s">
        <v>63</v>
      </c>
    </row>
    <row r="38" spans="1:1">
      <c r="A38" s="6" t="s">
        <v>64</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295B-AC9B-4262-9FC8-10EDDE29D7E3}">
  <dimension ref="A1:T38"/>
  <sheetViews>
    <sheetView workbookViewId="0">
      <selection activeCell="E2" sqref="E2"/>
    </sheetView>
  </sheetViews>
  <sheetFormatPr defaultColWidth="11.42578125" defaultRowHeight="15"/>
  <cols>
    <col min="1" max="1" width="59" customWidth="1"/>
  </cols>
  <sheetData>
    <row r="1" spans="1:20">
      <c r="A1" t="s">
        <v>243</v>
      </c>
    </row>
    <row r="2" spans="1:20">
      <c r="A2" s="27" t="s">
        <v>315</v>
      </c>
    </row>
    <row r="3" spans="1:20">
      <c r="A3" s="1" t="s">
        <v>1</v>
      </c>
    </row>
    <row r="4" spans="1:20">
      <c r="A4" s="1" t="s">
        <v>300</v>
      </c>
    </row>
    <row r="5" spans="1:20">
      <c r="A5" s="106" t="s">
        <v>237</v>
      </c>
    </row>
    <row r="6" spans="1:20">
      <c r="A6" s="106" t="s">
        <v>241</v>
      </c>
      <c r="B6" s="186" t="s">
        <v>121</v>
      </c>
      <c r="C6" s="186" t="s">
        <v>17</v>
      </c>
      <c r="D6" s="186"/>
      <c r="E6" s="186"/>
      <c r="F6" s="186"/>
      <c r="G6" s="186"/>
      <c r="H6" s="186" t="s">
        <v>21</v>
      </c>
      <c r="I6" s="186"/>
      <c r="J6" s="186"/>
      <c r="K6" s="186"/>
      <c r="L6" s="186"/>
      <c r="M6" s="186" t="s">
        <v>22</v>
      </c>
      <c r="N6" s="186"/>
      <c r="O6" s="186"/>
      <c r="P6" s="186"/>
      <c r="Q6" s="186"/>
    </row>
    <row r="7" spans="1:20">
      <c r="B7" s="186"/>
      <c r="C7" s="90" t="s">
        <v>18</v>
      </c>
      <c r="D7" s="90">
        <v>2</v>
      </c>
      <c r="E7" s="90">
        <v>3</v>
      </c>
      <c r="F7" s="90" t="s">
        <v>19</v>
      </c>
      <c r="G7" s="90" t="s">
        <v>20</v>
      </c>
      <c r="H7" s="90" t="s">
        <v>18</v>
      </c>
      <c r="I7" s="90">
        <v>2</v>
      </c>
      <c r="J7" s="90">
        <v>3</v>
      </c>
      <c r="K7" s="90" t="s">
        <v>19</v>
      </c>
      <c r="L7" s="90" t="s">
        <v>20</v>
      </c>
      <c r="M7" s="90" t="s">
        <v>18</v>
      </c>
      <c r="N7" s="90">
        <v>2</v>
      </c>
      <c r="O7" s="90">
        <v>3</v>
      </c>
      <c r="P7" s="90" t="s">
        <v>19</v>
      </c>
      <c r="Q7" s="90"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56</v>
      </c>
      <c r="B9" s="65"/>
      <c r="C9" s="65"/>
      <c r="D9" s="65"/>
      <c r="E9" s="65"/>
      <c r="F9" s="65"/>
      <c r="G9" s="65"/>
      <c r="H9" s="65"/>
      <c r="I9" s="65"/>
      <c r="J9" s="65"/>
      <c r="K9" s="65"/>
      <c r="L9" s="65"/>
      <c r="M9" s="65"/>
      <c r="N9" s="65"/>
      <c r="O9" s="65"/>
      <c r="P9" s="65"/>
      <c r="Q9" s="65"/>
      <c r="S9" s="66"/>
      <c r="T9" s="66"/>
    </row>
    <row r="10" spans="1:20">
      <c r="A10" s="3" t="s">
        <v>57</v>
      </c>
      <c r="B10" s="65"/>
      <c r="C10" s="65"/>
      <c r="D10" s="65"/>
      <c r="E10" s="65"/>
      <c r="F10" s="65"/>
      <c r="G10" s="65"/>
      <c r="H10" s="65"/>
      <c r="I10" s="65"/>
      <c r="J10" s="65"/>
      <c r="K10" s="65"/>
      <c r="L10" s="65"/>
      <c r="M10" s="65"/>
      <c r="N10" s="65"/>
      <c r="O10" s="65"/>
      <c r="P10" s="65"/>
      <c r="Q10" s="65"/>
      <c r="S10" s="66"/>
      <c r="T10" s="66"/>
    </row>
    <row r="11" spans="1:20">
      <c r="A11" s="3" t="s">
        <v>58</v>
      </c>
      <c r="B11" s="65"/>
      <c r="C11" s="65"/>
      <c r="D11" s="65"/>
      <c r="E11" s="65"/>
      <c r="F11" s="65"/>
      <c r="G11" s="65"/>
      <c r="H11" s="65"/>
      <c r="I11" s="65"/>
      <c r="J11" s="65"/>
      <c r="K11" s="65"/>
      <c r="L11" s="65"/>
      <c r="M11" s="65"/>
      <c r="N11" s="65"/>
      <c r="O11" s="65"/>
      <c r="P11" s="65"/>
      <c r="Q11" s="65"/>
      <c r="S11" s="66"/>
      <c r="T11" s="66"/>
    </row>
    <row r="12" spans="1:20">
      <c r="A12" s="3" t="s">
        <v>59</v>
      </c>
      <c r="B12" s="65"/>
      <c r="C12" s="65"/>
      <c r="D12" s="65"/>
      <c r="E12" s="65"/>
      <c r="F12" s="65"/>
      <c r="G12" s="65"/>
      <c r="H12" s="65"/>
      <c r="I12" s="65"/>
      <c r="J12" s="65"/>
      <c r="K12" s="65"/>
      <c r="L12" s="65"/>
      <c r="M12" s="65"/>
      <c r="N12" s="65"/>
      <c r="O12" s="65"/>
      <c r="P12" s="65"/>
      <c r="Q12" s="65"/>
      <c r="S12" s="66"/>
      <c r="T12" s="66"/>
    </row>
    <row r="13" spans="1:20">
      <c r="A13" s="3" t="s">
        <v>60</v>
      </c>
    </row>
    <row r="14" spans="1:20">
      <c r="A14" s="3" t="s">
        <v>61</v>
      </c>
    </row>
    <row r="15" spans="1:20">
      <c r="A15" s="3" t="s">
        <v>62</v>
      </c>
    </row>
    <row r="16" spans="1:20">
      <c r="A16" s="3" t="s">
        <v>63</v>
      </c>
      <c r="B16" s="65"/>
      <c r="C16" s="65"/>
      <c r="D16" s="65"/>
      <c r="E16" s="65"/>
      <c r="F16" s="65"/>
      <c r="G16" s="65"/>
      <c r="H16" s="65"/>
      <c r="I16" s="65"/>
      <c r="J16" s="65"/>
      <c r="K16" s="65"/>
      <c r="L16" s="65"/>
      <c r="M16" s="65"/>
      <c r="N16" s="65"/>
      <c r="O16" s="65"/>
      <c r="P16" s="65"/>
      <c r="Q16" s="65"/>
      <c r="S16" s="66"/>
      <c r="T16" s="66"/>
    </row>
    <row r="17" spans="1:20">
      <c r="A17" s="6" t="s">
        <v>64</v>
      </c>
      <c r="B17" s="66"/>
      <c r="C17" s="66"/>
      <c r="D17" s="66"/>
      <c r="E17" s="66"/>
      <c r="F17" s="66"/>
      <c r="G17" s="66"/>
      <c r="H17" s="66"/>
      <c r="I17" s="66"/>
      <c r="J17" s="66"/>
      <c r="K17" s="66"/>
      <c r="L17" s="66"/>
      <c r="M17" s="66"/>
      <c r="N17" s="66"/>
      <c r="O17" s="66"/>
      <c r="P17" s="66"/>
      <c r="Q17" s="66"/>
      <c r="R17" s="67"/>
      <c r="S17" s="66"/>
      <c r="T17" s="66">
        <f>SUM(H17:Q17)</f>
        <v>0</v>
      </c>
    </row>
    <row r="18" spans="1:20">
      <c r="A18" s="3"/>
      <c r="B18" s="68"/>
      <c r="C18" s="68"/>
      <c r="D18" s="68"/>
      <c r="E18" s="68"/>
      <c r="F18" s="68"/>
      <c r="G18" s="68"/>
      <c r="H18" s="68"/>
      <c r="I18" s="68"/>
      <c r="J18" s="68"/>
      <c r="K18" s="68"/>
      <c r="L18" s="68"/>
      <c r="M18" s="68"/>
      <c r="N18" s="68"/>
      <c r="O18" s="68"/>
      <c r="P18" s="68"/>
      <c r="Q18" s="68"/>
      <c r="R18" s="67"/>
      <c r="S18" s="66"/>
      <c r="T18" s="66">
        <f>SUM(H18:Q18)</f>
        <v>0</v>
      </c>
    </row>
    <row r="19" spans="1:20">
      <c r="A19" s="1" t="s">
        <v>112</v>
      </c>
      <c r="B19" s="68"/>
      <c r="C19" s="68"/>
      <c r="D19" s="68"/>
      <c r="E19" s="68"/>
      <c r="F19" s="68"/>
      <c r="G19" s="68"/>
      <c r="H19" s="68"/>
      <c r="I19" s="68"/>
      <c r="J19" s="68"/>
      <c r="K19" s="68"/>
      <c r="L19" s="68"/>
      <c r="M19" s="68"/>
      <c r="N19" s="68"/>
      <c r="O19" s="68"/>
      <c r="P19" s="68"/>
      <c r="Q19" s="68"/>
      <c r="R19" s="67"/>
      <c r="S19" s="66"/>
      <c r="T19" s="66">
        <f>SUM(H19:Q19)</f>
        <v>0</v>
      </c>
    </row>
    <row r="20" spans="1:20">
      <c r="A20" s="3" t="s">
        <v>56</v>
      </c>
      <c r="B20" s="68"/>
      <c r="C20" s="68"/>
      <c r="D20" s="68"/>
      <c r="E20" s="68"/>
      <c r="F20" s="68"/>
      <c r="G20" s="68"/>
      <c r="H20" s="68"/>
      <c r="I20" s="68"/>
      <c r="J20" s="68"/>
      <c r="K20" s="68"/>
      <c r="L20" s="68"/>
      <c r="M20" s="68"/>
      <c r="N20" s="68"/>
      <c r="O20" s="68"/>
      <c r="P20" s="68"/>
      <c r="Q20" s="68"/>
      <c r="R20" s="67"/>
      <c r="S20" s="66"/>
      <c r="T20" s="66">
        <f>SUM(H20:Q20)</f>
        <v>0</v>
      </c>
    </row>
    <row r="21" spans="1:20">
      <c r="A21" s="3" t="s">
        <v>57</v>
      </c>
      <c r="B21" s="66"/>
      <c r="C21" s="66"/>
      <c r="D21" s="66"/>
      <c r="E21" s="66"/>
      <c r="F21" s="66"/>
      <c r="G21" s="66"/>
      <c r="H21" s="66"/>
      <c r="I21" s="66"/>
      <c r="J21" s="66"/>
      <c r="K21" s="66"/>
      <c r="L21" s="66"/>
      <c r="M21" s="66"/>
      <c r="N21" s="66"/>
      <c r="O21" s="66"/>
      <c r="P21" s="66"/>
      <c r="Q21" s="66"/>
      <c r="R21" s="67"/>
      <c r="S21" s="66"/>
      <c r="T21" s="66">
        <f>SUM(H21:Q21)</f>
        <v>0</v>
      </c>
    </row>
    <row r="22" spans="1:20">
      <c r="A22" s="3" t="s">
        <v>58</v>
      </c>
    </row>
    <row r="23" spans="1:20">
      <c r="A23" s="3" t="s">
        <v>59</v>
      </c>
    </row>
    <row r="24" spans="1:20">
      <c r="A24" s="3" t="s">
        <v>60</v>
      </c>
    </row>
    <row r="25" spans="1:20">
      <c r="A25" s="3" t="s">
        <v>61</v>
      </c>
    </row>
    <row r="26" spans="1:20">
      <c r="A26" s="3" t="s">
        <v>62</v>
      </c>
    </row>
    <row r="27" spans="1:20">
      <c r="A27" s="3" t="s">
        <v>63</v>
      </c>
    </row>
    <row r="28" spans="1:20">
      <c r="A28" s="6" t="s">
        <v>64</v>
      </c>
    </row>
    <row r="29" spans="1:20">
      <c r="A29" s="1" t="s">
        <v>113</v>
      </c>
    </row>
    <row r="30" spans="1:20">
      <c r="A30" s="3" t="s">
        <v>56</v>
      </c>
    </row>
    <row r="31" spans="1:20">
      <c r="A31" s="3" t="s">
        <v>57</v>
      </c>
    </row>
    <row r="32" spans="1:20">
      <c r="A32" s="3" t="s">
        <v>58</v>
      </c>
    </row>
    <row r="33" spans="1:1">
      <c r="A33" s="3" t="s">
        <v>59</v>
      </c>
    </row>
    <row r="34" spans="1:1">
      <c r="A34" s="3" t="s">
        <v>60</v>
      </c>
    </row>
    <row r="35" spans="1:1">
      <c r="A35" s="3" t="s">
        <v>61</v>
      </c>
    </row>
    <row r="36" spans="1:1">
      <c r="A36" s="3" t="s">
        <v>62</v>
      </c>
    </row>
    <row r="37" spans="1:1">
      <c r="A37" s="3" t="s">
        <v>63</v>
      </c>
    </row>
    <row r="38" spans="1:1">
      <c r="A38" s="6" t="s">
        <v>64</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95966-6EAD-46B7-80FF-647C26590176}">
  <dimension ref="A1:U38"/>
  <sheetViews>
    <sheetView workbookViewId="0">
      <selection activeCell="E2" sqref="E2"/>
    </sheetView>
  </sheetViews>
  <sheetFormatPr defaultColWidth="11.42578125" defaultRowHeight="15"/>
  <cols>
    <col min="1" max="1" width="33.5703125" customWidth="1"/>
    <col min="2" max="2" width="15.140625" customWidth="1"/>
  </cols>
  <sheetData>
    <row r="1" spans="1:21">
      <c r="A1" t="s">
        <v>244</v>
      </c>
    </row>
    <row r="2" spans="1:21">
      <c r="A2" s="27" t="s">
        <v>314</v>
      </c>
    </row>
    <row r="3" spans="1:21">
      <c r="A3" s="1" t="s">
        <v>1</v>
      </c>
    </row>
    <row r="4" spans="1:21">
      <c r="A4" s="1" t="s">
        <v>300</v>
      </c>
    </row>
    <row r="6" spans="1:21">
      <c r="B6" s="92" t="s">
        <v>24</v>
      </c>
      <c r="C6" s="186" t="s">
        <v>121</v>
      </c>
      <c r="D6" s="186" t="s">
        <v>17</v>
      </c>
      <c r="E6" s="186"/>
      <c r="F6" s="186"/>
      <c r="G6" s="186"/>
      <c r="H6" s="186"/>
      <c r="I6" s="186" t="s">
        <v>21</v>
      </c>
      <c r="J6" s="186"/>
      <c r="K6" s="186"/>
      <c r="L6" s="186"/>
      <c r="M6" s="186"/>
      <c r="N6" s="186" t="s">
        <v>22</v>
      </c>
      <c r="O6" s="186"/>
      <c r="P6" s="186"/>
      <c r="Q6" s="186"/>
      <c r="R6" s="186"/>
    </row>
    <row r="7" spans="1:21">
      <c r="B7" s="108" t="s">
        <v>253</v>
      </c>
      <c r="C7" s="186"/>
      <c r="D7" s="90" t="s">
        <v>18</v>
      </c>
      <c r="E7" s="90">
        <v>2</v>
      </c>
      <c r="F7" s="90">
        <v>3</v>
      </c>
      <c r="G7" s="90" t="s">
        <v>19</v>
      </c>
      <c r="H7" s="90" t="s">
        <v>20</v>
      </c>
      <c r="I7" s="90" t="s">
        <v>18</v>
      </c>
      <c r="J7" s="90">
        <v>2</v>
      </c>
      <c r="K7" s="90">
        <v>3</v>
      </c>
      <c r="L7" s="90" t="s">
        <v>19</v>
      </c>
      <c r="M7" s="90" t="s">
        <v>20</v>
      </c>
      <c r="N7" s="90" t="s">
        <v>18</v>
      </c>
      <c r="O7" s="90">
        <v>2</v>
      </c>
      <c r="P7" s="90">
        <v>3</v>
      </c>
      <c r="Q7" s="90" t="s">
        <v>19</v>
      </c>
      <c r="R7" s="90" t="s">
        <v>20</v>
      </c>
    </row>
    <row r="8" spans="1:21">
      <c r="A8" s="1" t="s">
        <v>111</v>
      </c>
      <c r="B8" s="109"/>
      <c r="C8" s="65">
        <v>4653.6329999999998</v>
      </c>
      <c r="D8" s="65">
        <v>1399.451</v>
      </c>
      <c r="E8" s="65">
        <v>1910.2539999999999</v>
      </c>
      <c r="F8" s="65">
        <v>1073.7260000000001</v>
      </c>
      <c r="G8" s="65">
        <v>250.83199999999999</v>
      </c>
      <c r="H8" s="65">
        <v>19.37</v>
      </c>
      <c r="I8" s="65">
        <v>571.23400000000004</v>
      </c>
      <c r="J8" s="65">
        <v>861.38699999999994</v>
      </c>
      <c r="K8" s="65">
        <v>494.57100000000003</v>
      </c>
      <c r="L8" s="65">
        <v>135.607</v>
      </c>
      <c r="M8" s="65">
        <v>7.4640000000000004</v>
      </c>
      <c r="N8" s="65">
        <v>828.21799999999996</v>
      </c>
      <c r="O8" s="65">
        <v>1048.867</v>
      </c>
      <c r="P8" s="65">
        <v>579.15499999999997</v>
      </c>
      <c r="Q8" s="65">
        <v>115.226</v>
      </c>
      <c r="R8" s="65">
        <v>11.904999999999999</v>
      </c>
      <c r="T8" s="66"/>
      <c r="U8" s="66"/>
    </row>
    <row r="9" spans="1:21">
      <c r="A9" s="107" t="s">
        <v>245</v>
      </c>
      <c r="B9" s="110" t="s">
        <v>254</v>
      </c>
      <c r="C9" s="65"/>
      <c r="D9" s="65"/>
      <c r="E9" s="65"/>
      <c r="F9" s="65"/>
      <c r="G9" s="65"/>
      <c r="H9" s="65"/>
      <c r="I9" s="65"/>
      <c r="J9" s="65"/>
      <c r="K9" s="65"/>
      <c r="L9" s="65"/>
      <c r="M9" s="65"/>
      <c r="N9" s="65"/>
      <c r="O9" s="65"/>
      <c r="P9" s="65"/>
      <c r="Q9" s="65"/>
      <c r="R9" s="65"/>
      <c r="T9" s="66"/>
      <c r="U9" s="66"/>
    </row>
    <row r="10" spans="1:21">
      <c r="A10" s="107" t="s">
        <v>246</v>
      </c>
      <c r="B10" s="110" t="s">
        <v>255</v>
      </c>
      <c r="C10" s="65"/>
      <c r="D10" s="65"/>
      <c r="E10" s="65"/>
      <c r="F10" s="65"/>
      <c r="G10" s="65"/>
      <c r="H10" s="65"/>
      <c r="I10" s="65"/>
      <c r="J10" s="65"/>
      <c r="K10" s="65"/>
      <c r="L10" s="65"/>
      <c r="M10" s="65"/>
      <c r="N10" s="65"/>
      <c r="O10" s="65"/>
      <c r="P10" s="65"/>
      <c r="Q10" s="65"/>
      <c r="R10" s="65"/>
      <c r="T10" s="66"/>
      <c r="U10" s="66"/>
    </row>
    <row r="11" spans="1:21">
      <c r="A11" s="107" t="s">
        <v>247</v>
      </c>
      <c r="B11" s="110" t="s">
        <v>256</v>
      </c>
      <c r="C11" s="65"/>
      <c r="D11" s="65"/>
      <c r="E11" s="65"/>
      <c r="F11" s="65"/>
      <c r="G11" s="65"/>
      <c r="H11" s="65"/>
      <c r="I11" s="65"/>
      <c r="J11" s="65"/>
      <c r="K11" s="65"/>
      <c r="L11" s="65"/>
      <c r="M11" s="65"/>
      <c r="N11" s="65"/>
      <c r="O11" s="65"/>
      <c r="P11" s="65"/>
      <c r="Q11" s="65"/>
      <c r="R11" s="65"/>
      <c r="T11" s="66"/>
      <c r="U11" s="66"/>
    </row>
    <row r="12" spans="1:21">
      <c r="A12" s="107" t="s">
        <v>248</v>
      </c>
      <c r="B12" s="110" t="s">
        <v>257</v>
      </c>
      <c r="C12" s="65"/>
      <c r="D12" s="65"/>
      <c r="E12" s="65"/>
      <c r="F12" s="65"/>
      <c r="G12" s="65"/>
      <c r="H12" s="65"/>
      <c r="I12" s="65"/>
      <c r="J12" s="65"/>
      <c r="K12" s="65"/>
      <c r="L12" s="65"/>
      <c r="M12" s="65"/>
      <c r="N12" s="65"/>
      <c r="O12" s="65"/>
      <c r="P12" s="65"/>
      <c r="Q12" s="65"/>
      <c r="R12" s="65"/>
      <c r="T12" s="66"/>
      <c r="U12" s="66"/>
    </row>
    <row r="13" spans="1:21">
      <c r="A13" s="107" t="s">
        <v>249</v>
      </c>
      <c r="B13" s="110" t="s">
        <v>258</v>
      </c>
      <c r="C13" s="65"/>
      <c r="D13" s="65"/>
      <c r="E13" s="65"/>
      <c r="F13" s="65"/>
      <c r="G13" s="65"/>
      <c r="H13" s="65"/>
      <c r="I13" s="65"/>
      <c r="J13" s="65"/>
      <c r="K13" s="65"/>
      <c r="L13" s="65"/>
      <c r="M13" s="65"/>
      <c r="N13" s="65"/>
      <c r="O13" s="65"/>
      <c r="P13" s="65"/>
      <c r="Q13" s="65"/>
      <c r="R13" s="65"/>
      <c r="T13" s="66"/>
      <c r="U13" s="66"/>
    </row>
    <row r="14" spans="1:21">
      <c r="A14" s="107" t="s">
        <v>250</v>
      </c>
      <c r="B14" s="110" t="s">
        <v>259</v>
      </c>
      <c r="C14" s="65"/>
      <c r="D14" s="65"/>
      <c r="E14" s="65"/>
      <c r="F14" s="65"/>
      <c r="G14" s="65"/>
      <c r="H14" s="65"/>
      <c r="I14" s="65"/>
      <c r="J14" s="65"/>
      <c r="K14" s="65"/>
      <c r="L14" s="65"/>
      <c r="M14" s="65"/>
      <c r="N14" s="65"/>
      <c r="O14" s="65"/>
      <c r="P14" s="65"/>
      <c r="Q14" s="65"/>
      <c r="R14" s="65"/>
      <c r="T14" s="66"/>
      <c r="U14" s="66"/>
    </row>
    <row r="15" spans="1:21">
      <c r="A15" s="107" t="s">
        <v>251</v>
      </c>
      <c r="B15" s="110" t="s">
        <v>260</v>
      </c>
      <c r="C15" s="65"/>
      <c r="D15" s="65"/>
      <c r="E15" s="65"/>
      <c r="F15" s="65"/>
      <c r="G15" s="65"/>
      <c r="H15" s="65"/>
      <c r="I15" s="65"/>
      <c r="J15" s="65"/>
      <c r="K15" s="65"/>
      <c r="L15" s="65"/>
      <c r="M15" s="65"/>
      <c r="N15" s="65"/>
      <c r="O15" s="65"/>
      <c r="P15" s="65"/>
      <c r="Q15" s="65"/>
      <c r="R15" s="65"/>
      <c r="T15" s="66"/>
      <c r="U15" s="66"/>
    </row>
    <row r="16" spans="1:21">
      <c r="A16" s="107" t="s">
        <v>252</v>
      </c>
      <c r="B16" s="111" t="s">
        <v>261</v>
      </c>
      <c r="C16" s="65"/>
      <c r="D16" s="65"/>
      <c r="E16" s="65"/>
      <c r="F16" s="65"/>
      <c r="G16" s="65"/>
      <c r="H16" s="65"/>
      <c r="I16" s="65"/>
      <c r="J16" s="65"/>
      <c r="K16" s="65"/>
      <c r="L16" s="65"/>
      <c r="M16" s="65"/>
      <c r="N16" s="65"/>
      <c r="O16" s="65"/>
      <c r="P16" s="65"/>
      <c r="Q16" s="65"/>
      <c r="R16" s="65"/>
      <c r="T16" s="66"/>
      <c r="U16" s="66"/>
    </row>
    <row r="17" spans="1:21">
      <c r="A17" s="6"/>
      <c r="B17" s="36"/>
      <c r="C17" s="65"/>
      <c r="D17" s="65"/>
      <c r="E17" s="65"/>
      <c r="F17" s="65"/>
      <c r="G17" s="65"/>
      <c r="H17" s="65"/>
      <c r="I17" s="65"/>
      <c r="J17" s="65"/>
      <c r="K17" s="65"/>
      <c r="L17" s="65"/>
      <c r="M17" s="65"/>
      <c r="N17" s="65"/>
      <c r="O17" s="65"/>
      <c r="P17" s="65"/>
      <c r="Q17" s="65"/>
      <c r="R17" s="65"/>
      <c r="T17" s="66"/>
      <c r="U17" s="66"/>
    </row>
    <row r="18" spans="1:21">
      <c r="A18" s="3"/>
      <c r="B18" s="91"/>
      <c r="C18" s="65"/>
      <c r="D18" s="65"/>
      <c r="E18" s="65"/>
      <c r="F18" s="65"/>
      <c r="G18" s="65"/>
      <c r="H18" s="65"/>
      <c r="I18" s="65"/>
      <c r="J18" s="65"/>
      <c r="K18" s="65"/>
      <c r="L18" s="65"/>
      <c r="M18" s="65"/>
      <c r="N18" s="65"/>
      <c r="O18" s="65"/>
      <c r="P18" s="65"/>
      <c r="Q18" s="65"/>
      <c r="R18" s="65"/>
      <c r="T18" s="66"/>
      <c r="U18" s="66"/>
    </row>
    <row r="19" spans="1:21">
      <c r="A19" s="1" t="s">
        <v>112</v>
      </c>
      <c r="B19" s="91"/>
      <c r="C19" s="66">
        <f>SUM(C20:C28)</f>
        <v>0</v>
      </c>
      <c r="D19" s="66">
        <f t="shared" ref="D19:R19" si="0">SUM(D20:D28)</f>
        <v>0</v>
      </c>
      <c r="E19" s="66">
        <f t="shared" si="0"/>
        <v>0</v>
      </c>
      <c r="F19" s="66">
        <f t="shared" si="0"/>
        <v>0</v>
      </c>
      <c r="G19" s="66">
        <f t="shared" si="0"/>
        <v>0</v>
      </c>
      <c r="H19" s="66">
        <f t="shared" si="0"/>
        <v>0</v>
      </c>
      <c r="I19" s="66">
        <f t="shared" si="0"/>
        <v>0</v>
      </c>
      <c r="J19" s="66">
        <f t="shared" si="0"/>
        <v>0</v>
      </c>
      <c r="K19" s="66">
        <f t="shared" si="0"/>
        <v>0</v>
      </c>
      <c r="L19" s="66">
        <f t="shared" si="0"/>
        <v>0</v>
      </c>
      <c r="M19" s="66">
        <f t="shared" si="0"/>
        <v>0</v>
      </c>
      <c r="N19" s="66">
        <f t="shared" si="0"/>
        <v>0</v>
      </c>
      <c r="O19" s="66">
        <f t="shared" si="0"/>
        <v>0</v>
      </c>
      <c r="P19" s="66">
        <f t="shared" si="0"/>
        <v>0</v>
      </c>
      <c r="Q19" s="66">
        <f t="shared" si="0"/>
        <v>0</v>
      </c>
      <c r="R19" s="66">
        <f t="shared" si="0"/>
        <v>0</v>
      </c>
      <c r="S19" s="67"/>
      <c r="T19" s="66"/>
      <c r="U19" s="66"/>
    </row>
    <row r="20" spans="1:21">
      <c r="A20" s="107" t="s">
        <v>245</v>
      </c>
      <c r="B20" s="110" t="s">
        <v>254</v>
      </c>
      <c r="C20" s="68"/>
      <c r="D20" s="68"/>
      <c r="E20" s="68"/>
      <c r="F20" s="68"/>
      <c r="G20" s="68"/>
      <c r="H20" s="68"/>
      <c r="I20" s="68"/>
      <c r="J20" s="68"/>
      <c r="K20" s="68"/>
      <c r="L20" s="68"/>
      <c r="M20" s="68"/>
      <c r="N20" s="68"/>
      <c r="O20" s="68"/>
      <c r="P20" s="68"/>
      <c r="Q20" s="68"/>
      <c r="R20" s="68"/>
      <c r="S20" s="67"/>
      <c r="T20" s="66"/>
      <c r="U20" s="66"/>
    </row>
    <row r="21" spans="1:21">
      <c r="A21" s="107" t="s">
        <v>246</v>
      </c>
      <c r="B21" s="110" t="s">
        <v>255</v>
      </c>
      <c r="C21" s="68"/>
      <c r="D21" s="68"/>
      <c r="E21" s="68"/>
      <c r="F21" s="68"/>
      <c r="G21" s="68"/>
      <c r="H21" s="68"/>
      <c r="I21" s="68"/>
      <c r="J21" s="68"/>
      <c r="K21" s="68"/>
      <c r="L21" s="68"/>
      <c r="M21" s="68"/>
      <c r="N21" s="68"/>
      <c r="O21" s="68"/>
      <c r="P21" s="68"/>
      <c r="Q21" s="68"/>
      <c r="R21" s="68"/>
      <c r="S21" s="67"/>
      <c r="T21" s="66"/>
      <c r="U21" s="66"/>
    </row>
    <row r="22" spans="1:21">
      <c r="A22" s="107" t="s">
        <v>247</v>
      </c>
      <c r="B22" s="110" t="s">
        <v>256</v>
      </c>
      <c r="C22" s="68"/>
      <c r="D22" s="68"/>
      <c r="E22" s="68"/>
      <c r="F22" s="68"/>
      <c r="G22" s="68"/>
      <c r="H22" s="68"/>
      <c r="I22" s="68"/>
      <c r="J22" s="68"/>
      <c r="K22" s="68"/>
      <c r="L22" s="68"/>
      <c r="M22" s="68"/>
      <c r="N22" s="68"/>
      <c r="O22" s="68"/>
      <c r="P22" s="68"/>
      <c r="Q22" s="68"/>
      <c r="R22" s="68"/>
      <c r="S22" s="67"/>
      <c r="T22" s="66"/>
      <c r="U22" s="66"/>
    </row>
    <row r="23" spans="1:21">
      <c r="A23" s="107" t="s">
        <v>248</v>
      </c>
      <c r="B23" s="110" t="s">
        <v>257</v>
      </c>
      <c r="C23" s="65"/>
      <c r="D23" s="65"/>
      <c r="E23" s="65"/>
      <c r="F23" s="65"/>
      <c r="G23" s="65"/>
      <c r="H23" s="65"/>
      <c r="I23" s="65"/>
      <c r="J23" s="65"/>
      <c r="K23" s="65"/>
      <c r="L23" s="65"/>
      <c r="M23" s="65"/>
      <c r="N23" s="65"/>
      <c r="O23" s="65"/>
      <c r="P23" s="65"/>
      <c r="Q23" s="65"/>
      <c r="R23" s="65"/>
      <c r="S23" s="67"/>
      <c r="T23" s="66"/>
      <c r="U23" s="66"/>
    </row>
    <row r="24" spans="1:21">
      <c r="A24" s="107" t="s">
        <v>249</v>
      </c>
      <c r="B24" s="110" t="s">
        <v>258</v>
      </c>
      <c r="C24" s="68"/>
      <c r="D24" s="68"/>
      <c r="E24" s="68"/>
      <c r="F24" s="68"/>
      <c r="G24" s="68"/>
      <c r="H24" s="68"/>
      <c r="I24" s="68"/>
      <c r="J24" s="68"/>
      <c r="K24" s="68"/>
      <c r="L24" s="68"/>
      <c r="M24" s="68"/>
      <c r="N24" s="68"/>
      <c r="O24" s="68"/>
      <c r="P24" s="68"/>
      <c r="Q24" s="68"/>
      <c r="R24" s="68"/>
      <c r="S24" s="67"/>
      <c r="T24" s="66"/>
      <c r="U24" s="66"/>
    </row>
    <row r="25" spans="1:21">
      <c r="A25" s="107" t="s">
        <v>250</v>
      </c>
      <c r="B25" s="110" t="s">
        <v>259</v>
      </c>
      <c r="C25" s="68"/>
      <c r="D25" s="68"/>
      <c r="E25" s="68"/>
      <c r="F25" s="68"/>
      <c r="G25" s="68"/>
      <c r="H25" s="68"/>
      <c r="I25" s="68"/>
      <c r="J25" s="68"/>
      <c r="K25" s="68"/>
      <c r="L25" s="68"/>
      <c r="M25" s="68"/>
      <c r="N25" s="68"/>
      <c r="O25" s="68"/>
      <c r="P25" s="68"/>
      <c r="Q25" s="68"/>
      <c r="R25" s="68"/>
      <c r="S25" s="67"/>
      <c r="T25" s="66"/>
      <c r="U25" s="66"/>
    </row>
    <row r="26" spans="1:21">
      <c r="A26" s="107" t="s">
        <v>251</v>
      </c>
      <c r="B26" s="110" t="s">
        <v>260</v>
      </c>
      <c r="C26" s="68"/>
      <c r="D26" s="68"/>
      <c r="E26" s="68"/>
      <c r="F26" s="68"/>
      <c r="G26" s="68"/>
      <c r="H26" s="68"/>
      <c r="I26" s="68"/>
      <c r="J26" s="68"/>
      <c r="K26" s="68"/>
      <c r="L26" s="68"/>
      <c r="M26" s="68"/>
      <c r="N26" s="68"/>
      <c r="O26" s="68"/>
      <c r="P26" s="68"/>
      <c r="Q26" s="68"/>
      <c r="R26" s="68"/>
      <c r="S26" s="67"/>
      <c r="T26" s="66"/>
      <c r="U26" s="66"/>
    </row>
    <row r="27" spans="1:21">
      <c r="A27" s="107" t="s">
        <v>252</v>
      </c>
      <c r="B27" s="111" t="s">
        <v>261</v>
      </c>
      <c r="C27" s="68"/>
      <c r="D27" s="68"/>
      <c r="E27" s="68"/>
      <c r="F27" s="68"/>
      <c r="G27" s="68"/>
      <c r="H27" s="68"/>
      <c r="I27" s="68"/>
      <c r="J27" s="68"/>
      <c r="K27" s="68"/>
      <c r="L27" s="68"/>
      <c r="M27" s="68"/>
      <c r="N27" s="68"/>
      <c r="O27" s="68"/>
      <c r="P27" s="68"/>
      <c r="Q27" s="68"/>
      <c r="R27" s="68"/>
      <c r="S27" s="67"/>
      <c r="T27" s="66"/>
      <c r="U27" s="66"/>
    </row>
    <row r="28" spans="1:21">
      <c r="A28" s="6"/>
      <c r="B28" s="36"/>
      <c r="C28" s="68"/>
      <c r="D28" s="68"/>
      <c r="E28" s="68"/>
      <c r="F28" s="68"/>
      <c r="G28" s="68"/>
      <c r="H28" s="68"/>
      <c r="I28" s="68"/>
      <c r="J28" s="68"/>
      <c r="K28" s="68"/>
      <c r="L28" s="68"/>
      <c r="M28" s="68"/>
      <c r="N28" s="68"/>
      <c r="O28" s="68"/>
      <c r="P28" s="68"/>
      <c r="Q28" s="68"/>
      <c r="R28" s="68"/>
      <c r="S28" s="67"/>
      <c r="T28" s="66"/>
      <c r="U28" s="66"/>
    </row>
    <row r="29" spans="1:21">
      <c r="A29" s="1" t="s">
        <v>113</v>
      </c>
      <c r="B29" s="36"/>
      <c r="C29" s="66"/>
      <c r="D29" s="66"/>
      <c r="E29" s="66"/>
      <c r="F29" s="66"/>
      <c r="G29" s="66"/>
      <c r="H29" s="66"/>
      <c r="I29" s="66"/>
      <c r="J29" s="66"/>
      <c r="K29" s="66"/>
      <c r="L29" s="66"/>
      <c r="M29" s="66"/>
      <c r="N29" s="66"/>
      <c r="O29" s="66"/>
      <c r="P29" s="66"/>
      <c r="Q29" s="66"/>
      <c r="R29" s="66"/>
      <c r="S29" s="67"/>
      <c r="T29" s="66"/>
      <c r="U29" s="66"/>
    </row>
    <row r="30" spans="1:21">
      <c r="A30" s="107" t="s">
        <v>245</v>
      </c>
      <c r="B30" s="110" t="s">
        <v>254</v>
      </c>
      <c r="C30" s="65"/>
      <c r="D30" s="65"/>
      <c r="E30" s="65"/>
      <c r="F30" s="65"/>
      <c r="G30" s="65"/>
      <c r="H30" s="65"/>
      <c r="I30" s="65"/>
      <c r="J30" s="65"/>
      <c r="K30" s="65"/>
      <c r="L30" s="65"/>
      <c r="M30" s="65"/>
      <c r="N30" s="65"/>
      <c r="O30" s="65"/>
      <c r="P30" s="65"/>
      <c r="Q30" s="65"/>
      <c r="R30" s="65"/>
      <c r="S30" s="67"/>
      <c r="T30" s="66"/>
      <c r="U30" s="66"/>
    </row>
    <row r="31" spans="1:21">
      <c r="A31" s="107" t="s">
        <v>246</v>
      </c>
      <c r="B31" s="110" t="s">
        <v>255</v>
      </c>
      <c r="C31" s="65"/>
      <c r="D31" s="65"/>
      <c r="E31" s="65"/>
      <c r="F31" s="65"/>
      <c r="G31" s="65"/>
      <c r="H31" s="65"/>
      <c r="I31" s="65"/>
      <c r="J31" s="65"/>
      <c r="K31" s="65"/>
      <c r="L31" s="65"/>
      <c r="M31" s="65"/>
      <c r="N31" s="65"/>
      <c r="O31" s="65"/>
      <c r="P31" s="65"/>
      <c r="Q31" s="65"/>
      <c r="R31" s="65"/>
      <c r="S31" s="67"/>
      <c r="T31" s="66"/>
      <c r="U31" s="66"/>
    </row>
    <row r="32" spans="1:21">
      <c r="A32" s="107" t="s">
        <v>247</v>
      </c>
      <c r="B32" s="110" t="s">
        <v>256</v>
      </c>
      <c r="C32" s="65"/>
      <c r="D32" s="65"/>
      <c r="E32" s="65"/>
      <c r="F32" s="65"/>
      <c r="G32" s="65"/>
      <c r="H32" s="65"/>
      <c r="I32" s="65"/>
      <c r="J32" s="65"/>
      <c r="K32" s="65"/>
      <c r="L32" s="65"/>
      <c r="M32" s="65"/>
      <c r="N32" s="65"/>
      <c r="O32" s="65"/>
      <c r="P32" s="65"/>
      <c r="Q32" s="65"/>
      <c r="R32" s="65"/>
      <c r="S32" s="67"/>
      <c r="T32" s="66"/>
      <c r="U32" s="66"/>
    </row>
    <row r="33" spans="1:21">
      <c r="A33" s="107" t="s">
        <v>248</v>
      </c>
      <c r="B33" s="110" t="s">
        <v>257</v>
      </c>
      <c r="C33" s="65"/>
      <c r="D33" s="65"/>
      <c r="E33" s="65"/>
      <c r="F33" s="65"/>
      <c r="G33" s="65"/>
      <c r="H33" s="65"/>
      <c r="I33" s="65"/>
      <c r="J33" s="65"/>
      <c r="K33" s="65"/>
      <c r="L33" s="65"/>
      <c r="M33" s="65"/>
      <c r="N33" s="65"/>
      <c r="O33" s="65"/>
      <c r="P33" s="65"/>
      <c r="Q33" s="65"/>
      <c r="R33" s="65"/>
      <c r="S33" s="67"/>
      <c r="T33" s="66"/>
      <c r="U33" s="66"/>
    </row>
    <row r="34" spans="1:21">
      <c r="A34" s="107" t="s">
        <v>249</v>
      </c>
      <c r="B34" s="110" t="s">
        <v>258</v>
      </c>
      <c r="C34" s="65"/>
      <c r="D34" s="65"/>
      <c r="E34" s="65"/>
      <c r="F34" s="65"/>
      <c r="G34" s="65"/>
      <c r="H34" s="65"/>
      <c r="I34" s="65"/>
      <c r="J34" s="65"/>
      <c r="K34" s="65"/>
      <c r="L34" s="65"/>
      <c r="M34" s="65"/>
      <c r="N34" s="65"/>
      <c r="O34" s="65"/>
      <c r="P34" s="65"/>
      <c r="Q34" s="65"/>
      <c r="R34" s="65"/>
      <c r="S34" s="67"/>
      <c r="T34" s="66"/>
      <c r="U34" s="66"/>
    </row>
    <row r="35" spans="1:21">
      <c r="A35" s="107" t="s">
        <v>250</v>
      </c>
      <c r="B35" s="110" t="s">
        <v>259</v>
      </c>
      <c r="C35" s="65"/>
      <c r="D35" s="65"/>
      <c r="E35" s="65"/>
      <c r="F35" s="65"/>
      <c r="G35" s="65"/>
      <c r="H35" s="65"/>
      <c r="I35" s="65"/>
      <c r="J35" s="65"/>
      <c r="K35" s="65"/>
      <c r="L35" s="65"/>
      <c r="M35" s="65"/>
      <c r="N35" s="65"/>
      <c r="O35" s="65"/>
      <c r="P35" s="65"/>
      <c r="Q35" s="65"/>
      <c r="R35" s="65"/>
      <c r="S35" s="67"/>
      <c r="T35" s="66"/>
      <c r="U35" s="66"/>
    </row>
    <row r="36" spans="1:21">
      <c r="A36" s="107" t="s">
        <v>251</v>
      </c>
      <c r="B36" s="110" t="s">
        <v>260</v>
      </c>
      <c r="C36" s="65"/>
      <c r="D36" s="65"/>
      <c r="E36" s="65"/>
      <c r="F36" s="65"/>
      <c r="G36" s="65"/>
      <c r="H36" s="65"/>
      <c r="I36" s="65"/>
      <c r="J36" s="65"/>
      <c r="K36" s="65"/>
      <c r="L36" s="65"/>
      <c r="M36" s="65"/>
      <c r="N36" s="65"/>
      <c r="O36" s="65"/>
      <c r="P36" s="65"/>
      <c r="Q36" s="65"/>
      <c r="R36" s="65"/>
      <c r="S36" s="67"/>
      <c r="T36" s="66"/>
      <c r="U36" s="66"/>
    </row>
    <row r="37" spans="1:21">
      <c r="A37" s="107" t="s">
        <v>252</v>
      </c>
      <c r="B37" s="111" t="s">
        <v>261</v>
      </c>
      <c r="C37" s="65"/>
      <c r="D37" s="65"/>
      <c r="E37" s="65"/>
      <c r="F37" s="65"/>
      <c r="G37" s="65"/>
      <c r="H37" s="65"/>
      <c r="I37" s="65"/>
      <c r="J37" s="65"/>
      <c r="K37" s="65"/>
      <c r="L37" s="65"/>
      <c r="M37" s="65"/>
      <c r="N37" s="65"/>
      <c r="O37" s="65"/>
      <c r="P37" s="65"/>
      <c r="Q37" s="65"/>
      <c r="R37" s="65"/>
      <c r="S37" s="67"/>
      <c r="T37" s="66"/>
      <c r="U37" s="66"/>
    </row>
    <row r="38" spans="1:21">
      <c r="A38" s="6"/>
      <c r="B38" s="36"/>
      <c r="C38" s="65"/>
      <c r="D38" s="65"/>
      <c r="E38" s="65"/>
      <c r="F38" s="65"/>
      <c r="G38" s="65"/>
      <c r="H38" s="65"/>
      <c r="I38" s="65"/>
      <c r="J38" s="65"/>
      <c r="K38" s="65"/>
      <c r="L38" s="65"/>
      <c r="M38" s="65"/>
      <c r="N38" s="65"/>
      <c r="O38" s="65"/>
      <c r="P38" s="65"/>
      <c r="Q38" s="65"/>
      <c r="R38" s="65"/>
      <c r="S38" s="67"/>
      <c r="T38" s="66"/>
      <c r="U38" s="66"/>
    </row>
  </sheetData>
  <mergeCells count="4">
    <mergeCell ref="C6:C7"/>
    <mergeCell ref="D6:H6"/>
    <mergeCell ref="I6:M6"/>
    <mergeCell ref="N6:R6"/>
  </mergeCells>
  <pageMargins left="0.7" right="0.7" top="0.75" bottom="0.75" header="0.3" footer="0.3"/>
  <pageSetup paperSize="9"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443FF-DA54-4B3E-9CE4-ED359EE22594}">
  <dimension ref="A1:T101"/>
  <sheetViews>
    <sheetView workbookViewId="0">
      <selection activeCell="E2" sqref="E2"/>
    </sheetView>
  </sheetViews>
  <sheetFormatPr defaultColWidth="11.42578125" defaultRowHeight="15"/>
  <cols>
    <col min="1" max="1" width="65.42578125" customWidth="1"/>
  </cols>
  <sheetData>
    <row r="1" spans="1:20">
      <c r="A1" t="s">
        <v>215</v>
      </c>
    </row>
    <row r="2" spans="1:20">
      <c r="A2" s="27" t="s">
        <v>320</v>
      </c>
    </row>
    <row r="3" spans="1:20">
      <c r="A3" s="1" t="s">
        <v>1</v>
      </c>
    </row>
    <row r="4" spans="1:20">
      <c r="A4" s="1" t="s">
        <v>300</v>
      </c>
    </row>
    <row r="6" spans="1:20">
      <c r="B6" s="186" t="s">
        <v>121</v>
      </c>
      <c r="C6" s="186" t="s">
        <v>17</v>
      </c>
      <c r="D6" s="186"/>
      <c r="E6" s="186"/>
      <c r="F6" s="186"/>
      <c r="G6" s="186"/>
      <c r="H6" s="186" t="s">
        <v>21</v>
      </c>
      <c r="I6" s="186"/>
      <c r="J6" s="186"/>
      <c r="K6" s="186"/>
      <c r="L6" s="186"/>
      <c r="M6" s="186" t="s">
        <v>22</v>
      </c>
      <c r="N6" s="186"/>
      <c r="O6" s="186"/>
      <c r="P6" s="186"/>
      <c r="Q6" s="186"/>
    </row>
    <row r="7" spans="1:20">
      <c r="B7" s="186"/>
      <c r="C7" s="101" t="s">
        <v>18</v>
      </c>
      <c r="D7" s="101">
        <v>2</v>
      </c>
      <c r="E7" s="101">
        <v>3</v>
      </c>
      <c r="F7" s="101" t="s">
        <v>19</v>
      </c>
      <c r="G7" s="101" t="s">
        <v>20</v>
      </c>
      <c r="H7" s="101" t="s">
        <v>18</v>
      </c>
      <c r="I7" s="101">
        <v>2</v>
      </c>
      <c r="J7" s="101">
        <v>3</v>
      </c>
      <c r="K7" s="101" t="s">
        <v>19</v>
      </c>
      <c r="L7" s="101" t="s">
        <v>20</v>
      </c>
      <c r="M7" s="101" t="s">
        <v>18</v>
      </c>
      <c r="N7" s="101">
        <v>2</v>
      </c>
      <c r="O7" s="101">
        <v>3</v>
      </c>
      <c r="P7" s="101" t="s">
        <v>19</v>
      </c>
      <c r="Q7" s="101"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1"/>
      <c r="B9" s="65"/>
      <c r="C9" s="65"/>
      <c r="D9" s="65"/>
      <c r="E9" s="65"/>
      <c r="F9" s="65"/>
      <c r="G9" s="65"/>
      <c r="H9" s="65"/>
      <c r="I9" s="65"/>
      <c r="J9" s="65"/>
      <c r="K9" s="65"/>
      <c r="L9" s="65"/>
      <c r="M9" s="65"/>
      <c r="N9" s="65"/>
      <c r="O9" s="65"/>
      <c r="P9" s="65"/>
      <c r="Q9" s="65"/>
      <c r="S9" s="66"/>
      <c r="T9" s="66"/>
    </row>
    <row r="10" spans="1:20">
      <c r="A10" s="1" t="s">
        <v>216</v>
      </c>
      <c r="B10" s="65">
        <f>SUM(B22,B34)</f>
        <v>1588.925</v>
      </c>
      <c r="C10" s="65">
        <f t="shared" ref="C10:Q10" si="0">SUM(C22,C34)</f>
        <v>580.87799999999993</v>
      </c>
      <c r="D10" s="65">
        <f t="shared" si="0"/>
        <v>635.78500000000008</v>
      </c>
      <c r="E10" s="65">
        <f t="shared" si="0"/>
        <v>310.565</v>
      </c>
      <c r="F10" s="65">
        <f t="shared" si="0"/>
        <v>51.742999999999995</v>
      </c>
      <c r="G10" s="65">
        <f t="shared" si="0"/>
        <v>9.9540000000000006</v>
      </c>
      <c r="H10" s="65">
        <f t="shared" si="0"/>
        <v>241.35399999999998</v>
      </c>
      <c r="I10" s="65">
        <f t="shared" si="0"/>
        <v>292.69299999999998</v>
      </c>
      <c r="J10" s="65">
        <f t="shared" si="0"/>
        <v>152.82400000000001</v>
      </c>
      <c r="K10" s="65">
        <f t="shared" si="0"/>
        <v>27.194000000000003</v>
      </c>
      <c r="L10" s="65">
        <f t="shared" si="0"/>
        <v>5.4969999999999999</v>
      </c>
      <c r="M10" s="65">
        <f t="shared" si="0"/>
        <v>339.524</v>
      </c>
      <c r="N10" s="65">
        <f t="shared" si="0"/>
        <v>343.09199999999998</v>
      </c>
      <c r="O10" s="65">
        <f t="shared" si="0"/>
        <v>157.74200000000002</v>
      </c>
      <c r="P10" s="65">
        <f t="shared" si="0"/>
        <v>24.548000000000002</v>
      </c>
      <c r="Q10" s="65">
        <f t="shared" si="0"/>
        <v>4.4559999999999995</v>
      </c>
      <c r="S10" s="66"/>
      <c r="T10" s="66"/>
    </row>
    <row r="11" spans="1:20">
      <c r="A11" s="104" t="s">
        <v>217</v>
      </c>
      <c r="B11" s="65">
        <f t="shared" ref="B11:Q19" si="1">SUM(B23,B35)</f>
        <v>1169.568</v>
      </c>
      <c r="C11" s="65">
        <f t="shared" si="1"/>
        <v>383.97500000000002</v>
      </c>
      <c r="D11" s="65">
        <f t="shared" si="1"/>
        <v>482.99199999999996</v>
      </c>
      <c r="E11" s="65">
        <f t="shared" si="1"/>
        <v>253.58500000000001</v>
      </c>
      <c r="F11" s="65">
        <f t="shared" si="1"/>
        <v>42.167999999999999</v>
      </c>
      <c r="G11" s="65">
        <f t="shared" si="1"/>
        <v>6.847999999999999</v>
      </c>
      <c r="H11" s="65">
        <f t="shared" si="1"/>
        <v>168.52799999999999</v>
      </c>
      <c r="I11" s="65">
        <f t="shared" si="1"/>
        <v>227.45600000000002</v>
      </c>
      <c r="J11" s="65">
        <f t="shared" si="1"/>
        <v>128.792</v>
      </c>
      <c r="K11" s="65">
        <f t="shared" si="1"/>
        <v>23.401</v>
      </c>
      <c r="L11" s="65">
        <f t="shared" si="1"/>
        <v>3.84</v>
      </c>
      <c r="M11" s="65">
        <f t="shared" si="1"/>
        <v>215.44800000000001</v>
      </c>
      <c r="N11" s="65">
        <f t="shared" si="1"/>
        <v>255.53500000000003</v>
      </c>
      <c r="O11" s="65">
        <f t="shared" si="1"/>
        <v>124.792</v>
      </c>
      <c r="P11" s="65">
        <f t="shared" si="1"/>
        <v>18.766999999999999</v>
      </c>
      <c r="Q11" s="65">
        <f t="shared" si="1"/>
        <v>3.0070000000000001</v>
      </c>
      <c r="S11" s="66"/>
      <c r="T11" s="66"/>
    </row>
    <row r="12" spans="1:20">
      <c r="A12" s="4" t="s">
        <v>218</v>
      </c>
      <c r="B12" s="65">
        <f t="shared" si="1"/>
        <v>1552.7190000000001</v>
      </c>
      <c r="C12" s="65">
        <f t="shared" si="1"/>
        <v>570.37100000000009</v>
      </c>
      <c r="D12" s="65">
        <f t="shared" si="1"/>
        <v>623.95100000000002</v>
      </c>
      <c r="E12" s="65">
        <f t="shared" si="1"/>
        <v>299.98400000000004</v>
      </c>
      <c r="F12" s="65">
        <f t="shared" si="1"/>
        <v>49.176000000000002</v>
      </c>
      <c r="G12" s="65">
        <f t="shared" si="1"/>
        <v>9.2379999999999995</v>
      </c>
      <c r="H12" s="65">
        <f t="shared" si="1"/>
        <v>236.59399999999999</v>
      </c>
      <c r="I12" s="65">
        <f t="shared" si="1"/>
        <v>285.09000000000003</v>
      </c>
      <c r="J12" s="65">
        <f t="shared" si="1"/>
        <v>148.423</v>
      </c>
      <c r="K12" s="65">
        <f t="shared" si="1"/>
        <v>26.388999999999996</v>
      </c>
      <c r="L12" s="65">
        <f t="shared" si="1"/>
        <v>5.4969999999999999</v>
      </c>
      <c r="M12" s="65">
        <f t="shared" si="1"/>
        <v>333.77699999999999</v>
      </c>
      <c r="N12" s="65">
        <f t="shared" si="1"/>
        <v>338.86200000000002</v>
      </c>
      <c r="O12" s="65">
        <f t="shared" si="1"/>
        <v>151.56100000000001</v>
      </c>
      <c r="P12" s="65">
        <f t="shared" si="1"/>
        <v>22.786999999999999</v>
      </c>
      <c r="Q12" s="65">
        <f t="shared" si="1"/>
        <v>3.7399999999999998</v>
      </c>
      <c r="S12" s="66"/>
      <c r="T12" s="66"/>
    </row>
    <row r="13" spans="1:20">
      <c r="A13" s="4" t="s">
        <v>219</v>
      </c>
      <c r="B13" s="65">
        <f t="shared" si="1"/>
        <v>329.55099999999999</v>
      </c>
      <c r="C13" s="65">
        <f t="shared" si="1"/>
        <v>111.72</v>
      </c>
      <c r="D13" s="65">
        <f t="shared" si="1"/>
        <v>142.78199999999998</v>
      </c>
      <c r="E13" s="65">
        <f t="shared" si="1"/>
        <v>61.055000000000007</v>
      </c>
      <c r="F13" s="65">
        <f t="shared" si="1"/>
        <v>12.315999999999999</v>
      </c>
      <c r="G13" s="65">
        <f t="shared" si="1"/>
        <v>1.68</v>
      </c>
      <c r="H13" s="65">
        <f t="shared" si="1"/>
        <v>50.7</v>
      </c>
      <c r="I13" s="65">
        <f t="shared" si="1"/>
        <v>58.888999999999996</v>
      </c>
      <c r="J13" s="65">
        <f t="shared" si="1"/>
        <v>28.234999999999999</v>
      </c>
      <c r="K13" s="65">
        <f t="shared" si="1"/>
        <v>8.8559999999999999</v>
      </c>
      <c r="L13" s="65">
        <f t="shared" si="1"/>
        <v>0.35599999999999998</v>
      </c>
      <c r="M13" s="65">
        <f t="shared" si="1"/>
        <v>61.021000000000001</v>
      </c>
      <c r="N13" s="65">
        <f t="shared" si="1"/>
        <v>83.893000000000001</v>
      </c>
      <c r="O13" s="65">
        <f t="shared" si="1"/>
        <v>32.819000000000003</v>
      </c>
      <c r="P13" s="65">
        <f t="shared" si="1"/>
        <v>3.46</v>
      </c>
      <c r="Q13" s="65">
        <f t="shared" si="1"/>
        <v>1.323</v>
      </c>
      <c r="S13" s="66"/>
      <c r="T13" s="66"/>
    </row>
    <row r="14" spans="1:20">
      <c r="A14" s="4" t="s">
        <v>220</v>
      </c>
      <c r="B14" s="65">
        <f t="shared" si="1"/>
        <v>774.56500000000005</v>
      </c>
      <c r="C14" s="65">
        <f t="shared" si="1"/>
        <v>280.67</v>
      </c>
      <c r="D14" s="65">
        <f t="shared" si="1"/>
        <v>317.76600000000002</v>
      </c>
      <c r="E14" s="65">
        <f t="shared" si="1"/>
        <v>151.04399999999998</v>
      </c>
      <c r="F14" s="65">
        <f t="shared" si="1"/>
        <v>22.917000000000002</v>
      </c>
      <c r="G14" s="65">
        <f t="shared" si="1"/>
        <v>2.1680000000000001</v>
      </c>
      <c r="H14" s="65">
        <f t="shared" si="1"/>
        <v>119.54300000000001</v>
      </c>
      <c r="I14" s="65">
        <f t="shared" si="1"/>
        <v>151.352</v>
      </c>
      <c r="J14" s="65">
        <f t="shared" si="1"/>
        <v>75.685000000000002</v>
      </c>
      <c r="K14" s="65">
        <f t="shared" si="1"/>
        <v>13.073</v>
      </c>
      <c r="L14" s="65">
        <f t="shared" si="1"/>
        <v>1.06</v>
      </c>
      <c r="M14" s="65">
        <f t="shared" si="1"/>
        <v>161.12700000000001</v>
      </c>
      <c r="N14" s="65">
        <f t="shared" si="1"/>
        <v>166.41300000000001</v>
      </c>
      <c r="O14" s="65">
        <f t="shared" si="1"/>
        <v>75.359000000000009</v>
      </c>
      <c r="P14" s="65">
        <f t="shared" si="1"/>
        <v>9.8449999999999989</v>
      </c>
      <c r="Q14" s="65">
        <f t="shared" si="1"/>
        <v>1.1080000000000001</v>
      </c>
      <c r="S14" s="66"/>
      <c r="T14" s="66"/>
    </row>
    <row r="15" spans="1:20">
      <c r="A15" s="4" t="s">
        <v>221</v>
      </c>
      <c r="B15" s="65">
        <f t="shared" si="1"/>
        <v>91.039999999999992</v>
      </c>
      <c r="C15" s="65">
        <f t="shared" si="1"/>
        <v>30.868000000000002</v>
      </c>
      <c r="D15" s="65">
        <f t="shared" si="1"/>
        <v>39.177</v>
      </c>
      <c r="E15" s="65">
        <f t="shared" si="1"/>
        <v>18.856999999999999</v>
      </c>
      <c r="F15" s="65">
        <f t="shared" si="1"/>
        <v>1.3939999999999999</v>
      </c>
      <c r="G15" s="65">
        <f t="shared" si="1"/>
        <v>0.74299999999999999</v>
      </c>
      <c r="H15" s="65">
        <f t="shared" si="1"/>
        <v>12.285</v>
      </c>
      <c r="I15" s="65">
        <f t="shared" si="1"/>
        <v>17.437999999999999</v>
      </c>
      <c r="J15" s="65">
        <f t="shared" si="1"/>
        <v>10.731</v>
      </c>
      <c r="K15" s="65">
        <f t="shared" si="1"/>
        <v>0.23299999999999998</v>
      </c>
      <c r="L15" s="65">
        <f t="shared" si="1"/>
        <v>0.74299999999999999</v>
      </c>
      <c r="M15" s="65">
        <f t="shared" si="1"/>
        <v>18.583000000000002</v>
      </c>
      <c r="N15" s="65">
        <f t="shared" si="1"/>
        <v>21.738</v>
      </c>
      <c r="O15" s="65">
        <f t="shared" si="1"/>
        <v>8.1259999999999994</v>
      </c>
      <c r="P15" s="65">
        <f t="shared" si="1"/>
        <v>1.161</v>
      </c>
      <c r="Q15" s="65">
        <f t="shared" si="1"/>
        <v>0</v>
      </c>
      <c r="S15" s="66"/>
      <c r="T15" s="66"/>
    </row>
    <row r="16" spans="1:20">
      <c r="A16" s="4" t="s">
        <v>222</v>
      </c>
      <c r="B16" s="65">
        <f t="shared" si="1"/>
        <v>385.30899999999997</v>
      </c>
      <c r="C16" s="65">
        <f t="shared" si="1"/>
        <v>149.589</v>
      </c>
      <c r="D16" s="65">
        <f t="shared" si="1"/>
        <v>148.74</v>
      </c>
      <c r="E16" s="65">
        <f t="shared" si="1"/>
        <v>76.100999999999999</v>
      </c>
      <c r="F16" s="65">
        <f t="shared" si="1"/>
        <v>7.83</v>
      </c>
      <c r="G16" s="65">
        <f t="shared" si="1"/>
        <v>3.0460000000000003</v>
      </c>
      <c r="H16" s="65">
        <f t="shared" si="1"/>
        <v>63.262</v>
      </c>
      <c r="I16" s="65">
        <f t="shared" si="1"/>
        <v>65.19</v>
      </c>
      <c r="J16" s="65">
        <f t="shared" si="1"/>
        <v>39.308999999999997</v>
      </c>
      <c r="K16" s="65">
        <f t="shared" si="1"/>
        <v>4.9560000000000004</v>
      </c>
      <c r="L16" s="65">
        <f t="shared" si="1"/>
        <v>1.9890000000000001</v>
      </c>
      <c r="M16" s="65">
        <f t="shared" si="1"/>
        <v>86.328000000000003</v>
      </c>
      <c r="N16" s="65">
        <f t="shared" si="1"/>
        <v>83.551000000000002</v>
      </c>
      <c r="O16" s="65">
        <f t="shared" si="1"/>
        <v>36.792000000000002</v>
      </c>
      <c r="P16" s="65">
        <f t="shared" si="1"/>
        <v>2.8740000000000001</v>
      </c>
      <c r="Q16" s="65">
        <f t="shared" si="1"/>
        <v>1.0580000000000001</v>
      </c>
      <c r="S16" s="66"/>
      <c r="T16" s="66"/>
    </row>
    <row r="17" spans="1:20">
      <c r="A17" s="4" t="s">
        <v>223</v>
      </c>
      <c r="B17" s="65">
        <f t="shared" si="1"/>
        <v>584.54099999999994</v>
      </c>
      <c r="C17" s="65">
        <f t="shared" si="1"/>
        <v>226.41800000000001</v>
      </c>
      <c r="D17" s="65">
        <f t="shared" si="1"/>
        <v>232.60500000000002</v>
      </c>
      <c r="E17" s="65">
        <f t="shared" si="1"/>
        <v>104.184</v>
      </c>
      <c r="F17" s="65">
        <f t="shared" si="1"/>
        <v>16.283000000000001</v>
      </c>
      <c r="G17" s="65">
        <f t="shared" si="1"/>
        <v>5.05</v>
      </c>
      <c r="H17" s="65">
        <f t="shared" si="1"/>
        <v>68.962000000000003</v>
      </c>
      <c r="I17" s="65">
        <f t="shared" si="1"/>
        <v>80.455999999999989</v>
      </c>
      <c r="J17" s="65">
        <f t="shared" si="1"/>
        <v>45.283999999999999</v>
      </c>
      <c r="K17" s="65">
        <f t="shared" si="1"/>
        <v>8.2949999999999999</v>
      </c>
      <c r="L17" s="65">
        <f t="shared" si="1"/>
        <v>2.9950000000000001</v>
      </c>
      <c r="M17" s="65">
        <f t="shared" si="1"/>
        <v>157.45699999999999</v>
      </c>
      <c r="N17" s="65">
        <f t="shared" si="1"/>
        <v>152.149</v>
      </c>
      <c r="O17" s="65">
        <f t="shared" si="1"/>
        <v>58.899000000000001</v>
      </c>
      <c r="P17" s="65">
        <f t="shared" si="1"/>
        <v>7.9889999999999999</v>
      </c>
      <c r="Q17" s="65">
        <f t="shared" si="1"/>
        <v>2.0549999999999997</v>
      </c>
      <c r="S17" s="66"/>
      <c r="T17" s="66"/>
    </row>
    <row r="18" spans="1:20">
      <c r="A18" s="104" t="s">
        <v>224</v>
      </c>
      <c r="B18" s="65">
        <f t="shared" si="1"/>
        <v>331.11500000000001</v>
      </c>
      <c r="C18" s="65">
        <f t="shared" si="1"/>
        <v>144.898</v>
      </c>
      <c r="D18" s="65">
        <f t="shared" si="1"/>
        <v>130.113</v>
      </c>
      <c r="E18" s="65">
        <f t="shared" si="1"/>
        <v>49.335999999999999</v>
      </c>
      <c r="F18" s="65">
        <f t="shared" si="1"/>
        <v>4.0289999999999999</v>
      </c>
      <c r="G18" s="65">
        <f t="shared" si="1"/>
        <v>2.738</v>
      </c>
      <c r="H18" s="65">
        <f t="shared" si="1"/>
        <v>39.495000000000005</v>
      </c>
      <c r="I18" s="65">
        <f t="shared" si="1"/>
        <v>45.745999999999995</v>
      </c>
      <c r="J18" s="65">
        <f t="shared" si="1"/>
        <v>21.234000000000002</v>
      </c>
      <c r="K18" s="65">
        <f t="shared" si="1"/>
        <v>1.5109999999999999</v>
      </c>
      <c r="L18" s="65">
        <f t="shared" si="1"/>
        <v>1.43</v>
      </c>
      <c r="M18" s="65">
        <f t="shared" si="1"/>
        <v>105.404</v>
      </c>
      <c r="N18" s="65">
        <f t="shared" si="1"/>
        <v>84.367000000000004</v>
      </c>
      <c r="O18" s="65">
        <f t="shared" si="1"/>
        <v>28.100999999999999</v>
      </c>
      <c r="P18" s="65">
        <f t="shared" si="1"/>
        <v>2.5169999999999999</v>
      </c>
      <c r="Q18" s="65">
        <f t="shared" si="1"/>
        <v>1.3079999999999998</v>
      </c>
      <c r="S18" s="66"/>
      <c r="T18" s="66"/>
    </row>
    <row r="19" spans="1:20">
      <c r="A19" s="104" t="s">
        <v>225</v>
      </c>
      <c r="B19" s="65">
        <f t="shared" si="1"/>
        <v>72.667000000000002</v>
      </c>
      <c r="C19" s="65">
        <f t="shared" si="1"/>
        <v>28.074999999999999</v>
      </c>
      <c r="D19" s="65">
        <f t="shared" si="1"/>
        <v>24.539000000000001</v>
      </c>
      <c r="E19" s="65">
        <f t="shared" si="1"/>
        <v>16.026</v>
      </c>
      <c r="F19" s="65">
        <f t="shared" si="1"/>
        <v>3.7290000000000001</v>
      </c>
      <c r="G19" s="65">
        <f t="shared" si="1"/>
        <v>0.29899999999999999</v>
      </c>
      <c r="H19" s="65">
        <f t="shared" si="1"/>
        <v>12.766999999999999</v>
      </c>
      <c r="I19" s="65">
        <f t="shared" si="1"/>
        <v>12.286</v>
      </c>
      <c r="J19" s="65">
        <f t="shared" si="1"/>
        <v>6.992</v>
      </c>
      <c r="K19" s="65">
        <f t="shared" si="1"/>
        <v>2.8380000000000001</v>
      </c>
      <c r="L19" s="65">
        <f t="shared" si="1"/>
        <v>0.29899999999999999</v>
      </c>
      <c r="M19" s="65">
        <f t="shared" si="1"/>
        <v>15.308999999999999</v>
      </c>
      <c r="N19" s="65">
        <f t="shared" si="1"/>
        <v>12.254000000000001</v>
      </c>
      <c r="O19" s="65">
        <f t="shared" si="1"/>
        <v>9.0340000000000007</v>
      </c>
      <c r="P19" s="65">
        <f t="shared" si="1"/>
        <v>0.89100000000000001</v>
      </c>
      <c r="Q19" s="65">
        <f t="shared" si="1"/>
        <v>0</v>
      </c>
      <c r="S19" s="66"/>
      <c r="T19" s="66"/>
    </row>
    <row r="20" spans="1:20">
      <c r="A20" s="6"/>
      <c r="B20" s="65"/>
      <c r="C20" s="65"/>
      <c r="D20" s="65"/>
      <c r="E20" s="65"/>
      <c r="F20" s="65"/>
      <c r="G20" s="65"/>
      <c r="H20" s="65"/>
      <c r="I20" s="65"/>
      <c r="J20" s="65"/>
      <c r="K20" s="65"/>
      <c r="L20" s="65"/>
      <c r="M20" s="65"/>
      <c r="N20" s="65"/>
      <c r="O20" s="65"/>
      <c r="P20" s="65"/>
      <c r="Q20" s="65"/>
      <c r="S20" s="66"/>
      <c r="T20" s="66"/>
    </row>
    <row r="21" spans="1:20">
      <c r="A21" s="1" t="s">
        <v>112</v>
      </c>
      <c r="B21" s="66">
        <v>2162.4599999999996</v>
      </c>
      <c r="C21" s="66">
        <v>862.20900000000006</v>
      </c>
      <c r="D21" s="66">
        <v>844.65699999999993</v>
      </c>
      <c r="E21" s="66">
        <v>364.79</v>
      </c>
      <c r="F21" s="66">
        <v>79.366</v>
      </c>
      <c r="G21" s="66">
        <v>11.436</v>
      </c>
      <c r="H21" s="66">
        <v>350.84399999999999</v>
      </c>
      <c r="I21" s="66">
        <v>365.13</v>
      </c>
      <c r="J21" s="66">
        <v>163.68199999999999</v>
      </c>
      <c r="K21" s="66">
        <v>42.69</v>
      </c>
      <c r="L21" s="66">
        <v>6.008</v>
      </c>
      <c r="M21" s="66">
        <v>511.36599999999999</v>
      </c>
      <c r="N21" s="66">
        <v>479.53</v>
      </c>
      <c r="O21" s="66">
        <v>201.10700000000003</v>
      </c>
      <c r="P21" s="66">
        <v>36.676000000000002</v>
      </c>
      <c r="Q21" s="66">
        <v>5.4270000000000005</v>
      </c>
      <c r="S21" s="66"/>
      <c r="T21" s="66"/>
    </row>
    <row r="22" spans="1:20">
      <c r="A22" s="1" t="s">
        <v>226</v>
      </c>
      <c r="B22" s="65">
        <v>915.803</v>
      </c>
      <c r="C22" s="65">
        <v>415.85599999999999</v>
      </c>
      <c r="D22" s="65">
        <v>339.827</v>
      </c>
      <c r="E22" s="65">
        <v>137.202</v>
      </c>
      <c r="F22" s="65">
        <v>16.998000000000001</v>
      </c>
      <c r="G22" s="65">
        <v>5.92</v>
      </c>
      <c r="H22" s="65">
        <v>166.238</v>
      </c>
      <c r="I22" s="65">
        <v>151.74700000000001</v>
      </c>
      <c r="J22" s="65">
        <v>68.620999999999995</v>
      </c>
      <c r="K22" s="65">
        <v>8.9629999999999992</v>
      </c>
      <c r="L22" s="65">
        <v>4.8419999999999996</v>
      </c>
      <c r="M22" s="65">
        <v>249.61799999999999</v>
      </c>
      <c r="N22" s="65">
        <v>188.08</v>
      </c>
      <c r="O22" s="65">
        <v>68.581000000000003</v>
      </c>
      <c r="P22" s="65">
        <v>8.0350000000000001</v>
      </c>
      <c r="Q22" s="65">
        <v>1.077</v>
      </c>
      <c r="R22" s="67"/>
      <c r="S22" s="66"/>
      <c r="T22" s="66">
        <f t="shared" ref="T22:T43" si="2">SUM(H22:Q22)</f>
        <v>915.80200000000002</v>
      </c>
    </row>
    <row r="23" spans="1:20">
      <c r="A23" s="104" t="s">
        <v>217</v>
      </c>
      <c r="B23" s="68">
        <v>630.14499999999998</v>
      </c>
      <c r="C23" s="68">
        <v>263.06900000000002</v>
      </c>
      <c r="D23" s="68">
        <v>243.5</v>
      </c>
      <c r="E23" s="68">
        <v>105.16200000000001</v>
      </c>
      <c r="F23" s="68">
        <v>14.228999999999999</v>
      </c>
      <c r="G23" s="68">
        <v>4.1849999999999996</v>
      </c>
      <c r="H23" s="68">
        <v>113.324</v>
      </c>
      <c r="I23" s="68">
        <v>108.544</v>
      </c>
      <c r="J23" s="68">
        <v>52.569000000000003</v>
      </c>
      <c r="K23" s="68">
        <v>8.32</v>
      </c>
      <c r="L23" s="68">
        <v>3.484</v>
      </c>
      <c r="M23" s="68">
        <v>149.74600000000001</v>
      </c>
      <c r="N23" s="68">
        <v>134.95500000000001</v>
      </c>
      <c r="O23" s="68">
        <v>52.591999999999999</v>
      </c>
      <c r="P23" s="68">
        <v>5.9089999999999998</v>
      </c>
      <c r="Q23" s="68">
        <v>0.70099999999999996</v>
      </c>
      <c r="R23" s="67"/>
      <c r="S23" s="66"/>
      <c r="T23" s="66">
        <f t="shared" si="2"/>
        <v>630.14400000000001</v>
      </c>
    </row>
    <row r="24" spans="1:20">
      <c r="A24" s="4" t="s">
        <v>218</v>
      </c>
      <c r="B24" s="68">
        <v>901.11</v>
      </c>
      <c r="C24" s="68">
        <v>409.89800000000002</v>
      </c>
      <c r="D24" s="68">
        <v>335.92099999999999</v>
      </c>
      <c r="E24" s="68">
        <v>132.732</v>
      </c>
      <c r="F24" s="68">
        <v>16.64</v>
      </c>
      <c r="G24" s="68">
        <v>5.92</v>
      </c>
      <c r="H24" s="68">
        <v>163.96799999999999</v>
      </c>
      <c r="I24" s="68">
        <v>148.97900000000001</v>
      </c>
      <c r="J24" s="68">
        <v>67.153999999999996</v>
      </c>
      <c r="K24" s="68">
        <v>8.9629999999999992</v>
      </c>
      <c r="L24" s="68">
        <v>4.8419999999999996</v>
      </c>
      <c r="M24" s="68">
        <v>245.93</v>
      </c>
      <c r="N24" s="68">
        <v>186.94300000000001</v>
      </c>
      <c r="O24" s="68">
        <v>65.578000000000003</v>
      </c>
      <c r="P24" s="68">
        <v>7.6769999999999996</v>
      </c>
      <c r="Q24" s="68">
        <v>1.077</v>
      </c>
      <c r="R24" s="67"/>
      <c r="S24" s="66"/>
      <c r="T24" s="66">
        <f t="shared" si="2"/>
        <v>901.11099999999999</v>
      </c>
    </row>
    <row r="25" spans="1:20">
      <c r="A25" s="4" t="s">
        <v>219</v>
      </c>
      <c r="B25" s="68">
        <v>155.26499999999999</v>
      </c>
      <c r="C25" s="68">
        <v>62.72</v>
      </c>
      <c r="D25" s="68">
        <v>64.448999999999998</v>
      </c>
      <c r="E25" s="68">
        <v>24.791</v>
      </c>
      <c r="F25" s="68">
        <v>3.306</v>
      </c>
      <c r="G25" s="68">
        <v>0</v>
      </c>
      <c r="H25" s="68">
        <v>26.478000000000002</v>
      </c>
      <c r="I25" s="68">
        <v>26.216999999999999</v>
      </c>
      <c r="J25" s="68">
        <v>9.4619999999999997</v>
      </c>
      <c r="K25" s="68">
        <v>2.3679999999999999</v>
      </c>
      <c r="L25" s="68">
        <v>0</v>
      </c>
      <c r="M25" s="68">
        <v>36.241999999999997</v>
      </c>
      <c r="N25" s="68">
        <v>38.231999999999999</v>
      </c>
      <c r="O25" s="68">
        <v>15.329000000000001</v>
      </c>
      <c r="P25" s="68">
        <v>0.93799999999999994</v>
      </c>
      <c r="Q25" s="68">
        <v>0</v>
      </c>
      <c r="R25" s="67"/>
      <c r="S25" s="66"/>
      <c r="T25" s="66">
        <f t="shared" si="2"/>
        <v>155.26599999999999</v>
      </c>
    </row>
    <row r="26" spans="1:20">
      <c r="A26" s="4" t="s">
        <v>220</v>
      </c>
      <c r="B26" s="68">
        <v>494.92200000000003</v>
      </c>
      <c r="C26" s="68">
        <v>204.316</v>
      </c>
      <c r="D26" s="68">
        <v>196.096</v>
      </c>
      <c r="E26" s="68">
        <v>82.980999999999995</v>
      </c>
      <c r="F26" s="68">
        <v>10.388999999999999</v>
      </c>
      <c r="G26" s="68">
        <v>1.1399999999999999</v>
      </c>
      <c r="H26" s="68">
        <v>84.256</v>
      </c>
      <c r="I26" s="68">
        <v>89.102000000000004</v>
      </c>
      <c r="J26" s="68">
        <v>40.914999999999999</v>
      </c>
      <c r="K26" s="68">
        <v>5.4459999999999997</v>
      </c>
      <c r="L26" s="68">
        <v>0.40500000000000003</v>
      </c>
      <c r="M26" s="68">
        <v>120.06</v>
      </c>
      <c r="N26" s="68">
        <v>106.994</v>
      </c>
      <c r="O26" s="68">
        <v>42.066000000000003</v>
      </c>
      <c r="P26" s="68">
        <v>4.9429999999999996</v>
      </c>
      <c r="Q26" s="68">
        <v>0.73499999999999999</v>
      </c>
      <c r="R26" s="67"/>
      <c r="S26" s="66"/>
      <c r="T26" s="66">
        <f t="shared" si="2"/>
        <v>494.92200000000003</v>
      </c>
    </row>
    <row r="27" spans="1:20">
      <c r="A27" s="4" t="s">
        <v>221</v>
      </c>
      <c r="B27" s="68">
        <v>49.433999999999997</v>
      </c>
      <c r="C27" s="68">
        <v>22.564</v>
      </c>
      <c r="D27" s="68">
        <v>18.957999999999998</v>
      </c>
      <c r="E27" s="68">
        <v>6.8170000000000002</v>
      </c>
      <c r="F27" s="68">
        <v>0.35099999999999998</v>
      </c>
      <c r="G27" s="68">
        <v>0.74299999999999999</v>
      </c>
      <c r="H27" s="68">
        <v>7.35</v>
      </c>
      <c r="I27" s="68">
        <v>8.3829999999999991</v>
      </c>
      <c r="J27" s="68">
        <v>3.956</v>
      </c>
      <c r="K27" s="68">
        <v>0.122</v>
      </c>
      <c r="L27" s="68">
        <v>0.74299999999999999</v>
      </c>
      <c r="M27" s="68">
        <v>15.214</v>
      </c>
      <c r="N27" s="68">
        <v>10.574999999999999</v>
      </c>
      <c r="O27" s="68">
        <v>2.8610000000000002</v>
      </c>
      <c r="P27" s="68">
        <v>0.22900000000000001</v>
      </c>
      <c r="Q27" s="68">
        <v>0</v>
      </c>
      <c r="R27" s="67"/>
      <c r="S27" s="66"/>
      <c r="T27" s="66">
        <f t="shared" si="2"/>
        <v>49.433</v>
      </c>
    </row>
    <row r="28" spans="1:20">
      <c r="A28" s="4" t="s">
        <v>222</v>
      </c>
      <c r="B28" s="68">
        <v>224.14</v>
      </c>
      <c r="C28" s="68">
        <v>106.755</v>
      </c>
      <c r="D28" s="68">
        <v>76.5</v>
      </c>
      <c r="E28" s="68">
        <v>35.576999999999998</v>
      </c>
      <c r="F28" s="68">
        <v>2.976</v>
      </c>
      <c r="G28" s="68">
        <v>2.33</v>
      </c>
      <c r="H28" s="68">
        <v>43.79</v>
      </c>
      <c r="I28" s="68">
        <v>33.412999999999997</v>
      </c>
      <c r="J28" s="68">
        <v>15.673999999999999</v>
      </c>
      <c r="K28" s="68">
        <v>1.7430000000000001</v>
      </c>
      <c r="L28" s="68">
        <v>1.9890000000000001</v>
      </c>
      <c r="M28" s="68">
        <v>62.966000000000001</v>
      </c>
      <c r="N28" s="68">
        <v>43.088000000000001</v>
      </c>
      <c r="O28" s="68">
        <v>19.902999999999999</v>
      </c>
      <c r="P28" s="68">
        <v>1.2330000000000001</v>
      </c>
      <c r="Q28" s="68">
        <v>0.34200000000000003</v>
      </c>
      <c r="R28" s="67"/>
      <c r="S28" s="66"/>
      <c r="T28" s="66">
        <f t="shared" si="2"/>
        <v>224.14100000000002</v>
      </c>
    </row>
    <row r="29" spans="1:20">
      <c r="A29" s="4" t="s">
        <v>223</v>
      </c>
      <c r="B29" s="68">
        <v>316.60000000000002</v>
      </c>
      <c r="C29" s="68">
        <v>153.38</v>
      </c>
      <c r="D29" s="68">
        <v>114.503</v>
      </c>
      <c r="E29" s="68">
        <v>41.015999999999998</v>
      </c>
      <c r="F29" s="68">
        <v>5.0019999999999998</v>
      </c>
      <c r="G29" s="68">
        <v>2.6989999999999998</v>
      </c>
      <c r="H29" s="68">
        <v>41.97</v>
      </c>
      <c r="I29" s="68">
        <v>35.168999999999997</v>
      </c>
      <c r="J29" s="68">
        <v>14.02</v>
      </c>
      <c r="K29" s="68">
        <v>1.7330000000000001</v>
      </c>
      <c r="L29" s="68">
        <v>2.34</v>
      </c>
      <c r="M29" s="68">
        <v>111.41</v>
      </c>
      <c r="N29" s="68">
        <v>79.334000000000003</v>
      </c>
      <c r="O29" s="68">
        <v>26.995999999999999</v>
      </c>
      <c r="P29" s="68">
        <v>3.2690000000000001</v>
      </c>
      <c r="Q29" s="68">
        <v>0.35899999999999999</v>
      </c>
      <c r="R29" s="67"/>
      <c r="S29" s="66"/>
      <c r="T29" s="66">
        <f t="shared" si="2"/>
        <v>316.59999999999997</v>
      </c>
    </row>
    <row r="30" spans="1:20">
      <c r="A30" s="104" t="s">
        <v>224</v>
      </c>
      <c r="B30" s="68">
        <v>193.93799999999999</v>
      </c>
      <c r="C30" s="68">
        <v>99.852000000000004</v>
      </c>
      <c r="D30" s="68">
        <v>66.962999999999994</v>
      </c>
      <c r="E30" s="68">
        <v>23.513000000000002</v>
      </c>
      <c r="F30" s="68">
        <v>1.7769999999999999</v>
      </c>
      <c r="G30" s="68">
        <v>1.8320000000000001</v>
      </c>
      <c r="H30" s="68">
        <v>20.324000000000002</v>
      </c>
      <c r="I30" s="68">
        <v>20.082999999999998</v>
      </c>
      <c r="J30" s="68">
        <v>8.0310000000000006</v>
      </c>
      <c r="K30" s="68">
        <v>0.47199999999999998</v>
      </c>
      <c r="L30" s="68">
        <v>1.131</v>
      </c>
      <c r="M30" s="68">
        <v>79.528999999999996</v>
      </c>
      <c r="N30" s="68">
        <v>46.88</v>
      </c>
      <c r="O30" s="68">
        <v>15.481</v>
      </c>
      <c r="P30" s="68">
        <v>1.3049999999999999</v>
      </c>
      <c r="Q30" s="68">
        <v>0.70099999999999996</v>
      </c>
      <c r="R30" s="67"/>
      <c r="S30" s="66"/>
      <c r="T30" s="66">
        <f t="shared" si="2"/>
        <v>193.93699999999998</v>
      </c>
    </row>
    <row r="31" spans="1:20">
      <c r="A31" s="104" t="s">
        <v>225</v>
      </c>
      <c r="B31" s="68">
        <v>41.874000000000002</v>
      </c>
      <c r="C31" s="68">
        <v>21.164999999999999</v>
      </c>
      <c r="D31" s="68">
        <v>12.788</v>
      </c>
      <c r="E31" s="68">
        <v>7.327</v>
      </c>
      <c r="F31" s="68">
        <v>0.59499999999999997</v>
      </c>
      <c r="G31" s="68">
        <v>0</v>
      </c>
      <c r="H31" s="68">
        <v>7.8090000000000002</v>
      </c>
      <c r="I31" s="68">
        <v>6.343</v>
      </c>
      <c r="J31" s="68">
        <v>3.7410000000000001</v>
      </c>
      <c r="K31" s="68">
        <v>0.27900000000000003</v>
      </c>
      <c r="L31" s="68">
        <v>0</v>
      </c>
      <c r="M31" s="68">
        <v>13.356</v>
      </c>
      <c r="N31" s="68">
        <v>6.4450000000000003</v>
      </c>
      <c r="O31" s="68">
        <v>3.5859999999999999</v>
      </c>
      <c r="P31" s="68">
        <v>0.316</v>
      </c>
      <c r="Q31" s="68">
        <v>0</v>
      </c>
      <c r="R31" s="67"/>
      <c r="S31" s="66"/>
      <c r="T31" s="66">
        <f t="shared" si="2"/>
        <v>41.875</v>
      </c>
    </row>
    <row r="32" spans="1:20">
      <c r="A32" s="104"/>
      <c r="B32" s="68"/>
      <c r="C32" s="68"/>
      <c r="D32" s="68"/>
      <c r="E32" s="68"/>
      <c r="F32" s="68"/>
      <c r="G32" s="68"/>
      <c r="H32" s="68"/>
      <c r="I32" s="68"/>
      <c r="J32" s="68"/>
      <c r="K32" s="68"/>
      <c r="L32" s="68"/>
      <c r="M32" s="68"/>
      <c r="N32" s="68"/>
      <c r="O32" s="68"/>
      <c r="P32" s="68"/>
      <c r="Q32" s="68"/>
      <c r="R32" s="67"/>
      <c r="S32" s="66"/>
      <c r="T32" s="66"/>
    </row>
    <row r="33" spans="1:20">
      <c r="A33" s="1" t="s">
        <v>113</v>
      </c>
      <c r="B33" s="66">
        <v>2491.1720000000005</v>
      </c>
      <c r="C33" s="66">
        <v>537.24300000000005</v>
      </c>
      <c r="D33" s="66">
        <v>1065.596</v>
      </c>
      <c r="E33" s="66">
        <v>708.93600000000015</v>
      </c>
      <c r="F33" s="66">
        <v>171.46800000000002</v>
      </c>
      <c r="G33" s="66">
        <v>7.9340000000000011</v>
      </c>
      <c r="H33" s="66">
        <v>220.39000000000004</v>
      </c>
      <c r="I33" s="66">
        <v>496.25700000000001</v>
      </c>
      <c r="J33" s="66">
        <v>330.88799999999992</v>
      </c>
      <c r="K33" s="66">
        <v>92.917000000000002</v>
      </c>
      <c r="L33" s="66">
        <v>1.456</v>
      </c>
      <c r="M33" s="66">
        <v>316.85199999999998</v>
      </c>
      <c r="N33" s="66">
        <v>569.3370000000001</v>
      </c>
      <c r="O33" s="66">
        <v>378.04699999999991</v>
      </c>
      <c r="P33" s="66">
        <v>78.549000000000007</v>
      </c>
      <c r="Q33" s="66">
        <v>6.4780000000000006</v>
      </c>
      <c r="R33" s="67"/>
      <c r="S33" s="66"/>
      <c r="T33" s="66">
        <f t="shared" si="2"/>
        <v>2491.1709999999998</v>
      </c>
    </row>
    <row r="34" spans="1:20">
      <c r="A34" s="1" t="s">
        <v>227</v>
      </c>
      <c r="B34" s="65">
        <v>673.12199999999996</v>
      </c>
      <c r="C34" s="65">
        <v>165.02199999999999</v>
      </c>
      <c r="D34" s="65">
        <v>295.95800000000003</v>
      </c>
      <c r="E34" s="65">
        <v>173.363</v>
      </c>
      <c r="F34" s="65">
        <v>34.744999999999997</v>
      </c>
      <c r="G34" s="65">
        <v>4.0339999999999998</v>
      </c>
      <c r="H34" s="65">
        <v>75.116</v>
      </c>
      <c r="I34" s="65">
        <v>140.946</v>
      </c>
      <c r="J34" s="65">
        <v>84.203000000000003</v>
      </c>
      <c r="K34" s="65">
        <v>18.231000000000002</v>
      </c>
      <c r="L34" s="65">
        <v>0.65500000000000003</v>
      </c>
      <c r="M34" s="65">
        <v>89.906000000000006</v>
      </c>
      <c r="N34" s="65">
        <v>155.012</v>
      </c>
      <c r="O34" s="65">
        <v>89.161000000000001</v>
      </c>
      <c r="P34" s="65">
        <v>16.513000000000002</v>
      </c>
      <c r="Q34" s="65">
        <v>3.379</v>
      </c>
      <c r="R34" s="67"/>
      <c r="S34" s="66"/>
      <c r="T34" s="66">
        <f t="shared" si="2"/>
        <v>673.12200000000007</v>
      </c>
    </row>
    <row r="35" spans="1:20">
      <c r="A35" s="104" t="s">
        <v>217</v>
      </c>
      <c r="B35" s="68">
        <v>539.423</v>
      </c>
      <c r="C35" s="68">
        <v>120.90600000000001</v>
      </c>
      <c r="D35" s="68">
        <v>239.49199999999999</v>
      </c>
      <c r="E35" s="68">
        <v>148.423</v>
      </c>
      <c r="F35" s="68">
        <v>27.939</v>
      </c>
      <c r="G35" s="68">
        <v>2.6629999999999998</v>
      </c>
      <c r="H35" s="68">
        <v>55.204000000000001</v>
      </c>
      <c r="I35" s="68">
        <v>118.91200000000001</v>
      </c>
      <c r="J35" s="68">
        <v>76.222999999999999</v>
      </c>
      <c r="K35" s="68">
        <v>15.081</v>
      </c>
      <c r="L35" s="68">
        <v>0.35599999999999998</v>
      </c>
      <c r="M35" s="68">
        <v>65.701999999999998</v>
      </c>
      <c r="N35" s="68">
        <v>120.58</v>
      </c>
      <c r="O35" s="68">
        <v>72.2</v>
      </c>
      <c r="P35" s="68">
        <v>12.858000000000001</v>
      </c>
      <c r="Q35" s="68">
        <v>2.306</v>
      </c>
      <c r="R35" s="67"/>
      <c r="S35" s="66"/>
      <c r="T35" s="66">
        <f t="shared" si="2"/>
        <v>539.42200000000003</v>
      </c>
    </row>
    <row r="36" spans="1:20">
      <c r="A36" s="4" t="s">
        <v>218</v>
      </c>
      <c r="B36" s="68">
        <v>651.60900000000004</v>
      </c>
      <c r="C36" s="68">
        <v>160.47300000000001</v>
      </c>
      <c r="D36" s="68">
        <v>288.02999999999997</v>
      </c>
      <c r="E36" s="68">
        <v>167.25200000000001</v>
      </c>
      <c r="F36" s="68">
        <v>32.536000000000001</v>
      </c>
      <c r="G36" s="68">
        <v>3.3180000000000001</v>
      </c>
      <c r="H36" s="68">
        <v>72.626000000000005</v>
      </c>
      <c r="I36" s="68">
        <v>136.11099999999999</v>
      </c>
      <c r="J36" s="68">
        <v>81.269000000000005</v>
      </c>
      <c r="K36" s="68">
        <v>17.425999999999998</v>
      </c>
      <c r="L36" s="68">
        <v>0.65500000000000003</v>
      </c>
      <c r="M36" s="68">
        <v>87.846999999999994</v>
      </c>
      <c r="N36" s="68">
        <v>151.91900000000001</v>
      </c>
      <c r="O36" s="68">
        <v>85.983000000000004</v>
      </c>
      <c r="P36" s="68">
        <v>15.11</v>
      </c>
      <c r="Q36" s="68">
        <v>2.6629999999999998</v>
      </c>
      <c r="R36" s="67"/>
      <c r="S36" s="66"/>
      <c r="T36" s="66">
        <f t="shared" si="2"/>
        <v>651.60900000000004</v>
      </c>
    </row>
    <row r="37" spans="1:20">
      <c r="A37" s="4" t="s">
        <v>219</v>
      </c>
      <c r="B37" s="68">
        <v>174.286</v>
      </c>
      <c r="C37" s="68">
        <v>49</v>
      </c>
      <c r="D37" s="68">
        <v>78.332999999999998</v>
      </c>
      <c r="E37" s="68">
        <v>36.264000000000003</v>
      </c>
      <c r="F37" s="68">
        <v>9.01</v>
      </c>
      <c r="G37" s="68">
        <v>1.68</v>
      </c>
      <c r="H37" s="68">
        <v>24.222000000000001</v>
      </c>
      <c r="I37" s="68">
        <v>32.671999999999997</v>
      </c>
      <c r="J37" s="68">
        <v>18.773</v>
      </c>
      <c r="K37" s="68">
        <v>6.4880000000000004</v>
      </c>
      <c r="L37" s="68">
        <v>0.35599999999999998</v>
      </c>
      <c r="M37" s="68">
        <v>24.779</v>
      </c>
      <c r="N37" s="68">
        <v>45.661000000000001</v>
      </c>
      <c r="O37" s="68">
        <v>17.489999999999998</v>
      </c>
      <c r="P37" s="68">
        <v>2.5219999999999998</v>
      </c>
      <c r="Q37" s="68">
        <v>1.323</v>
      </c>
      <c r="R37" s="67"/>
      <c r="S37" s="66"/>
      <c r="T37" s="66">
        <f t="shared" si="2"/>
        <v>174.286</v>
      </c>
    </row>
    <row r="38" spans="1:20">
      <c r="A38" s="4" t="s">
        <v>220</v>
      </c>
      <c r="B38" s="68">
        <v>279.64299999999997</v>
      </c>
      <c r="C38" s="68">
        <v>76.353999999999999</v>
      </c>
      <c r="D38" s="68">
        <v>121.67</v>
      </c>
      <c r="E38" s="68">
        <v>68.063000000000002</v>
      </c>
      <c r="F38" s="68">
        <v>12.528</v>
      </c>
      <c r="G38" s="68">
        <v>1.028</v>
      </c>
      <c r="H38" s="68">
        <v>35.286999999999999</v>
      </c>
      <c r="I38" s="68">
        <v>62.25</v>
      </c>
      <c r="J38" s="68">
        <v>34.770000000000003</v>
      </c>
      <c r="K38" s="68">
        <v>7.6269999999999998</v>
      </c>
      <c r="L38" s="68">
        <v>0.65500000000000003</v>
      </c>
      <c r="M38" s="68">
        <v>41.067</v>
      </c>
      <c r="N38" s="68">
        <v>59.418999999999997</v>
      </c>
      <c r="O38" s="68">
        <v>33.292999999999999</v>
      </c>
      <c r="P38" s="68">
        <v>4.9020000000000001</v>
      </c>
      <c r="Q38" s="68">
        <v>0.373</v>
      </c>
      <c r="R38" s="67"/>
      <c r="S38" s="66"/>
      <c r="T38" s="66">
        <f t="shared" si="2"/>
        <v>279.64300000000003</v>
      </c>
    </row>
    <row r="39" spans="1:20">
      <c r="A39" s="4" t="s">
        <v>221</v>
      </c>
      <c r="B39" s="68">
        <v>41.606000000000002</v>
      </c>
      <c r="C39" s="68">
        <v>8.3040000000000003</v>
      </c>
      <c r="D39" s="68">
        <v>20.219000000000001</v>
      </c>
      <c r="E39" s="68">
        <v>12.04</v>
      </c>
      <c r="F39" s="68">
        <v>1.0429999999999999</v>
      </c>
      <c r="G39" s="68">
        <v>0</v>
      </c>
      <c r="H39" s="68">
        <v>4.9349999999999996</v>
      </c>
      <c r="I39" s="68">
        <v>9.0549999999999997</v>
      </c>
      <c r="J39" s="68">
        <v>6.7750000000000004</v>
      </c>
      <c r="K39" s="68">
        <v>0.111</v>
      </c>
      <c r="L39" s="68">
        <v>0</v>
      </c>
      <c r="M39" s="68">
        <v>3.3690000000000002</v>
      </c>
      <c r="N39" s="68">
        <v>11.163</v>
      </c>
      <c r="O39" s="68">
        <v>5.2649999999999997</v>
      </c>
      <c r="P39" s="68">
        <v>0.93200000000000005</v>
      </c>
      <c r="Q39" s="68">
        <v>0</v>
      </c>
      <c r="R39" s="67"/>
      <c r="S39" s="66"/>
      <c r="T39" s="66">
        <f t="shared" si="2"/>
        <v>41.605000000000004</v>
      </c>
    </row>
    <row r="40" spans="1:20">
      <c r="A40" s="4" t="s">
        <v>222</v>
      </c>
      <c r="B40" s="68">
        <v>161.16900000000001</v>
      </c>
      <c r="C40" s="68">
        <v>42.834000000000003</v>
      </c>
      <c r="D40" s="68">
        <v>72.239999999999995</v>
      </c>
      <c r="E40" s="68">
        <v>40.524000000000001</v>
      </c>
      <c r="F40" s="68">
        <v>4.8540000000000001</v>
      </c>
      <c r="G40" s="68">
        <v>0.71599999999999997</v>
      </c>
      <c r="H40" s="68">
        <v>19.472000000000001</v>
      </c>
      <c r="I40" s="68">
        <v>31.777000000000001</v>
      </c>
      <c r="J40" s="68">
        <v>23.635000000000002</v>
      </c>
      <c r="K40" s="68">
        <v>3.2130000000000001</v>
      </c>
      <c r="L40" s="68">
        <v>0</v>
      </c>
      <c r="M40" s="68">
        <v>23.361999999999998</v>
      </c>
      <c r="N40" s="68">
        <v>40.463000000000001</v>
      </c>
      <c r="O40" s="68">
        <v>16.888999999999999</v>
      </c>
      <c r="P40" s="68">
        <v>1.641</v>
      </c>
      <c r="Q40" s="68">
        <v>0.71599999999999997</v>
      </c>
      <c r="R40" s="67"/>
      <c r="S40" s="66"/>
      <c r="T40" s="66">
        <f t="shared" si="2"/>
        <v>161.16800000000001</v>
      </c>
    </row>
    <row r="41" spans="1:20">
      <c r="A41" s="4" t="s">
        <v>223</v>
      </c>
      <c r="B41" s="68">
        <v>267.94099999999997</v>
      </c>
      <c r="C41" s="68">
        <v>73.037999999999997</v>
      </c>
      <c r="D41" s="68">
        <v>118.102</v>
      </c>
      <c r="E41" s="68">
        <v>63.167999999999999</v>
      </c>
      <c r="F41" s="68">
        <v>11.281000000000001</v>
      </c>
      <c r="G41" s="68">
        <v>2.351</v>
      </c>
      <c r="H41" s="68">
        <v>26.992000000000001</v>
      </c>
      <c r="I41" s="68">
        <v>45.286999999999999</v>
      </c>
      <c r="J41" s="68">
        <v>31.263999999999999</v>
      </c>
      <c r="K41" s="68">
        <v>6.5620000000000003</v>
      </c>
      <c r="L41" s="68">
        <v>0.65500000000000003</v>
      </c>
      <c r="M41" s="68">
        <v>46.046999999999997</v>
      </c>
      <c r="N41" s="68">
        <v>72.814999999999998</v>
      </c>
      <c r="O41" s="68">
        <v>31.902999999999999</v>
      </c>
      <c r="P41" s="68">
        <v>4.72</v>
      </c>
      <c r="Q41" s="68">
        <v>1.696</v>
      </c>
      <c r="R41" s="67"/>
      <c r="S41" s="66"/>
      <c r="T41" s="66">
        <f t="shared" si="2"/>
        <v>267.94100000000003</v>
      </c>
    </row>
    <row r="42" spans="1:20">
      <c r="A42" s="104" t="s">
        <v>224</v>
      </c>
      <c r="B42" s="68">
        <v>137.17699999999999</v>
      </c>
      <c r="C42" s="68">
        <v>45.045999999999999</v>
      </c>
      <c r="D42" s="68">
        <v>63.15</v>
      </c>
      <c r="E42" s="68">
        <v>25.823</v>
      </c>
      <c r="F42" s="68">
        <v>2.2519999999999998</v>
      </c>
      <c r="G42" s="68">
        <v>0.90600000000000003</v>
      </c>
      <c r="H42" s="68">
        <v>19.170999999999999</v>
      </c>
      <c r="I42" s="68">
        <v>25.663</v>
      </c>
      <c r="J42" s="68">
        <v>13.202999999999999</v>
      </c>
      <c r="K42" s="68">
        <v>1.0389999999999999</v>
      </c>
      <c r="L42" s="68">
        <v>0.29899999999999999</v>
      </c>
      <c r="M42" s="68">
        <v>25.875</v>
      </c>
      <c r="N42" s="68">
        <v>37.487000000000002</v>
      </c>
      <c r="O42" s="68">
        <v>12.62</v>
      </c>
      <c r="P42" s="68">
        <v>1.212</v>
      </c>
      <c r="Q42" s="68">
        <v>0.60699999999999998</v>
      </c>
      <c r="R42" s="67"/>
      <c r="S42" s="66"/>
      <c r="T42" s="66">
        <f t="shared" si="2"/>
        <v>137.17599999999999</v>
      </c>
    </row>
    <row r="43" spans="1:20">
      <c r="A43" s="104" t="s">
        <v>225</v>
      </c>
      <c r="B43" s="68">
        <v>30.792999999999999</v>
      </c>
      <c r="C43" s="68">
        <v>6.91</v>
      </c>
      <c r="D43" s="68">
        <v>11.750999999999999</v>
      </c>
      <c r="E43" s="68">
        <v>8.6989999999999998</v>
      </c>
      <c r="F43" s="68">
        <v>3.1339999999999999</v>
      </c>
      <c r="G43" s="68">
        <v>0.29899999999999999</v>
      </c>
      <c r="H43" s="68">
        <v>4.9580000000000002</v>
      </c>
      <c r="I43" s="68">
        <v>5.9429999999999996</v>
      </c>
      <c r="J43" s="68">
        <v>3.2509999999999999</v>
      </c>
      <c r="K43" s="68">
        <v>2.5590000000000002</v>
      </c>
      <c r="L43" s="68">
        <v>0.29899999999999999</v>
      </c>
      <c r="M43" s="68">
        <v>1.9530000000000001</v>
      </c>
      <c r="N43" s="68">
        <v>5.8090000000000002</v>
      </c>
      <c r="O43" s="68">
        <v>5.4480000000000004</v>
      </c>
      <c r="P43" s="68">
        <v>0.57499999999999996</v>
      </c>
      <c r="Q43" s="68">
        <v>0</v>
      </c>
      <c r="R43" s="67"/>
      <c r="S43" s="67"/>
      <c r="T43" s="66">
        <f t="shared" si="2"/>
        <v>30.794999999999998</v>
      </c>
    </row>
    <row r="47" spans="1:20">
      <c r="B47" s="65">
        <f>SUM(B23:B31)+SUM(B35:B43)</f>
        <v>5291.0750000000007</v>
      </c>
      <c r="C47" s="65">
        <f t="shared" ref="C47:Q47" si="3">SUM(C23:C31)+SUM(C35:C43)</f>
        <v>1926.5840000000003</v>
      </c>
      <c r="D47" s="65">
        <f t="shared" si="3"/>
        <v>2142.665</v>
      </c>
      <c r="E47" s="65">
        <f t="shared" si="3"/>
        <v>1030.172</v>
      </c>
      <c r="F47" s="65">
        <f t="shared" si="3"/>
        <v>159.84200000000001</v>
      </c>
      <c r="G47" s="65">
        <f t="shared" si="3"/>
        <v>31.810000000000002</v>
      </c>
      <c r="H47" s="65">
        <f t="shared" si="3"/>
        <v>772.13600000000008</v>
      </c>
      <c r="I47" s="65">
        <f t="shared" si="3"/>
        <v>943.90300000000002</v>
      </c>
      <c r="J47" s="65">
        <f t="shared" si="3"/>
        <v>504.68499999999995</v>
      </c>
      <c r="K47" s="65">
        <f t="shared" si="3"/>
        <v>89.551999999999992</v>
      </c>
      <c r="L47" s="65">
        <f t="shared" si="3"/>
        <v>18.209000000000003</v>
      </c>
      <c r="M47" s="65">
        <f t="shared" si="3"/>
        <v>1154.4540000000002</v>
      </c>
      <c r="N47" s="65">
        <f t="shared" si="3"/>
        <v>1198.7620000000002</v>
      </c>
      <c r="O47" s="65">
        <f t="shared" si="3"/>
        <v>525.48299999999995</v>
      </c>
      <c r="P47" s="65">
        <f t="shared" si="3"/>
        <v>70.290999999999997</v>
      </c>
      <c r="Q47" s="65">
        <f t="shared" si="3"/>
        <v>13.599</v>
      </c>
    </row>
    <row r="48" spans="1:20">
      <c r="B48" s="65">
        <f>SUM(B11:B19)</f>
        <v>5291.0750000000007</v>
      </c>
      <c r="C48" s="65">
        <f t="shared" ref="C48:Q48" si="4">SUM(C11:C19)</f>
        <v>1926.5839999999998</v>
      </c>
      <c r="D48" s="65">
        <f t="shared" si="4"/>
        <v>2142.665</v>
      </c>
      <c r="E48" s="65">
        <f t="shared" si="4"/>
        <v>1030.172</v>
      </c>
      <c r="F48" s="65">
        <f t="shared" si="4"/>
        <v>159.84200000000001</v>
      </c>
      <c r="G48" s="65">
        <f t="shared" si="4"/>
        <v>31.809999999999995</v>
      </c>
      <c r="H48" s="65">
        <f t="shared" si="4"/>
        <v>772.13600000000008</v>
      </c>
      <c r="I48" s="65">
        <f t="shared" si="4"/>
        <v>943.90299999999991</v>
      </c>
      <c r="J48" s="65">
        <f t="shared" si="4"/>
        <v>504.68500000000006</v>
      </c>
      <c r="K48" s="65">
        <f t="shared" si="4"/>
        <v>89.551999999999992</v>
      </c>
      <c r="L48" s="65">
        <f t="shared" si="4"/>
        <v>18.209</v>
      </c>
      <c r="M48" s="65">
        <f t="shared" si="4"/>
        <v>1154.454</v>
      </c>
      <c r="N48" s="65">
        <f t="shared" si="4"/>
        <v>1198.7619999999999</v>
      </c>
      <c r="O48" s="65">
        <f t="shared" si="4"/>
        <v>525.48300000000006</v>
      </c>
      <c r="P48" s="65">
        <f t="shared" si="4"/>
        <v>70.291000000000011</v>
      </c>
      <c r="Q48" s="65">
        <f t="shared" si="4"/>
        <v>13.599</v>
      </c>
    </row>
    <row r="49" spans="1:17">
      <c r="B49" s="186" t="s">
        <v>121</v>
      </c>
      <c r="C49" s="186" t="s">
        <v>17</v>
      </c>
      <c r="D49" s="186"/>
      <c r="E49" s="186"/>
      <c r="F49" s="186"/>
      <c r="G49" s="186"/>
      <c r="H49" s="186" t="s">
        <v>21</v>
      </c>
      <c r="I49" s="186"/>
      <c r="J49" s="186"/>
      <c r="K49" s="186"/>
      <c r="L49" s="186"/>
      <c r="M49" s="186" t="s">
        <v>22</v>
      </c>
      <c r="N49" s="186"/>
      <c r="O49" s="186"/>
      <c r="P49" s="186"/>
      <c r="Q49" s="186"/>
    </row>
    <row r="50" spans="1:17">
      <c r="B50" s="186"/>
      <c r="C50" s="101" t="s">
        <v>18</v>
      </c>
      <c r="D50" s="101">
        <v>2</v>
      </c>
      <c r="E50" s="101">
        <v>3</v>
      </c>
      <c r="F50" s="101" t="s">
        <v>19</v>
      </c>
      <c r="G50" s="101" t="s">
        <v>20</v>
      </c>
      <c r="H50" s="101" t="s">
        <v>18</v>
      </c>
      <c r="I50" s="101">
        <v>2</v>
      </c>
      <c r="J50" s="101">
        <v>3</v>
      </c>
      <c r="K50" s="101" t="s">
        <v>19</v>
      </c>
      <c r="L50" s="101" t="s">
        <v>20</v>
      </c>
      <c r="M50" s="101" t="s">
        <v>18</v>
      </c>
      <c r="N50" s="101">
        <v>2</v>
      </c>
      <c r="O50" s="101">
        <v>3</v>
      </c>
      <c r="P50" s="101" t="s">
        <v>19</v>
      </c>
      <c r="Q50" s="101" t="s">
        <v>20</v>
      </c>
    </row>
    <row r="51" spans="1:17">
      <c r="A51" s="1" t="s">
        <v>111</v>
      </c>
    </row>
    <row r="52" spans="1:17">
      <c r="A52" s="1"/>
    </row>
    <row r="53" spans="1:17">
      <c r="A53" s="1" t="s">
        <v>216</v>
      </c>
      <c r="B53" s="122">
        <f>+B10/B$8*100</f>
        <v>34.143753923010259</v>
      </c>
      <c r="C53" s="122">
        <f t="shared" ref="C53:Q53" si="5">+C10/C$8*100</f>
        <v>41.507562608480036</v>
      </c>
      <c r="D53" s="122">
        <f t="shared" si="5"/>
        <v>33.282746692324693</v>
      </c>
      <c r="E53" s="122">
        <f t="shared" si="5"/>
        <v>28.924045799393884</v>
      </c>
      <c r="F53" s="122">
        <f t="shared" si="5"/>
        <v>20.628548191618293</v>
      </c>
      <c r="G53" s="122">
        <f t="shared" si="5"/>
        <v>51.388745482705211</v>
      </c>
      <c r="H53" s="122">
        <f t="shared" si="5"/>
        <v>42.251336580105523</v>
      </c>
      <c r="I53" s="122">
        <f t="shared" si="5"/>
        <v>33.979268319582253</v>
      </c>
      <c r="J53" s="122">
        <f t="shared" si="5"/>
        <v>30.900315627078822</v>
      </c>
      <c r="K53" s="122">
        <f t="shared" si="5"/>
        <v>20.05353705929635</v>
      </c>
      <c r="L53" s="122">
        <f t="shared" si="5"/>
        <v>73.646838156484449</v>
      </c>
      <c r="M53" s="122">
        <f t="shared" si="5"/>
        <v>40.994520766271684</v>
      </c>
      <c r="N53" s="122">
        <f t="shared" si="5"/>
        <v>32.710725001358611</v>
      </c>
      <c r="O53" s="122">
        <f t="shared" si="5"/>
        <v>27.236577427458975</v>
      </c>
      <c r="P53" s="122">
        <f t="shared" si="5"/>
        <v>21.30421953378578</v>
      </c>
      <c r="Q53" s="122">
        <f t="shared" si="5"/>
        <v>37.429651406971857</v>
      </c>
    </row>
    <row r="54" spans="1:17">
      <c r="A54" s="104" t="s">
        <v>217</v>
      </c>
      <c r="B54" s="122">
        <f t="shared" ref="B54:Q62" si="6">+B11/B$8*100</f>
        <v>25.132364326967771</v>
      </c>
      <c r="C54" s="122">
        <f t="shared" si="6"/>
        <v>27.437545151634463</v>
      </c>
      <c r="D54" s="122">
        <f t="shared" si="6"/>
        <v>25.284176868625845</v>
      </c>
      <c r="E54" s="122">
        <f t="shared" si="6"/>
        <v>23.617291562279387</v>
      </c>
      <c r="F54" s="122">
        <f t="shared" si="6"/>
        <v>16.811252152835365</v>
      </c>
      <c r="G54" s="122">
        <f t="shared" si="6"/>
        <v>35.353639648941652</v>
      </c>
      <c r="H54" s="122">
        <f t="shared" si="6"/>
        <v>29.502445582720917</v>
      </c>
      <c r="I54" s="122">
        <f t="shared" si="6"/>
        <v>26.405785088467788</v>
      </c>
      <c r="J54" s="122">
        <f t="shared" si="6"/>
        <v>26.041154859464061</v>
      </c>
      <c r="K54" s="122">
        <f t="shared" si="6"/>
        <v>17.256483809832826</v>
      </c>
      <c r="L54" s="122">
        <f t="shared" si="6"/>
        <v>51.446945337620576</v>
      </c>
      <c r="M54" s="122">
        <f t="shared" si="6"/>
        <v>26.013440905655276</v>
      </c>
      <c r="N54" s="122">
        <f t="shared" si="6"/>
        <v>24.362955455744153</v>
      </c>
      <c r="O54" s="122">
        <f t="shared" si="6"/>
        <v>21.547254189293021</v>
      </c>
      <c r="P54" s="122">
        <f t="shared" si="6"/>
        <v>16.287122698002186</v>
      </c>
      <c r="Q54" s="122">
        <f t="shared" si="6"/>
        <v>25.258294834103317</v>
      </c>
    </row>
    <row r="55" spans="1:17">
      <c r="A55" s="4" t="s">
        <v>218</v>
      </c>
      <c r="B55" s="122">
        <f t="shared" si="6"/>
        <v>33.365738123311402</v>
      </c>
      <c r="C55" s="122">
        <f t="shared" si="6"/>
        <v>40.756768189811581</v>
      </c>
      <c r="D55" s="122">
        <f t="shared" si="6"/>
        <v>32.663247924098052</v>
      </c>
      <c r="E55" s="122">
        <f t="shared" si="6"/>
        <v>27.938598860416903</v>
      </c>
      <c r="F55" s="122">
        <f t="shared" si="6"/>
        <v>19.605154047330487</v>
      </c>
      <c r="G55" s="122">
        <f t="shared" si="6"/>
        <v>47.692307692307686</v>
      </c>
      <c r="H55" s="122">
        <f t="shared" si="6"/>
        <v>41.418052846994399</v>
      </c>
      <c r="I55" s="122">
        <f t="shared" si="6"/>
        <v>33.096622075791721</v>
      </c>
      <c r="J55" s="122">
        <f t="shared" si="6"/>
        <v>30.010453504148039</v>
      </c>
      <c r="K55" s="122">
        <f t="shared" si="6"/>
        <v>19.459909886657766</v>
      </c>
      <c r="L55" s="122">
        <f t="shared" si="6"/>
        <v>73.646838156484449</v>
      </c>
      <c r="M55" s="122">
        <f t="shared" si="6"/>
        <v>40.300621333996602</v>
      </c>
      <c r="N55" s="122">
        <f t="shared" si="6"/>
        <v>32.307432686889761</v>
      </c>
      <c r="O55" s="122">
        <f t="shared" si="6"/>
        <v>26.169332907425474</v>
      </c>
      <c r="P55" s="122">
        <f t="shared" si="6"/>
        <v>19.775918629475985</v>
      </c>
      <c r="Q55" s="122">
        <f t="shared" si="6"/>
        <v>31.415371692566147</v>
      </c>
    </row>
    <row r="56" spans="1:17">
      <c r="A56" s="4" t="s">
        <v>219</v>
      </c>
      <c r="B56" s="122">
        <f t="shared" si="6"/>
        <v>7.0815855053460384</v>
      </c>
      <c r="C56" s="122">
        <f t="shared" si="6"/>
        <v>7.9831305276140423</v>
      </c>
      <c r="D56" s="122">
        <f t="shared" si="6"/>
        <v>7.4745033906485725</v>
      </c>
      <c r="E56" s="122">
        <f t="shared" si="6"/>
        <v>5.6862737793440781</v>
      </c>
      <c r="F56" s="122">
        <f t="shared" si="6"/>
        <v>4.9100593225744715</v>
      </c>
      <c r="G56" s="122">
        <f t="shared" si="6"/>
        <v>8.6732059886422306</v>
      </c>
      <c r="H56" s="122">
        <f t="shared" si="6"/>
        <v>8.875522115280253</v>
      </c>
      <c r="I56" s="122">
        <f t="shared" si="6"/>
        <v>6.8365322439275262</v>
      </c>
      <c r="J56" s="122">
        <f t="shared" si="6"/>
        <v>5.7089881938083709</v>
      </c>
      <c r="K56" s="122">
        <f t="shared" si="6"/>
        <v>6.5306363240835648</v>
      </c>
      <c r="L56" s="122">
        <f t="shared" si="6"/>
        <v>4.7695605573419071</v>
      </c>
      <c r="M56" s="122">
        <f t="shared" si="6"/>
        <v>7.3677461731090137</v>
      </c>
      <c r="N56" s="122">
        <f t="shared" si="6"/>
        <v>7.9984402216868293</v>
      </c>
      <c r="O56" s="122">
        <f t="shared" si="6"/>
        <v>5.6667040774922093</v>
      </c>
      <c r="P56" s="122">
        <f t="shared" si="6"/>
        <v>3.0027945081839169</v>
      </c>
      <c r="Q56" s="122">
        <f t="shared" si="6"/>
        <v>11.112977740445192</v>
      </c>
    </row>
    <row r="57" spans="1:17">
      <c r="A57" s="4" t="s">
        <v>220</v>
      </c>
      <c r="B57" s="122">
        <f t="shared" si="6"/>
        <v>16.644307791353551</v>
      </c>
      <c r="C57" s="122">
        <f t="shared" si="6"/>
        <v>20.055721850925828</v>
      </c>
      <c r="D57" s="122">
        <f t="shared" si="6"/>
        <v>16.634751190155868</v>
      </c>
      <c r="E57" s="122">
        <f t="shared" si="6"/>
        <v>14.067276008963178</v>
      </c>
      <c r="F57" s="122">
        <f t="shared" si="6"/>
        <v>9.1363940805000965</v>
      </c>
      <c r="G57" s="122">
        <f t="shared" si="6"/>
        <v>11.192565823438306</v>
      </c>
      <c r="H57" s="122">
        <f t="shared" si="6"/>
        <v>20.927150694811584</v>
      </c>
      <c r="I57" s="122">
        <f t="shared" si="6"/>
        <v>17.570731854555504</v>
      </c>
      <c r="J57" s="122">
        <f t="shared" si="6"/>
        <v>15.303161730065046</v>
      </c>
      <c r="K57" s="122">
        <f t="shared" si="6"/>
        <v>9.6403577986387141</v>
      </c>
      <c r="L57" s="122">
        <f t="shared" si="6"/>
        <v>14.201500535905682</v>
      </c>
      <c r="M57" s="122">
        <f t="shared" si="6"/>
        <v>19.454660487939169</v>
      </c>
      <c r="N57" s="122">
        <f t="shared" si="6"/>
        <v>15.865977287873486</v>
      </c>
      <c r="O57" s="122">
        <f t="shared" si="6"/>
        <v>13.011888009254866</v>
      </c>
      <c r="P57" s="122">
        <f t="shared" si="6"/>
        <v>8.5440785933730226</v>
      </c>
      <c r="Q57" s="122">
        <f t="shared" si="6"/>
        <v>9.3070138597228063</v>
      </c>
    </row>
    <row r="58" spans="1:17">
      <c r="A58" s="4" t="s">
        <v>221</v>
      </c>
      <c r="B58" s="122">
        <f t="shared" si="6"/>
        <v>1.9563210076944184</v>
      </c>
      <c r="C58" s="122">
        <f t="shared" si="6"/>
        <v>2.2057221010239014</v>
      </c>
      <c r="D58" s="122">
        <f t="shared" si="6"/>
        <v>2.0508790977534925</v>
      </c>
      <c r="E58" s="122">
        <f t="shared" si="6"/>
        <v>1.756220860815515</v>
      </c>
      <c r="F58" s="122">
        <f t="shared" si="6"/>
        <v>0.55575046246092996</v>
      </c>
      <c r="G58" s="122">
        <f t="shared" si="6"/>
        <v>3.8358286009292719</v>
      </c>
      <c r="H58" s="122">
        <f t="shared" si="6"/>
        <v>2.1506072817794459</v>
      </c>
      <c r="I58" s="122">
        <f t="shared" si="6"/>
        <v>2.0244094698434036</v>
      </c>
      <c r="J58" s="122">
        <f t="shared" si="6"/>
        <v>2.169759245891894</v>
      </c>
      <c r="K58" s="122">
        <f t="shared" si="6"/>
        <v>0.17182003878855812</v>
      </c>
      <c r="L58" s="122">
        <f t="shared" si="6"/>
        <v>9.954448017148982</v>
      </c>
      <c r="M58" s="122">
        <f t="shared" si="6"/>
        <v>2.2437329302188558</v>
      </c>
      <c r="N58" s="122">
        <f t="shared" si="6"/>
        <v>2.0725220642846045</v>
      </c>
      <c r="O58" s="122">
        <f t="shared" si="6"/>
        <v>1.4030786231665098</v>
      </c>
      <c r="P58" s="122">
        <f t="shared" si="6"/>
        <v>1.0075850936420601</v>
      </c>
      <c r="Q58" s="122">
        <f t="shared" si="6"/>
        <v>0</v>
      </c>
    </row>
    <row r="59" spans="1:17">
      <c r="A59" s="4" t="s">
        <v>222</v>
      </c>
      <c r="B59" s="122">
        <f t="shared" si="6"/>
        <v>8.2797461682087938</v>
      </c>
      <c r="C59" s="122">
        <f t="shared" si="6"/>
        <v>10.689120233577309</v>
      </c>
      <c r="D59" s="122">
        <f t="shared" si="6"/>
        <v>7.7863990861948214</v>
      </c>
      <c r="E59" s="122">
        <f t="shared" si="6"/>
        <v>7.0875623762486875</v>
      </c>
      <c r="F59" s="122">
        <f t="shared" si="6"/>
        <v>3.1216112776679212</v>
      </c>
      <c r="G59" s="122">
        <f t="shared" si="6"/>
        <v>15.72534847702633</v>
      </c>
      <c r="H59" s="122">
        <f t="shared" si="6"/>
        <v>11.074620908419316</v>
      </c>
      <c r="I59" s="122">
        <f t="shared" si="6"/>
        <v>7.5680269147317052</v>
      </c>
      <c r="J59" s="122">
        <f t="shared" si="6"/>
        <v>7.9481004749570827</v>
      </c>
      <c r="K59" s="122">
        <f t="shared" si="6"/>
        <v>3.654678593287958</v>
      </c>
      <c r="L59" s="122">
        <f t="shared" si="6"/>
        <v>26.647909967845656</v>
      </c>
      <c r="M59" s="122">
        <f t="shared" si="6"/>
        <v>10.423342646501284</v>
      </c>
      <c r="N59" s="122">
        <f t="shared" si="6"/>
        <v>7.965833609027646</v>
      </c>
      <c r="O59" s="122">
        <f t="shared" si="6"/>
        <v>6.3527035076965586</v>
      </c>
      <c r="P59" s="122">
        <f t="shared" si="6"/>
        <v>2.4942287330984327</v>
      </c>
      <c r="Q59" s="122">
        <f t="shared" si="6"/>
        <v>8.8870222595548096</v>
      </c>
    </row>
    <row r="60" spans="1:17">
      <c r="A60" s="4" t="s">
        <v>223</v>
      </c>
      <c r="B60" s="122">
        <f t="shared" si="6"/>
        <v>12.560960436716861</v>
      </c>
      <c r="C60" s="122">
        <f t="shared" si="6"/>
        <v>16.179058788053315</v>
      </c>
      <c r="D60" s="122">
        <f t="shared" si="6"/>
        <v>12.176652947723184</v>
      </c>
      <c r="E60" s="122">
        <f t="shared" si="6"/>
        <v>9.7030341073979756</v>
      </c>
      <c r="F60" s="122">
        <f t="shared" si="6"/>
        <v>6.4915959686164451</v>
      </c>
      <c r="G60" s="122">
        <f t="shared" si="6"/>
        <v>26.071244192049559</v>
      </c>
      <c r="H60" s="122">
        <f t="shared" si="6"/>
        <v>12.072460672859108</v>
      </c>
      <c r="I60" s="122">
        <f t="shared" si="6"/>
        <v>9.3402849125886505</v>
      </c>
      <c r="J60" s="122">
        <f t="shared" si="6"/>
        <v>9.1562182174045788</v>
      </c>
      <c r="K60" s="122">
        <f t="shared" si="6"/>
        <v>6.1169408658845041</v>
      </c>
      <c r="L60" s="122">
        <f t="shared" si="6"/>
        <v>40.125937834941048</v>
      </c>
      <c r="M60" s="122">
        <f t="shared" si="6"/>
        <v>19.01154043983589</v>
      </c>
      <c r="N60" s="122">
        <f t="shared" si="6"/>
        <v>14.506033653456541</v>
      </c>
      <c r="O60" s="122">
        <f t="shared" si="6"/>
        <v>10.169816370401707</v>
      </c>
      <c r="P60" s="122">
        <f t="shared" si="6"/>
        <v>6.9333310190408417</v>
      </c>
      <c r="Q60" s="122">
        <f t="shared" si="6"/>
        <v>17.261654766904659</v>
      </c>
    </row>
    <row r="61" spans="1:17">
      <c r="A61" s="104" t="s">
        <v>224</v>
      </c>
      <c r="B61" s="122">
        <f t="shared" si="6"/>
        <v>7.1151936562251477</v>
      </c>
      <c r="C61" s="122">
        <f t="shared" si="6"/>
        <v>10.353917357592369</v>
      </c>
      <c r="D61" s="122">
        <f t="shared" si="6"/>
        <v>6.811293157873247</v>
      </c>
      <c r="E61" s="122">
        <f t="shared" si="6"/>
        <v>4.5948407694327971</v>
      </c>
      <c r="F61" s="122">
        <f t="shared" si="6"/>
        <v>1.6062543854053708</v>
      </c>
      <c r="G61" s="122">
        <f t="shared" si="6"/>
        <v>14.135260712441919</v>
      </c>
      <c r="H61" s="122">
        <f t="shared" si="6"/>
        <v>6.9139792099209787</v>
      </c>
      <c r="I61" s="122">
        <f t="shared" si="6"/>
        <v>5.3107372179984136</v>
      </c>
      <c r="J61" s="122">
        <f t="shared" si="6"/>
        <v>4.29341793190462</v>
      </c>
      <c r="K61" s="122">
        <f t="shared" si="6"/>
        <v>1.1142492644185034</v>
      </c>
      <c r="L61" s="122">
        <f t="shared" si="6"/>
        <v>19.158628081457664</v>
      </c>
      <c r="M61" s="122">
        <f t="shared" si="6"/>
        <v>12.726600967378154</v>
      </c>
      <c r="N61" s="122">
        <f t="shared" si="6"/>
        <v>8.0436318427407869</v>
      </c>
      <c r="O61" s="122">
        <f t="shared" si="6"/>
        <v>4.8520689625402529</v>
      </c>
      <c r="P61" s="122">
        <f t="shared" si="6"/>
        <v>2.1844028257511328</v>
      </c>
      <c r="Q61" s="122">
        <f t="shared" si="6"/>
        <v>10.986980260394791</v>
      </c>
    </row>
    <row r="62" spans="1:17">
      <c r="A62" s="104" t="s">
        <v>225</v>
      </c>
      <c r="B62" s="122">
        <f t="shared" si="6"/>
        <v>1.561511189214964</v>
      </c>
      <c r="C62" s="122">
        <f t="shared" si="6"/>
        <v>2.0061438378335503</v>
      </c>
      <c r="D62" s="122">
        <f t="shared" si="6"/>
        <v>1.2845935671381921</v>
      </c>
      <c r="E62" s="122">
        <f t="shared" si="6"/>
        <v>1.4925595542997001</v>
      </c>
      <c r="F62" s="122">
        <f t="shared" si="6"/>
        <v>1.4866524207437648</v>
      </c>
      <c r="G62" s="122">
        <f t="shared" si="6"/>
        <v>1.5436241610738253</v>
      </c>
      <c r="H62" s="122">
        <f t="shared" si="6"/>
        <v>2.2349860127373367</v>
      </c>
      <c r="I62" s="122">
        <f t="shared" si="6"/>
        <v>1.426304320822116</v>
      </c>
      <c r="J62" s="122">
        <f t="shared" si="6"/>
        <v>1.4137505029611521</v>
      </c>
      <c r="K62" s="122">
        <f t="shared" si="6"/>
        <v>2.0928123179481886</v>
      </c>
      <c r="L62" s="122">
        <f t="shared" si="6"/>
        <v>4.005894962486602</v>
      </c>
      <c r="M62" s="122">
        <f t="shared" si="6"/>
        <v>1.8484263804940244</v>
      </c>
      <c r="N62" s="122">
        <f t="shared" si="6"/>
        <v>1.1683082793147275</v>
      </c>
      <c r="O62" s="122">
        <f t="shared" si="6"/>
        <v>1.5598587597448008</v>
      </c>
      <c r="P62" s="122">
        <f t="shared" si="6"/>
        <v>0.77326297884158091</v>
      </c>
      <c r="Q62" s="122">
        <f t="shared" si="6"/>
        <v>0</v>
      </c>
    </row>
    <row r="63" spans="1:17">
      <c r="A63" s="6"/>
    </row>
    <row r="64" spans="1:17">
      <c r="A64" s="1" t="s">
        <v>112</v>
      </c>
    </row>
    <row r="65" spans="1:17">
      <c r="A65" s="1" t="s">
        <v>226</v>
      </c>
      <c r="B65" s="87">
        <f>+B22/B$21*100</f>
        <v>42.350055029919638</v>
      </c>
      <c r="C65" s="87">
        <f t="shared" ref="C65:Q65" si="7">+C22/C$21*100</f>
        <v>48.231461281429439</v>
      </c>
      <c r="D65" s="87">
        <f t="shared" si="7"/>
        <v>40.232544097781705</v>
      </c>
      <c r="E65" s="87">
        <f t="shared" si="7"/>
        <v>37.611228377970882</v>
      </c>
      <c r="F65" s="87">
        <f t="shared" si="7"/>
        <v>21.417231560113905</v>
      </c>
      <c r="G65" s="87">
        <f t="shared" si="7"/>
        <v>51.766351871283668</v>
      </c>
      <c r="H65" s="87">
        <f t="shared" si="7"/>
        <v>47.382312366749893</v>
      </c>
      <c r="I65" s="87">
        <f t="shared" si="7"/>
        <v>41.559718456440173</v>
      </c>
      <c r="J65" s="87">
        <f t="shared" si="7"/>
        <v>41.923363595263986</v>
      </c>
      <c r="K65" s="87">
        <f t="shared" si="7"/>
        <v>20.995549308971658</v>
      </c>
      <c r="L65" s="87">
        <f t="shared" si="7"/>
        <v>80.592543275632494</v>
      </c>
      <c r="M65" s="87">
        <f t="shared" si="7"/>
        <v>48.813961037691207</v>
      </c>
      <c r="N65" s="87">
        <f t="shared" si="7"/>
        <v>39.221737951744423</v>
      </c>
      <c r="O65" s="87">
        <f t="shared" si="7"/>
        <v>34.101746831288814</v>
      </c>
      <c r="P65" s="87">
        <f t="shared" si="7"/>
        <v>21.908059766604861</v>
      </c>
      <c r="Q65" s="87">
        <f t="shared" si="7"/>
        <v>19.845218352681037</v>
      </c>
    </row>
    <row r="66" spans="1:17">
      <c r="A66" s="104" t="s">
        <v>217</v>
      </c>
      <c r="B66" s="87">
        <f t="shared" ref="B66:Q74" si="8">+B23/B$21*100</f>
        <v>29.140192188526036</v>
      </c>
      <c r="C66" s="87">
        <f t="shared" si="8"/>
        <v>30.511047785397739</v>
      </c>
      <c r="D66" s="87">
        <f t="shared" si="8"/>
        <v>28.828269936790914</v>
      </c>
      <c r="E66" s="87">
        <f t="shared" si="8"/>
        <v>28.828092875352944</v>
      </c>
      <c r="F66" s="87">
        <f t="shared" si="8"/>
        <v>17.928332031348436</v>
      </c>
      <c r="G66" s="87">
        <f t="shared" si="8"/>
        <v>36.594963273871976</v>
      </c>
      <c r="H66" s="87">
        <f t="shared" si="8"/>
        <v>32.300395617425409</v>
      </c>
      <c r="I66" s="87">
        <f t="shared" si="8"/>
        <v>29.727494317092539</v>
      </c>
      <c r="J66" s="87">
        <f t="shared" si="8"/>
        <v>32.116543052993002</v>
      </c>
      <c r="K66" s="87">
        <f t="shared" si="8"/>
        <v>19.4893417662216</v>
      </c>
      <c r="L66" s="87">
        <f t="shared" si="8"/>
        <v>57.989347536617842</v>
      </c>
      <c r="M66" s="87">
        <f t="shared" si="8"/>
        <v>29.283526867253595</v>
      </c>
      <c r="N66" s="87">
        <f t="shared" si="8"/>
        <v>28.143181865576715</v>
      </c>
      <c r="O66" s="87">
        <f t="shared" si="8"/>
        <v>26.151252815665288</v>
      </c>
      <c r="P66" s="87">
        <f t="shared" si="8"/>
        <v>16.11135347366125</v>
      </c>
      <c r="Q66" s="87">
        <f t="shared" si="8"/>
        <v>12.916896996498984</v>
      </c>
    </row>
    <row r="67" spans="1:17">
      <c r="A67" s="4" t="s">
        <v>218</v>
      </c>
      <c r="B67" s="87">
        <f t="shared" si="8"/>
        <v>41.670597375211571</v>
      </c>
      <c r="C67" s="87">
        <f t="shared" si="8"/>
        <v>47.540445530028101</v>
      </c>
      <c r="D67" s="87">
        <f t="shared" si="8"/>
        <v>39.770107866269974</v>
      </c>
      <c r="E67" s="87">
        <f t="shared" si="8"/>
        <v>36.385865840620632</v>
      </c>
      <c r="F67" s="87">
        <f t="shared" si="8"/>
        <v>20.966156792581206</v>
      </c>
      <c r="G67" s="87">
        <f t="shared" si="8"/>
        <v>51.766351871283668</v>
      </c>
      <c r="H67" s="87">
        <f t="shared" si="8"/>
        <v>46.735301159489687</v>
      </c>
      <c r="I67" s="87">
        <f t="shared" si="8"/>
        <v>40.80163229534687</v>
      </c>
      <c r="J67" s="87">
        <f t="shared" si="8"/>
        <v>41.027113549443435</v>
      </c>
      <c r="K67" s="87">
        <f t="shared" si="8"/>
        <v>20.995549308971658</v>
      </c>
      <c r="L67" s="87">
        <f t="shared" si="8"/>
        <v>80.592543275632494</v>
      </c>
      <c r="M67" s="87">
        <f t="shared" si="8"/>
        <v>48.092755482374663</v>
      </c>
      <c r="N67" s="87">
        <f t="shared" si="8"/>
        <v>38.984630784309644</v>
      </c>
      <c r="O67" s="87">
        <f t="shared" si="8"/>
        <v>32.608511886707078</v>
      </c>
      <c r="P67" s="87">
        <f t="shared" si="8"/>
        <v>20.931944595921038</v>
      </c>
      <c r="Q67" s="87">
        <f t="shared" si="8"/>
        <v>19.845218352681037</v>
      </c>
    </row>
    <row r="68" spans="1:17">
      <c r="A68" s="4" t="s">
        <v>219</v>
      </c>
      <c r="B68" s="87">
        <f t="shared" si="8"/>
        <v>7.1800172026303386</v>
      </c>
      <c r="C68" s="87">
        <f t="shared" si="8"/>
        <v>7.274338356477374</v>
      </c>
      <c r="D68" s="87">
        <f t="shared" si="8"/>
        <v>7.630197819943481</v>
      </c>
      <c r="E68" s="87">
        <f t="shared" si="8"/>
        <v>6.7959648016667122</v>
      </c>
      <c r="F68" s="87">
        <f t="shared" si="8"/>
        <v>4.1655116800645109</v>
      </c>
      <c r="G68" s="87">
        <f t="shared" si="8"/>
        <v>0</v>
      </c>
      <c r="H68" s="87">
        <f t="shared" si="8"/>
        <v>7.5469439408968091</v>
      </c>
      <c r="I68" s="87">
        <f t="shared" si="8"/>
        <v>7.1801824007887589</v>
      </c>
      <c r="J68" s="87">
        <f t="shared" si="8"/>
        <v>5.7807211544335972</v>
      </c>
      <c r="K68" s="87">
        <f t="shared" si="8"/>
        <v>5.5469665026938388</v>
      </c>
      <c r="L68" s="87">
        <f t="shared" si="8"/>
        <v>0</v>
      </c>
      <c r="M68" s="87">
        <f t="shared" si="8"/>
        <v>7.0872916854073207</v>
      </c>
      <c r="N68" s="87">
        <f t="shared" si="8"/>
        <v>7.9728067065668471</v>
      </c>
      <c r="O68" s="87">
        <f t="shared" si="8"/>
        <v>7.6223105113198439</v>
      </c>
      <c r="P68" s="87">
        <f t="shared" si="8"/>
        <v>2.5575308103391863</v>
      </c>
      <c r="Q68" s="87">
        <f t="shared" si="8"/>
        <v>0</v>
      </c>
    </row>
    <row r="69" spans="1:17">
      <c r="A69" s="4" t="s">
        <v>220</v>
      </c>
      <c r="B69" s="87">
        <f t="shared" si="8"/>
        <v>22.886989817152692</v>
      </c>
      <c r="C69" s="87">
        <f t="shared" si="8"/>
        <v>23.696806690721157</v>
      </c>
      <c r="D69" s="87">
        <f t="shared" si="8"/>
        <v>23.216051012422799</v>
      </c>
      <c r="E69" s="87">
        <f t="shared" si="8"/>
        <v>22.747608212944431</v>
      </c>
      <c r="F69" s="87">
        <f t="shared" si="8"/>
        <v>13.089988156137389</v>
      </c>
      <c r="G69" s="87">
        <f t="shared" si="8"/>
        <v>9.9685204616998941</v>
      </c>
      <c r="H69" s="87">
        <f t="shared" si="8"/>
        <v>24.015231840932152</v>
      </c>
      <c r="I69" s="87">
        <f t="shared" si="8"/>
        <v>24.402815435598281</v>
      </c>
      <c r="J69" s="87">
        <f t="shared" si="8"/>
        <v>24.996639826004081</v>
      </c>
      <c r="K69" s="87">
        <f t="shared" si="8"/>
        <v>12.757085968610916</v>
      </c>
      <c r="L69" s="87">
        <f t="shared" si="8"/>
        <v>6.7410119840213056</v>
      </c>
      <c r="M69" s="87">
        <f t="shared" si="8"/>
        <v>23.478291478119392</v>
      </c>
      <c r="N69" s="87">
        <f t="shared" si="8"/>
        <v>22.312264091923343</v>
      </c>
      <c r="O69" s="87">
        <f t="shared" si="8"/>
        <v>20.917223169755403</v>
      </c>
      <c r="P69" s="87">
        <f t="shared" si="8"/>
        <v>13.477478460028355</v>
      </c>
      <c r="Q69" s="87">
        <f t="shared" si="8"/>
        <v>13.543394140409065</v>
      </c>
    </row>
    <row r="70" spans="1:17">
      <c r="A70" s="4" t="s">
        <v>221</v>
      </c>
      <c r="B70" s="87">
        <f t="shared" si="8"/>
        <v>2.2860076024527625</v>
      </c>
      <c r="C70" s="87">
        <f t="shared" si="8"/>
        <v>2.6169988946995448</v>
      </c>
      <c r="D70" s="87">
        <f t="shared" si="8"/>
        <v>2.2444613612389408</v>
      </c>
      <c r="E70" s="87">
        <f t="shared" si="8"/>
        <v>1.8687464020395295</v>
      </c>
      <c r="F70" s="87">
        <f t="shared" si="8"/>
        <v>0.44225486984350981</v>
      </c>
      <c r="G70" s="87">
        <f t="shared" si="8"/>
        <v>6.4970269324938794</v>
      </c>
      <c r="H70" s="87">
        <f t="shared" si="8"/>
        <v>2.0949481820980265</v>
      </c>
      <c r="I70" s="87">
        <f t="shared" si="8"/>
        <v>2.2958946128776048</v>
      </c>
      <c r="J70" s="87">
        <f t="shared" si="8"/>
        <v>2.4168815141554969</v>
      </c>
      <c r="K70" s="87">
        <f t="shared" si="8"/>
        <v>0.28578121339892248</v>
      </c>
      <c r="L70" s="87">
        <f t="shared" si="8"/>
        <v>12.366844207723036</v>
      </c>
      <c r="M70" s="87">
        <f t="shared" si="8"/>
        <v>2.9751684703324037</v>
      </c>
      <c r="N70" s="87">
        <f t="shared" si="8"/>
        <v>2.2052843409171481</v>
      </c>
      <c r="O70" s="87">
        <f t="shared" si="8"/>
        <v>1.4226257663830697</v>
      </c>
      <c r="P70" s="87">
        <f t="shared" si="8"/>
        <v>0.62438651979496129</v>
      </c>
      <c r="Q70" s="87">
        <f t="shared" si="8"/>
        <v>0</v>
      </c>
    </row>
    <row r="71" spans="1:17">
      <c r="A71" s="4" t="s">
        <v>222</v>
      </c>
      <c r="B71" s="87">
        <f t="shared" si="8"/>
        <v>10.36504721474617</v>
      </c>
      <c r="C71" s="87">
        <f t="shared" si="8"/>
        <v>12.381568737974202</v>
      </c>
      <c r="D71" s="87">
        <f t="shared" si="8"/>
        <v>9.0569308014969394</v>
      </c>
      <c r="E71" s="87">
        <f t="shared" si="8"/>
        <v>9.7527344499575097</v>
      </c>
      <c r="F71" s="87">
        <f t="shared" si="8"/>
        <v>3.7497165032885618</v>
      </c>
      <c r="G71" s="87">
        <f t="shared" si="8"/>
        <v>20.37425673312347</v>
      </c>
      <c r="H71" s="87">
        <f t="shared" si="8"/>
        <v>12.481330733887425</v>
      </c>
      <c r="I71" s="87">
        <f t="shared" si="8"/>
        <v>9.1509873195848055</v>
      </c>
      <c r="J71" s="87">
        <f t="shared" si="8"/>
        <v>9.5758849476423791</v>
      </c>
      <c r="K71" s="87">
        <f t="shared" si="8"/>
        <v>4.0829234012649342</v>
      </c>
      <c r="L71" s="87">
        <f t="shared" si="8"/>
        <v>33.105858854860188</v>
      </c>
      <c r="M71" s="87">
        <f t="shared" si="8"/>
        <v>12.313294196329048</v>
      </c>
      <c r="N71" s="87">
        <f t="shared" si="8"/>
        <v>8.9854649344149475</v>
      </c>
      <c r="O71" s="87">
        <f t="shared" si="8"/>
        <v>9.8967216456910982</v>
      </c>
      <c r="P71" s="87">
        <f t="shared" si="8"/>
        <v>3.3618715236121712</v>
      </c>
      <c r="Q71" s="87">
        <f t="shared" si="8"/>
        <v>6.3018242122719741</v>
      </c>
    </row>
    <row r="72" spans="1:17">
      <c r="A72" s="4" t="s">
        <v>223</v>
      </c>
      <c r="B72" s="87">
        <f t="shared" si="8"/>
        <v>14.640733238996331</v>
      </c>
      <c r="C72" s="87">
        <f t="shared" si="8"/>
        <v>17.78919032392378</v>
      </c>
      <c r="D72" s="87">
        <f t="shared" si="8"/>
        <v>13.556153562925545</v>
      </c>
      <c r="E72" s="87">
        <f t="shared" si="8"/>
        <v>11.24372926889443</v>
      </c>
      <c r="F72" s="87">
        <f t="shared" si="8"/>
        <v>6.3024468916160563</v>
      </c>
      <c r="G72" s="87">
        <f t="shared" si="8"/>
        <v>23.600909408884224</v>
      </c>
      <c r="H72" s="87">
        <f t="shared" si="8"/>
        <v>11.962581660225057</v>
      </c>
      <c r="I72" s="87">
        <f t="shared" si="8"/>
        <v>9.631911921781283</v>
      </c>
      <c r="J72" s="87">
        <f t="shared" si="8"/>
        <v>8.565388985960583</v>
      </c>
      <c r="K72" s="87">
        <f t="shared" si="8"/>
        <v>4.0594987116420711</v>
      </c>
      <c r="L72" s="87">
        <f t="shared" si="8"/>
        <v>38.948069241011979</v>
      </c>
      <c r="M72" s="87">
        <f t="shared" si="8"/>
        <v>21.786743741273373</v>
      </c>
      <c r="N72" s="87">
        <f t="shared" si="8"/>
        <v>16.54411611369466</v>
      </c>
      <c r="O72" s="87">
        <f t="shared" si="8"/>
        <v>13.423699821488061</v>
      </c>
      <c r="P72" s="87">
        <f t="shared" si="8"/>
        <v>8.9131857345402992</v>
      </c>
      <c r="Q72" s="87">
        <f t="shared" si="8"/>
        <v>6.6150727842270118</v>
      </c>
    </row>
    <row r="73" spans="1:17">
      <c r="A73" s="104" t="s">
        <v>224</v>
      </c>
      <c r="B73" s="87">
        <f t="shared" si="8"/>
        <v>8.9683971032990222</v>
      </c>
      <c r="C73" s="87">
        <f t="shared" si="8"/>
        <v>11.580950790353613</v>
      </c>
      <c r="D73" s="87">
        <f t="shared" si="8"/>
        <v>7.9278334282436536</v>
      </c>
      <c r="E73" s="87">
        <f t="shared" si="8"/>
        <v>6.4456262507195925</v>
      </c>
      <c r="F73" s="87">
        <f t="shared" si="8"/>
        <v>2.2389940276692792</v>
      </c>
      <c r="G73" s="87">
        <f t="shared" si="8"/>
        <v>16.019587268275622</v>
      </c>
      <c r="H73" s="87">
        <f t="shared" si="8"/>
        <v>5.792888007205482</v>
      </c>
      <c r="I73" s="87">
        <f t="shared" si="8"/>
        <v>5.5002327937994684</v>
      </c>
      <c r="J73" s="87">
        <f t="shared" si="8"/>
        <v>4.9064649747681486</v>
      </c>
      <c r="K73" s="87">
        <f t="shared" si="8"/>
        <v>1.1056453501991099</v>
      </c>
      <c r="L73" s="87">
        <f t="shared" si="8"/>
        <v>18.824900133155793</v>
      </c>
      <c r="M73" s="87">
        <f t="shared" si="8"/>
        <v>15.552265891748768</v>
      </c>
      <c r="N73" s="87">
        <f t="shared" si="8"/>
        <v>9.7762392342502036</v>
      </c>
      <c r="O73" s="87">
        <f t="shared" si="8"/>
        <v>7.6978921668564491</v>
      </c>
      <c r="P73" s="87">
        <f t="shared" si="8"/>
        <v>3.5581851892245608</v>
      </c>
      <c r="Q73" s="87">
        <f t="shared" si="8"/>
        <v>12.916896996498984</v>
      </c>
    </row>
    <row r="74" spans="1:17">
      <c r="A74" s="104" t="s">
        <v>225</v>
      </c>
      <c r="B74" s="87">
        <f t="shared" si="8"/>
        <v>1.9364057601065459</v>
      </c>
      <c r="C74" s="87">
        <f t="shared" si="8"/>
        <v>2.4547412518310523</v>
      </c>
      <c r="D74" s="87">
        <f t="shared" si="8"/>
        <v>1.5139873345038284</v>
      </c>
      <c r="E74" s="87">
        <f t="shared" si="8"/>
        <v>2.0085528660325114</v>
      </c>
      <c r="F74" s="87">
        <f t="shared" si="8"/>
        <v>0.74969130358087843</v>
      </c>
      <c r="G74" s="87">
        <f t="shared" si="8"/>
        <v>0</v>
      </c>
      <c r="H74" s="87">
        <f t="shared" si="8"/>
        <v>2.2257755583678218</v>
      </c>
      <c r="I74" s="87">
        <f t="shared" si="8"/>
        <v>1.7371894941527675</v>
      </c>
      <c r="J74" s="87">
        <f t="shared" si="8"/>
        <v>2.2855292579513939</v>
      </c>
      <c r="K74" s="87">
        <f t="shared" si="8"/>
        <v>0.65354884047786377</v>
      </c>
      <c r="L74" s="87">
        <f t="shared" si="8"/>
        <v>0</v>
      </c>
      <c r="M74" s="87">
        <f t="shared" si="8"/>
        <v>2.6118279275509129</v>
      </c>
      <c r="N74" s="87">
        <f t="shared" si="8"/>
        <v>1.3440243571830752</v>
      </c>
      <c r="O74" s="87">
        <f t="shared" si="8"/>
        <v>1.783130373383323</v>
      </c>
      <c r="P74" s="87">
        <f t="shared" si="8"/>
        <v>0.86159886574326527</v>
      </c>
      <c r="Q74" s="87">
        <f t="shared" si="8"/>
        <v>0</v>
      </c>
    </row>
    <row r="75" spans="1:17">
      <c r="A75" s="104"/>
    </row>
    <row r="76" spans="1:17">
      <c r="A76" s="1" t="s">
        <v>113</v>
      </c>
    </row>
    <row r="77" spans="1:17">
      <c r="A77" s="1" t="s">
        <v>227</v>
      </c>
      <c r="B77" s="87">
        <f>+B34/B$33*100</f>
        <v>27.020294062393113</v>
      </c>
      <c r="C77" s="87">
        <f t="shared" ref="C77:Q77" si="9">+C34/C$33*100</f>
        <v>30.716454192981569</v>
      </c>
      <c r="D77" s="87">
        <f t="shared" si="9"/>
        <v>27.773940592870094</v>
      </c>
      <c r="E77" s="87">
        <f t="shared" si="9"/>
        <v>24.45397045713576</v>
      </c>
      <c r="F77" s="87">
        <f t="shared" si="9"/>
        <v>20.263256117759578</v>
      </c>
      <c r="G77" s="87">
        <f t="shared" si="9"/>
        <v>50.84446685152507</v>
      </c>
      <c r="H77" s="87">
        <f t="shared" si="9"/>
        <v>34.083216116883698</v>
      </c>
      <c r="I77" s="87">
        <f t="shared" si="9"/>
        <v>28.401815994535092</v>
      </c>
      <c r="J77" s="87">
        <f t="shared" si="9"/>
        <v>25.447583472353191</v>
      </c>
      <c r="K77" s="87">
        <f t="shared" si="9"/>
        <v>19.620736786594488</v>
      </c>
      <c r="L77" s="87">
        <f t="shared" si="9"/>
        <v>44.986263736263737</v>
      </c>
      <c r="M77" s="87">
        <f t="shared" si="9"/>
        <v>28.374761718404812</v>
      </c>
      <c r="N77" s="87">
        <f t="shared" si="9"/>
        <v>27.2267567363442</v>
      </c>
      <c r="O77" s="87">
        <f t="shared" si="9"/>
        <v>23.584633656661744</v>
      </c>
      <c r="P77" s="87">
        <f t="shared" si="9"/>
        <v>21.022546435982637</v>
      </c>
      <c r="Q77" s="87">
        <f t="shared" si="9"/>
        <v>52.16116085211484</v>
      </c>
    </row>
    <row r="78" spans="1:17">
      <c r="A78" s="104" t="s">
        <v>217</v>
      </c>
      <c r="B78" s="87">
        <f t="shared" ref="B78:Q86" si="10">+B35/B$33*100</f>
        <v>21.653382424015678</v>
      </c>
      <c r="C78" s="87">
        <f t="shared" si="10"/>
        <v>22.5049000173106</v>
      </c>
      <c r="D78" s="87">
        <f t="shared" si="10"/>
        <v>22.474934215218525</v>
      </c>
      <c r="E78" s="87">
        <f t="shared" si="10"/>
        <v>20.936022433618827</v>
      </c>
      <c r="F78" s="87">
        <f t="shared" si="10"/>
        <v>16.294002379452724</v>
      </c>
      <c r="G78" s="87">
        <f t="shared" si="10"/>
        <v>33.564406352407353</v>
      </c>
      <c r="H78" s="87">
        <f t="shared" si="10"/>
        <v>25.048323426652747</v>
      </c>
      <c r="I78" s="87">
        <f t="shared" si="10"/>
        <v>23.961777869128294</v>
      </c>
      <c r="J78" s="87">
        <f t="shared" si="10"/>
        <v>23.035891298566288</v>
      </c>
      <c r="K78" s="87">
        <f t="shared" si="10"/>
        <v>16.230614419320467</v>
      </c>
      <c r="L78" s="87">
        <f t="shared" si="10"/>
        <v>24.450549450549449</v>
      </c>
      <c r="M78" s="87">
        <f t="shared" si="10"/>
        <v>20.735864062716981</v>
      </c>
      <c r="N78" s="87">
        <f t="shared" si="10"/>
        <v>21.179020509821068</v>
      </c>
      <c r="O78" s="87">
        <f t="shared" si="10"/>
        <v>19.098154462275861</v>
      </c>
      <c r="P78" s="87">
        <f t="shared" si="10"/>
        <v>16.369399992361455</v>
      </c>
      <c r="Q78" s="87">
        <f t="shared" si="10"/>
        <v>35.597406606977458</v>
      </c>
    </row>
    <row r="79" spans="1:17">
      <c r="A79" s="4" t="s">
        <v>218</v>
      </c>
      <c r="B79" s="87">
        <f t="shared" si="10"/>
        <v>26.156724625999328</v>
      </c>
      <c r="C79" s="87">
        <f t="shared" si="10"/>
        <v>29.869723756289051</v>
      </c>
      <c r="D79" s="87">
        <f t="shared" si="10"/>
        <v>27.029943806095364</v>
      </c>
      <c r="E79" s="87">
        <f t="shared" si="10"/>
        <v>23.591974451854604</v>
      </c>
      <c r="F79" s="87">
        <f t="shared" si="10"/>
        <v>18.974969090442531</v>
      </c>
      <c r="G79" s="87">
        <f t="shared" si="10"/>
        <v>41.820015124779424</v>
      </c>
      <c r="H79" s="87">
        <f t="shared" si="10"/>
        <v>32.953400789509502</v>
      </c>
      <c r="I79" s="87">
        <f t="shared" si="10"/>
        <v>27.427522432932932</v>
      </c>
      <c r="J79" s="87">
        <f t="shared" si="10"/>
        <v>24.560878605449584</v>
      </c>
      <c r="K79" s="87">
        <f t="shared" si="10"/>
        <v>18.754372181624461</v>
      </c>
      <c r="L79" s="87">
        <f t="shared" si="10"/>
        <v>44.986263736263737</v>
      </c>
      <c r="M79" s="87">
        <f t="shared" si="10"/>
        <v>27.724931513766681</v>
      </c>
      <c r="N79" s="87">
        <f t="shared" si="10"/>
        <v>26.683493256190971</v>
      </c>
      <c r="O79" s="87">
        <f t="shared" si="10"/>
        <v>22.743997439471819</v>
      </c>
      <c r="P79" s="87">
        <f t="shared" si="10"/>
        <v>19.236400208786868</v>
      </c>
      <c r="Q79" s="87">
        <f t="shared" si="10"/>
        <v>41.108366779870323</v>
      </c>
    </row>
    <row r="80" spans="1:17">
      <c r="A80" s="4" t="s">
        <v>219</v>
      </c>
      <c r="B80" s="87">
        <f t="shared" si="10"/>
        <v>6.9961447864699817</v>
      </c>
      <c r="C80" s="87">
        <f t="shared" si="10"/>
        <v>9.1206400083388708</v>
      </c>
      <c r="D80" s="87">
        <f t="shared" si="10"/>
        <v>7.351097414029331</v>
      </c>
      <c r="E80" s="87">
        <f t="shared" si="10"/>
        <v>5.1152713361995996</v>
      </c>
      <c r="F80" s="87">
        <f t="shared" si="10"/>
        <v>5.2546247696363162</v>
      </c>
      <c r="G80" s="87">
        <f t="shared" si="10"/>
        <v>21.174691202419961</v>
      </c>
      <c r="H80" s="87">
        <f t="shared" si="10"/>
        <v>10.990516811107581</v>
      </c>
      <c r="I80" s="87">
        <f t="shared" si="10"/>
        <v>6.5836854694241085</v>
      </c>
      <c r="J80" s="87">
        <f t="shared" si="10"/>
        <v>5.6735209496869041</v>
      </c>
      <c r="K80" s="87">
        <f t="shared" si="10"/>
        <v>6.9825758472615354</v>
      </c>
      <c r="L80" s="87">
        <f t="shared" si="10"/>
        <v>24.450549450549449</v>
      </c>
      <c r="M80" s="87">
        <f t="shared" si="10"/>
        <v>7.8203703937485018</v>
      </c>
      <c r="N80" s="87">
        <f t="shared" si="10"/>
        <v>8.0200303159640072</v>
      </c>
      <c r="O80" s="87">
        <f t="shared" si="10"/>
        <v>4.6264088856676562</v>
      </c>
      <c r="P80" s="87">
        <f t="shared" si="10"/>
        <v>3.2107347006327251</v>
      </c>
      <c r="Q80" s="87">
        <f t="shared" si="10"/>
        <v>20.422970052485333</v>
      </c>
    </row>
    <row r="81" spans="1:17">
      <c r="A81" s="4" t="s">
        <v>220</v>
      </c>
      <c r="B81" s="87">
        <f t="shared" si="10"/>
        <v>11.225358987657213</v>
      </c>
      <c r="C81" s="87">
        <f t="shared" si="10"/>
        <v>14.212190759116449</v>
      </c>
      <c r="D81" s="87">
        <f t="shared" si="10"/>
        <v>11.418023340928457</v>
      </c>
      <c r="E81" s="87">
        <f t="shared" si="10"/>
        <v>9.6007255944119052</v>
      </c>
      <c r="F81" s="87">
        <f t="shared" si="10"/>
        <v>7.3063195465043034</v>
      </c>
      <c r="G81" s="87">
        <f t="shared" si="10"/>
        <v>12.956894378623643</v>
      </c>
      <c r="H81" s="87">
        <f t="shared" si="10"/>
        <v>16.01116203094514</v>
      </c>
      <c r="I81" s="87">
        <f t="shared" si="10"/>
        <v>12.543903662819869</v>
      </c>
      <c r="J81" s="87">
        <f t="shared" si="10"/>
        <v>10.508087328642928</v>
      </c>
      <c r="K81" s="87">
        <f t="shared" si="10"/>
        <v>8.2084010460949006</v>
      </c>
      <c r="L81" s="87">
        <f t="shared" si="10"/>
        <v>44.986263736263737</v>
      </c>
      <c r="M81" s="87">
        <f t="shared" si="10"/>
        <v>12.960940754674107</v>
      </c>
      <c r="N81" s="87">
        <f t="shared" si="10"/>
        <v>10.436525291698938</v>
      </c>
      <c r="O81" s="87">
        <f t="shared" si="10"/>
        <v>8.8065769600076198</v>
      </c>
      <c r="P81" s="87">
        <f t="shared" si="10"/>
        <v>6.2406905243860518</v>
      </c>
      <c r="Q81" s="87">
        <f t="shared" si="10"/>
        <v>5.7579499845631359</v>
      </c>
    </row>
    <row r="82" spans="1:17">
      <c r="A82" s="4" t="s">
        <v>221</v>
      </c>
      <c r="B82" s="87">
        <f t="shared" si="10"/>
        <v>1.6701375898573039</v>
      </c>
      <c r="C82" s="87">
        <f t="shared" si="10"/>
        <v>1.5456692781478771</v>
      </c>
      <c r="D82" s="87">
        <f t="shared" si="10"/>
        <v>1.89743580118544</v>
      </c>
      <c r="E82" s="87">
        <f t="shared" si="10"/>
        <v>1.6983197354909323</v>
      </c>
      <c r="F82" s="87">
        <f t="shared" si="10"/>
        <v>0.60827676301117395</v>
      </c>
      <c r="G82" s="87">
        <f t="shared" si="10"/>
        <v>0</v>
      </c>
      <c r="H82" s="87">
        <f t="shared" si="10"/>
        <v>2.2392123054585049</v>
      </c>
      <c r="I82" s="87">
        <f t="shared" si="10"/>
        <v>1.8246594002704244</v>
      </c>
      <c r="J82" s="87">
        <f t="shared" si="10"/>
        <v>2.0475206112037916</v>
      </c>
      <c r="K82" s="87">
        <f t="shared" si="10"/>
        <v>0.11946145484679875</v>
      </c>
      <c r="L82" s="87">
        <f t="shared" si="10"/>
        <v>0</v>
      </c>
      <c r="M82" s="87">
        <f t="shared" si="10"/>
        <v>1.063272442654615</v>
      </c>
      <c r="N82" s="87">
        <f t="shared" si="10"/>
        <v>1.9607016582445895</v>
      </c>
      <c r="O82" s="87">
        <f t="shared" si="10"/>
        <v>1.3926839784471245</v>
      </c>
      <c r="P82" s="87">
        <f t="shared" si="10"/>
        <v>1.1865205158563443</v>
      </c>
      <c r="Q82" s="87">
        <f t="shared" si="10"/>
        <v>0</v>
      </c>
    </row>
    <row r="83" spans="1:17">
      <c r="A83" s="4" t="s">
        <v>222</v>
      </c>
      <c r="B83" s="87">
        <f t="shared" si="10"/>
        <v>6.4696054708386246</v>
      </c>
      <c r="C83" s="87">
        <f t="shared" si="10"/>
        <v>7.9729284513711667</v>
      </c>
      <c r="D83" s="87">
        <f t="shared" si="10"/>
        <v>6.7793047271198459</v>
      </c>
      <c r="E83" s="87">
        <f t="shared" si="10"/>
        <v>5.7161718406174877</v>
      </c>
      <c r="F83" s="87">
        <f t="shared" si="10"/>
        <v>2.8308489047519068</v>
      </c>
      <c r="G83" s="87">
        <f t="shared" si="10"/>
        <v>9.0244517267456494</v>
      </c>
      <c r="H83" s="87">
        <f t="shared" si="10"/>
        <v>8.8352466082853116</v>
      </c>
      <c r="I83" s="87">
        <f t="shared" si="10"/>
        <v>6.4033353685691088</v>
      </c>
      <c r="J83" s="87">
        <f t="shared" si="10"/>
        <v>7.1429003167234857</v>
      </c>
      <c r="K83" s="87">
        <f t="shared" si="10"/>
        <v>3.4579248146194992</v>
      </c>
      <c r="L83" s="87">
        <f t="shared" si="10"/>
        <v>0</v>
      </c>
      <c r="M83" s="87">
        <f t="shared" si="10"/>
        <v>7.3731584462146369</v>
      </c>
      <c r="N83" s="87">
        <f t="shared" si="10"/>
        <v>7.1070385378080108</v>
      </c>
      <c r="O83" s="87">
        <f t="shared" si="10"/>
        <v>4.4674339433985732</v>
      </c>
      <c r="P83" s="87">
        <f t="shared" si="10"/>
        <v>2.0891418095710956</v>
      </c>
      <c r="Q83" s="87">
        <f t="shared" si="10"/>
        <v>11.052794072244518</v>
      </c>
    </row>
    <row r="84" spans="1:17">
      <c r="A84" s="4" t="s">
        <v>223</v>
      </c>
      <c r="B84" s="87">
        <f t="shared" si="10"/>
        <v>10.755620246213425</v>
      </c>
      <c r="C84" s="87">
        <f t="shared" si="10"/>
        <v>13.594965406715396</v>
      </c>
      <c r="D84" s="87">
        <f t="shared" si="10"/>
        <v>11.083187249201385</v>
      </c>
      <c r="E84" s="87">
        <f t="shared" si="10"/>
        <v>8.9102542401570783</v>
      </c>
      <c r="F84" s="87">
        <f t="shared" si="10"/>
        <v>6.5790701471994772</v>
      </c>
      <c r="G84" s="87">
        <f t="shared" si="10"/>
        <v>29.631963700529361</v>
      </c>
      <c r="H84" s="87">
        <f t="shared" si="10"/>
        <v>12.247379645174462</v>
      </c>
      <c r="I84" s="87">
        <f t="shared" si="10"/>
        <v>9.1257151032630262</v>
      </c>
      <c r="J84" s="87">
        <f t="shared" si="10"/>
        <v>9.4485143009114889</v>
      </c>
      <c r="K84" s="87">
        <f t="shared" si="10"/>
        <v>7.0622168171594</v>
      </c>
      <c r="L84" s="87">
        <f t="shared" si="10"/>
        <v>44.986263736263737</v>
      </c>
      <c r="M84" s="87">
        <f t="shared" si="10"/>
        <v>14.532652468660448</v>
      </c>
      <c r="N84" s="87">
        <f t="shared" si="10"/>
        <v>12.78943753875121</v>
      </c>
      <c r="O84" s="87">
        <f t="shared" si="10"/>
        <v>8.4388978090025866</v>
      </c>
      <c r="P84" s="87">
        <f t="shared" si="10"/>
        <v>6.0089880202166794</v>
      </c>
      <c r="Q84" s="87">
        <f t="shared" si="10"/>
        <v>26.180920037048466</v>
      </c>
    </row>
    <row r="85" spans="1:17">
      <c r="A85" s="104" t="s">
        <v>224</v>
      </c>
      <c r="B85" s="87">
        <f t="shared" si="10"/>
        <v>5.5065246398080889</v>
      </c>
      <c r="C85" s="87">
        <f t="shared" si="10"/>
        <v>8.3846602003190362</v>
      </c>
      <c r="D85" s="87">
        <f t="shared" si="10"/>
        <v>5.9262609844631546</v>
      </c>
      <c r="E85" s="87">
        <f t="shared" si="10"/>
        <v>3.6425008745500294</v>
      </c>
      <c r="F85" s="87">
        <f t="shared" si="10"/>
        <v>1.3133645928103199</v>
      </c>
      <c r="G85" s="87">
        <f t="shared" si="10"/>
        <v>11.41920846987648</v>
      </c>
      <c r="H85" s="87">
        <f t="shared" si="10"/>
        <v>8.6986705385906777</v>
      </c>
      <c r="I85" s="87">
        <f t="shared" si="10"/>
        <v>5.171312444962993</v>
      </c>
      <c r="J85" s="87">
        <f t="shared" si="10"/>
        <v>3.9901719010662222</v>
      </c>
      <c r="K85" s="87">
        <f t="shared" si="10"/>
        <v>1.1182022665389539</v>
      </c>
      <c r="L85" s="87">
        <f t="shared" si="10"/>
        <v>20.535714285714285</v>
      </c>
      <c r="M85" s="87">
        <f t="shared" si="10"/>
        <v>8.1662732127302338</v>
      </c>
      <c r="N85" s="87">
        <f t="shared" si="10"/>
        <v>6.5843252765936517</v>
      </c>
      <c r="O85" s="87">
        <f t="shared" si="10"/>
        <v>3.3382092702759185</v>
      </c>
      <c r="P85" s="87">
        <f t="shared" si="10"/>
        <v>1.5429859068861473</v>
      </c>
      <c r="Q85" s="87">
        <f t="shared" si="10"/>
        <v>9.3701759802408127</v>
      </c>
    </row>
    <row r="86" spans="1:17">
      <c r="A86" s="104" t="s">
        <v>225</v>
      </c>
      <c r="B86" s="87">
        <f t="shared" si="10"/>
        <v>1.2360848628677583</v>
      </c>
      <c r="C86" s="87">
        <f t="shared" si="10"/>
        <v>1.2861963766861548</v>
      </c>
      <c r="D86" s="87">
        <f t="shared" si="10"/>
        <v>1.1027631485103173</v>
      </c>
      <c r="E86" s="87">
        <f t="shared" si="10"/>
        <v>1.2270501145378425</v>
      </c>
      <c r="F86" s="87">
        <f t="shared" si="10"/>
        <v>1.8277462850211115</v>
      </c>
      <c r="G86" s="87">
        <f t="shared" si="10"/>
        <v>3.7685908747164101</v>
      </c>
      <c r="H86" s="87">
        <f t="shared" si="10"/>
        <v>2.249648350651118</v>
      </c>
      <c r="I86" s="87">
        <f t="shared" si="10"/>
        <v>1.1975649713757186</v>
      </c>
      <c r="J86" s="87">
        <f t="shared" si="10"/>
        <v>0.98250767631343561</v>
      </c>
      <c r="K86" s="87">
        <f t="shared" si="10"/>
        <v>2.7540708374140364</v>
      </c>
      <c r="L86" s="87">
        <f t="shared" si="10"/>
        <v>20.535714285714285</v>
      </c>
      <c r="M86" s="87">
        <f t="shared" si="10"/>
        <v>0.61637609988259512</v>
      </c>
      <c r="N86" s="87">
        <f t="shared" si="10"/>
        <v>1.0203095881700994</v>
      </c>
      <c r="O86" s="87">
        <f t="shared" si="10"/>
        <v>1.4410906580398737</v>
      </c>
      <c r="P86" s="87">
        <f t="shared" si="10"/>
        <v>0.73202714229334542</v>
      </c>
      <c r="Q86" s="87">
        <f t="shared" si="10"/>
        <v>0</v>
      </c>
    </row>
    <row r="88" spans="1:17">
      <c r="B88" s="192" t="s">
        <v>55</v>
      </c>
      <c r="C88" s="192"/>
      <c r="D88" s="192"/>
      <c r="E88" s="192"/>
      <c r="F88" s="192"/>
      <c r="G88" s="192" t="s">
        <v>131</v>
      </c>
      <c r="H88" s="192"/>
      <c r="I88" s="192"/>
      <c r="J88" s="192"/>
      <c r="K88" s="192" t="s">
        <v>130</v>
      </c>
      <c r="L88" s="192"/>
      <c r="M88" s="192"/>
      <c r="N88" s="192"/>
    </row>
    <row r="89" spans="1:17">
      <c r="B89" t="s">
        <v>55</v>
      </c>
      <c r="C89" t="s">
        <v>266</v>
      </c>
      <c r="D89" t="s">
        <v>38</v>
      </c>
      <c r="E89" t="s">
        <v>39</v>
      </c>
      <c r="F89" t="s">
        <v>289</v>
      </c>
      <c r="G89" t="s">
        <v>266</v>
      </c>
      <c r="H89" t="s">
        <v>38</v>
      </c>
      <c r="I89" t="s">
        <v>39</v>
      </c>
      <c r="J89" t="s">
        <v>289</v>
      </c>
      <c r="K89" t="s">
        <v>266</v>
      </c>
      <c r="L89" t="s">
        <v>38</v>
      </c>
      <c r="M89" t="s">
        <v>39</v>
      </c>
      <c r="N89" t="s">
        <v>289</v>
      </c>
    </row>
    <row r="90" spans="1:17">
      <c r="A90" s="1" t="s">
        <v>290</v>
      </c>
      <c r="B90" s="139">
        <v>34.143753923010259</v>
      </c>
      <c r="C90" s="139">
        <v>41.507562608480036</v>
      </c>
      <c r="D90" s="139">
        <v>33.282746692324693</v>
      </c>
      <c r="E90" s="139">
        <v>28.924045799393884</v>
      </c>
      <c r="F90" s="139">
        <v>20.628548191618293</v>
      </c>
      <c r="G90" s="139">
        <v>30.716454192981569</v>
      </c>
      <c r="H90" s="139">
        <v>27.773940592870094</v>
      </c>
      <c r="I90" s="139">
        <v>24.45397045713576</v>
      </c>
      <c r="J90" s="139">
        <v>20.263256117759578</v>
      </c>
      <c r="K90" s="139">
        <v>48.231461281429439</v>
      </c>
      <c r="L90" s="139">
        <v>40.232544097781705</v>
      </c>
      <c r="M90" s="139">
        <v>37.611228377970882</v>
      </c>
      <c r="N90" s="139">
        <v>21.417231560113905</v>
      </c>
    </row>
    <row r="91" spans="1:17">
      <c r="A91" s="4" t="s">
        <v>295</v>
      </c>
      <c r="B91" s="139">
        <v>33.365738123311402</v>
      </c>
      <c r="C91" s="139">
        <v>40.756768189811581</v>
      </c>
      <c r="D91" s="139">
        <v>32.663247924098052</v>
      </c>
      <c r="E91" s="139">
        <v>27.938598860416903</v>
      </c>
      <c r="F91" s="139">
        <v>19.605154047330487</v>
      </c>
      <c r="G91" s="139">
        <v>29.869723756289051</v>
      </c>
      <c r="H91" s="139">
        <v>27.029943806095364</v>
      </c>
      <c r="I91" s="139">
        <v>23.591974451854604</v>
      </c>
      <c r="J91" s="139">
        <v>18.974969090442531</v>
      </c>
      <c r="K91" s="139">
        <v>47.540445530028101</v>
      </c>
      <c r="L91" s="139">
        <v>39.770107866269974</v>
      </c>
      <c r="M91" s="139">
        <v>36.385865840620632</v>
      </c>
      <c r="N91" s="139">
        <v>20.966156792581206</v>
      </c>
    </row>
    <row r="92" spans="1:17">
      <c r="A92" s="104" t="s">
        <v>296</v>
      </c>
      <c r="B92" s="139">
        <v>25.132364326967771</v>
      </c>
      <c r="C92" s="139">
        <v>27.437545151634463</v>
      </c>
      <c r="D92" s="139">
        <v>25.284176868625845</v>
      </c>
      <c r="E92" s="139">
        <v>23.617291562279387</v>
      </c>
      <c r="F92" s="139">
        <v>16.811252152835365</v>
      </c>
      <c r="G92" s="139">
        <v>22.5049000173106</v>
      </c>
      <c r="H92" s="139">
        <v>22.474934215218525</v>
      </c>
      <c r="I92" s="139">
        <v>20.936022433618827</v>
      </c>
      <c r="J92" s="139">
        <v>16.294002379452724</v>
      </c>
      <c r="K92" s="139">
        <v>30.511047785397739</v>
      </c>
      <c r="L92" s="139">
        <v>28.828269936790914</v>
      </c>
      <c r="M92" s="139">
        <v>28.828092875352944</v>
      </c>
      <c r="N92" s="139">
        <v>17.928332031348436</v>
      </c>
    </row>
    <row r="93" spans="1:17">
      <c r="A93" s="4" t="s">
        <v>297</v>
      </c>
      <c r="B93" s="139">
        <v>16.644307791353551</v>
      </c>
      <c r="C93" s="139">
        <v>20.055721850925828</v>
      </c>
      <c r="D93" s="139">
        <v>16.634751190155868</v>
      </c>
      <c r="E93" s="139">
        <v>14.067276008963178</v>
      </c>
      <c r="F93" s="139">
        <v>9.1363940805000965</v>
      </c>
      <c r="G93" s="139">
        <v>14.212190759116449</v>
      </c>
      <c r="H93" s="139">
        <v>11.418023340928457</v>
      </c>
      <c r="I93" s="139">
        <v>9.6007255944119052</v>
      </c>
      <c r="J93" s="139">
        <v>7.3063195465043034</v>
      </c>
      <c r="K93" s="139">
        <v>23.696806690721157</v>
      </c>
      <c r="L93" s="139">
        <v>23.216051012422799</v>
      </c>
      <c r="M93" s="139">
        <v>22.747608212944431</v>
      </c>
      <c r="N93" s="139">
        <v>13.089988156137389</v>
      </c>
    </row>
    <row r="94" spans="1:17">
      <c r="A94" s="4" t="s">
        <v>298</v>
      </c>
      <c r="B94" s="139">
        <v>12.560960436716861</v>
      </c>
      <c r="C94" s="139">
        <v>16.179058788053315</v>
      </c>
      <c r="D94" s="139">
        <v>12.176652947723184</v>
      </c>
      <c r="E94" s="139">
        <v>9.7030341073979756</v>
      </c>
      <c r="F94" s="139">
        <v>6.4915959686164451</v>
      </c>
      <c r="G94" s="139">
        <v>13.594965406715396</v>
      </c>
      <c r="H94" s="139">
        <v>11.083187249201385</v>
      </c>
      <c r="I94" s="139">
        <v>8.9102542401570783</v>
      </c>
      <c r="J94" s="139">
        <v>6.5790701471994772</v>
      </c>
      <c r="K94" s="139">
        <v>17.78919032392378</v>
      </c>
      <c r="L94" s="139">
        <v>13.556153562925545</v>
      </c>
      <c r="M94" s="139">
        <v>11.24372926889443</v>
      </c>
      <c r="N94" s="139">
        <v>6.3024468916160563</v>
      </c>
    </row>
    <row r="95" spans="1:17">
      <c r="A95" s="4" t="s">
        <v>293</v>
      </c>
      <c r="B95" s="139">
        <v>8.2797461682087938</v>
      </c>
      <c r="C95" s="139">
        <v>10.689120233577309</v>
      </c>
      <c r="D95" s="139">
        <v>7.7863990861948214</v>
      </c>
      <c r="E95" s="139">
        <v>7.0875623762486875</v>
      </c>
      <c r="F95" s="139">
        <v>3.1216112776679212</v>
      </c>
      <c r="G95" s="139">
        <v>7.9729284513711667</v>
      </c>
      <c r="H95" s="139">
        <v>6.7793047271198459</v>
      </c>
      <c r="I95" s="139">
        <v>5.7161718406174877</v>
      </c>
      <c r="J95" s="139">
        <v>2.8308489047519068</v>
      </c>
      <c r="K95" s="139">
        <v>12.381568737974202</v>
      </c>
      <c r="L95" s="139">
        <v>9.0569308014969394</v>
      </c>
      <c r="M95" s="139">
        <v>9.7527344499575097</v>
      </c>
      <c r="N95" s="139">
        <v>3.7497165032885618</v>
      </c>
    </row>
    <row r="96" spans="1:17">
      <c r="A96" s="104" t="s">
        <v>299</v>
      </c>
      <c r="B96" s="139">
        <v>7.1151936562251477</v>
      </c>
      <c r="C96" s="139">
        <v>10.353917357592369</v>
      </c>
      <c r="D96" s="139">
        <v>6.811293157873247</v>
      </c>
      <c r="E96" s="139">
        <v>4.5948407694327971</v>
      </c>
      <c r="F96" s="139">
        <v>1.6062543854053708</v>
      </c>
      <c r="G96" s="139">
        <v>8.3846602003190362</v>
      </c>
      <c r="H96" s="139">
        <v>5.9262609844631546</v>
      </c>
      <c r="I96" s="139">
        <v>3.6425008745500294</v>
      </c>
      <c r="J96" s="139">
        <v>1.3133645928103199</v>
      </c>
      <c r="K96" s="139">
        <v>11.580950790353613</v>
      </c>
      <c r="L96" s="139">
        <v>7.9278334282436536</v>
      </c>
      <c r="M96" s="139">
        <v>6.4456262507195925</v>
      </c>
      <c r="N96" s="139">
        <v>2.2389940276692792</v>
      </c>
    </row>
    <row r="97" spans="1:14">
      <c r="B97" s="139"/>
      <c r="C97" s="139"/>
      <c r="D97" s="139"/>
      <c r="E97" s="139"/>
      <c r="F97" s="139"/>
      <c r="G97" s="139"/>
      <c r="H97" s="139"/>
      <c r="I97" s="139"/>
      <c r="J97" s="139"/>
      <c r="K97" s="139"/>
      <c r="L97" s="139"/>
      <c r="M97" s="139"/>
      <c r="N97" s="139"/>
    </row>
    <row r="99" spans="1:14">
      <c r="A99" s="104" t="s">
        <v>294</v>
      </c>
      <c r="B99" s="139">
        <v>1.561511189214964</v>
      </c>
      <c r="C99" s="139">
        <v>2.0061438378335503</v>
      </c>
      <c r="D99" s="139">
        <v>1.2845935671381921</v>
      </c>
      <c r="E99" s="139">
        <v>1.4925595542997001</v>
      </c>
      <c r="F99" s="139">
        <v>1.4866524207437648</v>
      </c>
      <c r="G99" s="139">
        <v>1.2861963766861548</v>
      </c>
      <c r="H99" s="139">
        <v>1.1027631485103173</v>
      </c>
      <c r="I99" s="139">
        <v>1.2270501145378425</v>
      </c>
      <c r="J99" s="139">
        <v>1.8277462850211115</v>
      </c>
      <c r="K99" s="139">
        <v>2.4547412518310523</v>
      </c>
      <c r="L99" s="139">
        <v>1.5139873345038284</v>
      </c>
      <c r="M99" s="139">
        <v>2.0085528660325114</v>
      </c>
      <c r="N99" s="139">
        <v>0.74969130358087843</v>
      </c>
    </row>
    <row r="100" spans="1:14">
      <c r="A100" s="4" t="s">
        <v>291</v>
      </c>
      <c r="B100" s="139">
        <v>7.0815855053460384</v>
      </c>
      <c r="C100" s="139">
        <v>7.9831305276140423</v>
      </c>
      <c r="D100" s="139">
        <v>7.4745033906485725</v>
      </c>
      <c r="E100" s="139">
        <v>5.6862737793440781</v>
      </c>
      <c r="F100" s="139">
        <v>4.9100593225744715</v>
      </c>
      <c r="G100" s="139">
        <v>9.1206400083388708</v>
      </c>
      <c r="H100" s="139">
        <v>7.351097414029331</v>
      </c>
      <c r="I100" s="139">
        <v>5.1152713361995996</v>
      </c>
      <c r="J100" s="139">
        <v>5.2546247696363162</v>
      </c>
      <c r="K100" s="139">
        <v>7.274338356477374</v>
      </c>
      <c r="L100" s="139">
        <v>7.630197819943481</v>
      </c>
      <c r="M100" s="139">
        <v>6.7959648016667122</v>
      </c>
      <c r="N100" s="139">
        <v>4.1655116800645109</v>
      </c>
    </row>
    <row r="101" spans="1:14">
      <c r="A101" s="4" t="s">
        <v>292</v>
      </c>
      <c r="B101" s="139">
        <v>1.9563210076944184</v>
      </c>
      <c r="C101" s="139">
        <v>2.2057221010239014</v>
      </c>
      <c r="D101" s="139">
        <v>2.0508790977534925</v>
      </c>
      <c r="E101" s="139">
        <v>1.756220860815515</v>
      </c>
      <c r="F101" s="139">
        <v>0.55575046246092996</v>
      </c>
      <c r="G101" s="139">
        <v>1.5456692781478771</v>
      </c>
      <c r="H101" s="139">
        <v>1.89743580118544</v>
      </c>
      <c r="I101" s="139">
        <v>1.6983197354909323</v>
      </c>
      <c r="J101" s="139">
        <v>0.60827676301117395</v>
      </c>
      <c r="K101" s="139">
        <v>2.6169988946995448</v>
      </c>
      <c r="L101" s="139">
        <v>2.2444613612389408</v>
      </c>
      <c r="M101" s="139">
        <v>1.8687464020395295</v>
      </c>
      <c r="N101" s="139">
        <v>0.44225486984350981</v>
      </c>
    </row>
  </sheetData>
  <mergeCells count="11">
    <mergeCell ref="B88:F88"/>
    <mergeCell ref="G88:J88"/>
    <mergeCell ref="K88:N88"/>
    <mergeCell ref="B6:B7"/>
    <mergeCell ref="C6:G6"/>
    <mergeCell ref="H6:L6"/>
    <mergeCell ref="M6:Q6"/>
    <mergeCell ref="B49:B50"/>
    <mergeCell ref="C49:G49"/>
    <mergeCell ref="H49:L49"/>
    <mergeCell ref="M49:Q49"/>
  </mergeCells>
  <pageMargins left="0.7" right="0.7" top="0.75" bottom="0.75" header="0.3" footer="0.3"/>
  <pageSetup paperSize="9" orientation="portrait" horizontalDpi="0" verticalDpi="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739B6-0EFC-405F-BC81-87BFB6D7556A}">
  <dimension ref="A1:T63"/>
  <sheetViews>
    <sheetView workbookViewId="0">
      <selection activeCell="E2" sqref="E2"/>
    </sheetView>
  </sheetViews>
  <sheetFormatPr defaultColWidth="11.42578125" defaultRowHeight="15"/>
  <cols>
    <col min="1" max="1" width="74.7109375" customWidth="1"/>
  </cols>
  <sheetData>
    <row r="1" spans="1:20">
      <c r="A1" t="s">
        <v>228</v>
      </c>
    </row>
    <row r="2" spans="1:20">
      <c r="A2" s="27" t="s">
        <v>319</v>
      </c>
    </row>
    <row r="3" spans="1:20">
      <c r="A3" s="1" t="s">
        <v>1</v>
      </c>
    </row>
    <row r="4" spans="1:20">
      <c r="A4" s="1" t="s">
        <v>300</v>
      </c>
    </row>
    <row r="5" spans="1:20">
      <c r="B5" s="84">
        <f>+B17/B8*100</f>
        <v>46.468210965497271</v>
      </c>
    </row>
    <row r="6" spans="1:20">
      <c r="B6" s="186" t="s">
        <v>121</v>
      </c>
      <c r="C6" s="186" t="s">
        <v>17</v>
      </c>
      <c r="D6" s="186"/>
      <c r="E6" s="186"/>
      <c r="F6" s="186"/>
      <c r="G6" s="186"/>
      <c r="H6" s="186" t="s">
        <v>21</v>
      </c>
      <c r="I6" s="186"/>
      <c r="J6" s="186"/>
      <c r="K6" s="186"/>
      <c r="L6" s="186"/>
      <c r="M6" s="186" t="s">
        <v>22</v>
      </c>
      <c r="N6" s="186"/>
      <c r="O6" s="186"/>
      <c r="P6" s="186"/>
      <c r="Q6" s="186"/>
    </row>
    <row r="7" spans="1:20">
      <c r="B7" s="186"/>
      <c r="C7" s="101" t="s">
        <v>18</v>
      </c>
      <c r="D7" s="101">
        <v>2</v>
      </c>
      <c r="E7" s="101">
        <v>3</v>
      </c>
      <c r="F7" s="101" t="s">
        <v>19</v>
      </c>
      <c r="G7" s="101" t="s">
        <v>20</v>
      </c>
      <c r="H7" s="101" t="s">
        <v>18</v>
      </c>
      <c r="I7" s="101">
        <v>2</v>
      </c>
      <c r="J7" s="101">
        <v>3</v>
      </c>
      <c r="K7" s="101" t="s">
        <v>19</v>
      </c>
      <c r="L7" s="101" t="s">
        <v>20</v>
      </c>
      <c r="M7" s="101" t="s">
        <v>18</v>
      </c>
      <c r="N7" s="101">
        <v>2</v>
      </c>
      <c r="O7" s="101">
        <v>3</v>
      </c>
      <c r="P7" s="101" t="s">
        <v>19</v>
      </c>
      <c r="Q7" s="101"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105" t="s">
        <v>229</v>
      </c>
      <c r="B9" s="65">
        <f t="shared" ref="B9:B14" si="0">SUM(B18,B27)</f>
        <v>3743.556</v>
      </c>
      <c r="C9" s="65">
        <f t="shared" ref="C9:Q9" si="1">SUM(C18,C27)</f>
        <v>1050.518</v>
      </c>
      <c r="D9" s="65">
        <f t="shared" si="1"/>
        <v>1567.1469999999999</v>
      </c>
      <c r="E9" s="65">
        <f t="shared" si="1"/>
        <v>888.96500000000003</v>
      </c>
      <c r="F9" s="65">
        <f t="shared" si="1"/>
        <v>223.99099999999999</v>
      </c>
      <c r="G9" s="65">
        <f t="shared" si="1"/>
        <v>12.934000000000001</v>
      </c>
      <c r="H9" s="65">
        <f t="shared" si="1"/>
        <v>427.88200000000001</v>
      </c>
      <c r="I9" s="65">
        <f t="shared" si="1"/>
        <v>701.97399999999993</v>
      </c>
      <c r="J9" s="65">
        <f t="shared" si="1"/>
        <v>404.726</v>
      </c>
      <c r="K9" s="65">
        <f t="shared" si="1"/>
        <v>119.63</v>
      </c>
      <c r="L9" s="65">
        <f t="shared" si="1"/>
        <v>3.4830000000000001</v>
      </c>
      <c r="M9" s="65">
        <f t="shared" si="1"/>
        <v>622.63599999999997</v>
      </c>
      <c r="N9" s="65">
        <f t="shared" si="1"/>
        <v>865.17399999999998</v>
      </c>
      <c r="O9" s="65">
        <f t="shared" si="1"/>
        <v>484.238</v>
      </c>
      <c r="P9" s="65">
        <f t="shared" si="1"/>
        <v>104.36099999999999</v>
      </c>
      <c r="Q9" s="65">
        <f t="shared" si="1"/>
        <v>9.4499999999999993</v>
      </c>
      <c r="S9" s="66"/>
      <c r="T9" s="66"/>
    </row>
    <row r="10" spans="1:20">
      <c r="A10" s="105" t="s">
        <v>230</v>
      </c>
      <c r="B10" s="65">
        <f t="shared" si="0"/>
        <v>2854.1210000000001</v>
      </c>
      <c r="C10" s="65">
        <f t="shared" ref="C10:Q10" si="2">SUM(C19,C28)</f>
        <v>722.01199999999994</v>
      </c>
      <c r="D10" s="65">
        <f t="shared" si="2"/>
        <v>1233.799</v>
      </c>
      <c r="E10" s="65">
        <f t="shared" si="2"/>
        <v>703.54</v>
      </c>
      <c r="F10" s="65">
        <f t="shared" si="2"/>
        <v>185.16800000000001</v>
      </c>
      <c r="G10" s="65">
        <f t="shared" si="2"/>
        <v>9.6009999999999991</v>
      </c>
      <c r="H10" s="65">
        <f t="shared" si="2"/>
        <v>277.71899999999999</v>
      </c>
      <c r="I10" s="65">
        <f t="shared" si="2"/>
        <v>555.32899999999995</v>
      </c>
      <c r="J10" s="65">
        <f t="shared" si="2"/>
        <v>304.71899999999999</v>
      </c>
      <c r="K10" s="65">
        <f t="shared" si="2"/>
        <v>101.14200000000001</v>
      </c>
      <c r="L10" s="65">
        <f t="shared" si="2"/>
        <v>2.8930000000000002</v>
      </c>
      <c r="M10" s="65">
        <f t="shared" si="2"/>
        <v>444.29300000000001</v>
      </c>
      <c r="N10" s="65">
        <f t="shared" si="2"/>
        <v>678.47</v>
      </c>
      <c r="O10" s="65">
        <f t="shared" si="2"/>
        <v>398.82099999999997</v>
      </c>
      <c r="P10" s="65">
        <f t="shared" si="2"/>
        <v>84.02600000000001</v>
      </c>
      <c r="Q10" s="65">
        <f t="shared" si="2"/>
        <v>6.71</v>
      </c>
      <c r="S10" s="66"/>
      <c r="T10" s="66"/>
    </row>
    <row r="11" spans="1:20">
      <c r="A11" s="105" t="s">
        <v>231</v>
      </c>
      <c r="B11" s="65">
        <f t="shared" si="0"/>
        <v>3748.4040000000005</v>
      </c>
      <c r="C11" s="65">
        <f t="shared" ref="C11:Q11" si="3">SUM(C20,C29)</f>
        <v>1072.0229999999999</v>
      </c>
      <c r="D11" s="65">
        <f t="shared" si="3"/>
        <v>1546.1190000000001</v>
      </c>
      <c r="E11" s="65">
        <f t="shared" si="3"/>
        <v>893.76400000000001</v>
      </c>
      <c r="F11" s="65">
        <f t="shared" si="3"/>
        <v>222.80700000000002</v>
      </c>
      <c r="G11" s="65">
        <f t="shared" si="3"/>
        <v>13.690000000000001</v>
      </c>
      <c r="H11" s="65">
        <f t="shared" si="3"/>
        <v>414.25</v>
      </c>
      <c r="I11" s="65">
        <f t="shared" si="3"/>
        <v>694.72299999999996</v>
      </c>
      <c r="J11" s="65">
        <f t="shared" si="3"/>
        <v>417.27699999999999</v>
      </c>
      <c r="K11" s="65">
        <f t="shared" si="3"/>
        <v>117.81399999999999</v>
      </c>
      <c r="L11" s="65">
        <f t="shared" si="3"/>
        <v>3.54</v>
      </c>
      <c r="M11" s="65">
        <f t="shared" si="3"/>
        <v>657.77199999999993</v>
      </c>
      <c r="N11" s="65">
        <f t="shared" si="3"/>
        <v>851.39599999999996</v>
      </c>
      <c r="O11" s="65">
        <f t="shared" si="3"/>
        <v>476.488</v>
      </c>
      <c r="P11" s="65">
        <f t="shared" si="3"/>
        <v>104.99299999999999</v>
      </c>
      <c r="Q11" s="65">
        <f t="shared" si="3"/>
        <v>10.15</v>
      </c>
      <c r="S11" s="66"/>
      <c r="T11" s="66"/>
    </row>
    <row r="12" spans="1:20">
      <c r="A12" s="105" t="s">
        <v>232</v>
      </c>
      <c r="B12" s="65">
        <f t="shared" si="0"/>
        <v>593.197</v>
      </c>
      <c r="C12" s="65">
        <f t="shared" ref="C12:Q12" si="4">SUM(C21,C30)</f>
        <v>202.297</v>
      </c>
      <c r="D12" s="65">
        <f t="shared" si="4"/>
        <v>244.095</v>
      </c>
      <c r="E12" s="65">
        <f t="shared" si="4"/>
        <v>126.381</v>
      </c>
      <c r="F12" s="65">
        <f t="shared" si="4"/>
        <v>18.954000000000001</v>
      </c>
      <c r="G12" s="65">
        <f t="shared" si="4"/>
        <v>1.4689999999999999</v>
      </c>
      <c r="H12" s="65">
        <f t="shared" si="4"/>
        <v>85.944000000000003</v>
      </c>
      <c r="I12" s="65">
        <f t="shared" si="4"/>
        <v>112.482</v>
      </c>
      <c r="J12" s="65">
        <f t="shared" si="4"/>
        <v>63.152000000000001</v>
      </c>
      <c r="K12" s="65">
        <f t="shared" si="4"/>
        <v>9.9540000000000006</v>
      </c>
      <c r="L12" s="65">
        <f t="shared" si="4"/>
        <v>0.76900000000000002</v>
      </c>
      <c r="M12" s="65">
        <f t="shared" si="4"/>
        <v>116.35299999999999</v>
      </c>
      <c r="N12" s="65">
        <f t="shared" si="4"/>
        <v>131.61199999999999</v>
      </c>
      <c r="O12" s="65">
        <f t="shared" si="4"/>
        <v>63.228999999999999</v>
      </c>
      <c r="P12" s="65">
        <f t="shared" si="4"/>
        <v>9</v>
      </c>
      <c r="Q12" s="65">
        <f t="shared" si="4"/>
        <v>0.7</v>
      </c>
      <c r="S12" s="66"/>
      <c r="T12" s="66"/>
    </row>
    <row r="13" spans="1:20">
      <c r="A13" s="105" t="s">
        <v>233</v>
      </c>
      <c r="B13" s="65">
        <f t="shared" si="0"/>
        <v>951.21900000000005</v>
      </c>
      <c r="C13" s="65">
        <f t="shared" ref="C13:Q13" si="5">SUM(C22,C31)</f>
        <v>330.036</v>
      </c>
      <c r="D13" s="65">
        <f t="shared" si="5"/>
        <v>364.48399999999998</v>
      </c>
      <c r="E13" s="65">
        <f t="shared" si="5"/>
        <v>210.89699999999999</v>
      </c>
      <c r="F13" s="65">
        <f t="shared" si="5"/>
        <v>42.825000000000003</v>
      </c>
      <c r="G13" s="65">
        <f t="shared" si="5"/>
        <v>2.9750000000000001</v>
      </c>
      <c r="H13" s="65">
        <f t="shared" si="5"/>
        <v>142.01599999999999</v>
      </c>
      <c r="I13" s="65">
        <f t="shared" si="5"/>
        <v>160.786</v>
      </c>
      <c r="J13" s="65">
        <f t="shared" si="5"/>
        <v>101.66</v>
      </c>
      <c r="K13" s="65">
        <f t="shared" si="5"/>
        <v>19.927</v>
      </c>
      <c r="L13" s="65">
        <f t="shared" si="5"/>
        <v>0.23499999999999999</v>
      </c>
      <c r="M13" s="65">
        <f t="shared" si="5"/>
        <v>188.01999999999998</v>
      </c>
      <c r="N13" s="65">
        <f t="shared" si="5"/>
        <v>203.697</v>
      </c>
      <c r="O13" s="65">
        <f t="shared" si="5"/>
        <v>109.23699999999999</v>
      </c>
      <c r="P13" s="65">
        <f t="shared" si="5"/>
        <v>22.898</v>
      </c>
      <c r="Q13" s="65">
        <f t="shared" si="5"/>
        <v>2.7410000000000001</v>
      </c>
    </row>
    <row r="14" spans="1:20">
      <c r="A14" s="105" t="s">
        <v>234</v>
      </c>
      <c r="B14" s="65">
        <f t="shared" si="0"/>
        <v>2616.8150000000001</v>
      </c>
      <c r="C14" s="65">
        <f t="shared" ref="C14:Q14" si="6">SUM(C23,C32)</f>
        <v>660.72700000000009</v>
      </c>
      <c r="D14" s="65">
        <f t="shared" si="6"/>
        <v>1124.6680000000001</v>
      </c>
      <c r="E14" s="65">
        <f t="shared" si="6"/>
        <v>646.03099999999995</v>
      </c>
      <c r="F14" s="65">
        <f t="shared" si="6"/>
        <v>175.78700000000001</v>
      </c>
      <c r="G14" s="65">
        <f t="shared" si="6"/>
        <v>9.6009999999999991</v>
      </c>
      <c r="H14" s="65">
        <f t="shared" si="6"/>
        <v>249.959</v>
      </c>
      <c r="I14" s="65">
        <f t="shared" si="6"/>
        <v>505.99099999999999</v>
      </c>
      <c r="J14" s="65">
        <f t="shared" si="6"/>
        <v>286.75</v>
      </c>
      <c r="K14" s="65">
        <f t="shared" si="6"/>
        <v>96.26</v>
      </c>
      <c r="L14" s="65">
        <f t="shared" si="6"/>
        <v>2.8930000000000002</v>
      </c>
      <c r="M14" s="65">
        <f t="shared" si="6"/>
        <v>410.76900000000001</v>
      </c>
      <c r="N14" s="65">
        <f t="shared" si="6"/>
        <v>618.67700000000002</v>
      </c>
      <c r="O14" s="65">
        <f t="shared" si="6"/>
        <v>359.28100000000001</v>
      </c>
      <c r="P14" s="65">
        <f t="shared" si="6"/>
        <v>79.527000000000001</v>
      </c>
      <c r="Q14" s="65">
        <f t="shared" si="6"/>
        <v>6.71</v>
      </c>
    </row>
    <row r="15" spans="1:20">
      <c r="A15" s="105" t="s">
        <v>284</v>
      </c>
      <c r="B15" s="65">
        <f>+B8-B12-B13-B14</f>
        <v>492.40199999999959</v>
      </c>
      <c r="C15" s="65">
        <f t="shared" ref="C15:Q15" si="7">+C8-C12-C13-C14</f>
        <v>206.39099999999985</v>
      </c>
      <c r="D15" s="65">
        <f t="shared" si="7"/>
        <v>177.00699999999983</v>
      </c>
      <c r="E15" s="65">
        <f t="shared" si="7"/>
        <v>90.417000000000144</v>
      </c>
      <c r="F15" s="65">
        <f t="shared" si="7"/>
        <v>13.265999999999991</v>
      </c>
      <c r="G15" s="65">
        <f t="shared" si="7"/>
        <v>5.3250000000000011</v>
      </c>
      <c r="H15" s="65">
        <f t="shared" si="7"/>
        <v>93.314999999999998</v>
      </c>
      <c r="I15" s="65">
        <f t="shared" si="7"/>
        <v>82.127999999999929</v>
      </c>
      <c r="J15" s="65">
        <f t="shared" si="7"/>
        <v>43.009000000000015</v>
      </c>
      <c r="K15" s="65">
        <f t="shared" si="7"/>
        <v>9.465999999999994</v>
      </c>
      <c r="L15" s="65">
        <f t="shared" si="7"/>
        <v>3.5669999999999997</v>
      </c>
      <c r="M15" s="65">
        <f t="shared" si="7"/>
        <v>113.07600000000002</v>
      </c>
      <c r="N15" s="65">
        <f t="shared" si="7"/>
        <v>94.880999999999972</v>
      </c>
      <c r="O15" s="65">
        <f t="shared" si="7"/>
        <v>47.407999999999959</v>
      </c>
      <c r="P15" s="65">
        <f t="shared" si="7"/>
        <v>3.8010000000000019</v>
      </c>
      <c r="Q15" s="65">
        <f t="shared" si="7"/>
        <v>1.7540000000000004</v>
      </c>
    </row>
    <row r="17" spans="1:20">
      <c r="A17" s="1" t="s">
        <v>112</v>
      </c>
      <c r="B17" s="66">
        <v>2162.4599999999996</v>
      </c>
      <c r="C17" s="66">
        <v>862.20900000000006</v>
      </c>
      <c r="D17" s="66">
        <v>844.65699999999993</v>
      </c>
      <c r="E17" s="66">
        <v>364.79</v>
      </c>
      <c r="F17" s="66">
        <v>79.366</v>
      </c>
      <c r="G17" s="66">
        <v>11.436</v>
      </c>
      <c r="H17" s="66">
        <v>350.84399999999999</v>
      </c>
      <c r="I17" s="66">
        <v>365.13</v>
      </c>
      <c r="J17" s="66">
        <v>163.68199999999999</v>
      </c>
      <c r="K17" s="66">
        <v>42.69</v>
      </c>
      <c r="L17" s="66">
        <v>6.008</v>
      </c>
      <c r="M17" s="66">
        <v>511.36599999999999</v>
      </c>
      <c r="N17" s="66">
        <v>479.53</v>
      </c>
      <c r="O17" s="66">
        <v>201.10700000000003</v>
      </c>
      <c r="P17" s="66">
        <v>36.676000000000002</v>
      </c>
      <c r="Q17" s="66">
        <v>5.4270000000000005</v>
      </c>
      <c r="S17" s="66"/>
      <c r="T17" s="66"/>
    </row>
    <row r="18" spans="1:20">
      <c r="A18" s="105" t="s">
        <v>229</v>
      </c>
      <c r="B18" s="65">
        <v>1613.81</v>
      </c>
      <c r="C18" s="65">
        <v>603.84400000000005</v>
      </c>
      <c r="D18" s="65">
        <v>648.471</v>
      </c>
      <c r="E18" s="65">
        <v>283.84100000000001</v>
      </c>
      <c r="F18" s="65">
        <v>70.975999999999999</v>
      </c>
      <c r="G18" s="65">
        <v>6.6779999999999999</v>
      </c>
      <c r="H18" s="65">
        <v>248.78800000000001</v>
      </c>
      <c r="I18" s="65">
        <v>276.55700000000002</v>
      </c>
      <c r="J18" s="65">
        <v>125.789</v>
      </c>
      <c r="K18" s="65">
        <v>38.604999999999997</v>
      </c>
      <c r="L18" s="65">
        <v>2.3260000000000001</v>
      </c>
      <c r="M18" s="65">
        <v>355.05599999999998</v>
      </c>
      <c r="N18" s="65">
        <v>371.91500000000002</v>
      </c>
      <c r="O18" s="65">
        <v>158.05099999999999</v>
      </c>
      <c r="P18" s="65">
        <v>32.371000000000002</v>
      </c>
      <c r="Q18" s="65">
        <v>4.351</v>
      </c>
      <c r="R18" s="67"/>
      <c r="S18" s="66"/>
      <c r="T18" s="66">
        <f>SUM(H18:Q18)</f>
        <v>1613.8090000000002</v>
      </c>
    </row>
    <row r="19" spans="1:20">
      <c r="A19" s="105" t="s">
        <v>230</v>
      </c>
      <c r="B19" s="65">
        <v>1030.078</v>
      </c>
      <c r="C19" s="65">
        <v>356.827</v>
      </c>
      <c r="D19" s="65">
        <v>431.73899999999998</v>
      </c>
      <c r="E19" s="65">
        <v>184.01499999999999</v>
      </c>
      <c r="F19" s="65">
        <v>52.412999999999997</v>
      </c>
      <c r="G19" s="65">
        <v>5.0830000000000002</v>
      </c>
      <c r="H19" s="65">
        <v>135.703</v>
      </c>
      <c r="I19" s="65">
        <v>175.756</v>
      </c>
      <c r="J19" s="65">
        <v>73.680000000000007</v>
      </c>
      <c r="K19" s="65">
        <v>29.099</v>
      </c>
      <c r="L19" s="65">
        <v>2.0920000000000001</v>
      </c>
      <c r="M19" s="65">
        <v>221.124</v>
      </c>
      <c r="N19" s="65">
        <v>255.983</v>
      </c>
      <c r="O19" s="65">
        <v>110.33499999999999</v>
      </c>
      <c r="P19" s="65">
        <v>23.314</v>
      </c>
      <c r="Q19" s="65">
        <v>2.992</v>
      </c>
      <c r="R19" s="67"/>
      <c r="S19" s="66"/>
      <c r="T19" s="66">
        <f>SUM(H19:Q19)</f>
        <v>1030.078</v>
      </c>
    </row>
    <row r="20" spans="1:20">
      <c r="A20" s="105" t="s">
        <v>231</v>
      </c>
      <c r="B20" s="65">
        <v>1639.673</v>
      </c>
      <c r="C20" s="65">
        <v>633.80399999999997</v>
      </c>
      <c r="D20" s="65">
        <v>643.44200000000001</v>
      </c>
      <c r="E20" s="65">
        <v>286.49900000000002</v>
      </c>
      <c r="F20" s="65">
        <v>68.435000000000002</v>
      </c>
      <c r="G20" s="65">
        <v>7.492</v>
      </c>
      <c r="H20" s="65">
        <v>244.34200000000001</v>
      </c>
      <c r="I20" s="65">
        <v>270.935</v>
      </c>
      <c r="J20" s="65">
        <v>130.47800000000001</v>
      </c>
      <c r="K20" s="65">
        <v>37.396999999999998</v>
      </c>
      <c r="L20" s="65">
        <v>2.4409999999999998</v>
      </c>
      <c r="M20" s="65">
        <v>389.46199999999999</v>
      </c>
      <c r="N20" s="65">
        <v>372.50700000000001</v>
      </c>
      <c r="O20" s="65">
        <v>156.02199999999999</v>
      </c>
      <c r="P20" s="65">
        <v>31.038</v>
      </c>
      <c r="Q20" s="65">
        <v>5.0510000000000002</v>
      </c>
      <c r="R20" s="67"/>
      <c r="S20" s="66"/>
      <c r="T20" s="66">
        <f>SUM(H20:Q20)</f>
        <v>1639.6730000000002</v>
      </c>
    </row>
    <row r="21" spans="1:20">
      <c r="A21" s="105" t="s">
        <v>232</v>
      </c>
      <c r="B21" s="65">
        <v>355.42899999999997</v>
      </c>
      <c r="C21" s="65">
        <v>147.596</v>
      </c>
      <c r="D21" s="65">
        <v>142.04599999999999</v>
      </c>
      <c r="E21" s="65">
        <v>59.454999999999998</v>
      </c>
      <c r="F21" s="65">
        <v>5.5170000000000003</v>
      </c>
      <c r="G21" s="65">
        <v>0.81399999999999995</v>
      </c>
      <c r="H21" s="65">
        <v>63.530999999999999</v>
      </c>
      <c r="I21" s="65">
        <v>66.423000000000002</v>
      </c>
      <c r="J21" s="65">
        <v>27.510999999999999</v>
      </c>
      <c r="K21" s="65">
        <v>2.4470000000000001</v>
      </c>
      <c r="L21" s="65">
        <v>0.114</v>
      </c>
      <c r="M21" s="65">
        <v>84.064999999999998</v>
      </c>
      <c r="N21" s="65">
        <v>75.623000000000005</v>
      </c>
      <c r="O21" s="65">
        <v>31.943999999999999</v>
      </c>
      <c r="P21" s="65">
        <v>3.07</v>
      </c>
      <c r="Q21" s="65">
        <v>0.7</v>
      </c>
      <c r="R21" s="67"/>
      <c r="S21" s="66"/>
      <c r="T21" s="66">
        <f>SUM(H21:Q21)</f>
        <v>355.428</v>
      </c>
    </row>
    <row r="22" spans="1:20">
      <c r="A22" s="105" t="s">
        <v>233</v>
      </c>
      <c r="B22" s="65">
        <v>543.24599999999998</v>
      </c>
      <c r="C22" s="65">
        <v>230.77600000000001</v>
      </c>
      <c r="D22" s="65">
        <v>199.95699999999999</v>
      </c>
      <c r="E22" s="65">
        <v>92.585999999999999</v>
      </c>
      <c r="F22" s="65">
        <v>18.332999999999998</v>
      </c>
      <c r="G22" s="65">
        <v>1.5940000000000001</v>
      </c>
      <c r="H22" s="65">
        <v>101.699</v>
      </c>
      <c r="I22" s="65">
        <v>92.158000000000001</v>
      </c>
      <c r="J22" s="65">
        <v>48.466000000000001</v>
      </c>
      <c r="K22" s="65">
        <v>8.8369999999999997</v>
      </c>
      <c r="L22" s="65">
        <v>0.23499999999999999</v>
      </c>
      <c r="M22" s="65">
        <v>129.077</v>
      </c>
      <c r="N22" s="65">
        <v>107.798</v>
      </c>
      <c r="O22" s="65">
        <v>44.12</v>
      </c>
      <c r="P22" s="65">
        <v>9.4960000000000004</v>
      </c>
      <c r="Q22" s="65">
        <v>1.36</v>
      </c>
      <c r="R22" s="67"/>
      <c r="S22" s="66"/>
      <c r="T22" s="66">
        <f>SUM(H22:Q22)</f>
        <v>543.24599999999998</v>
      </c>
    </row>
    <row r="23" spans="1:20">
      <c r="A23" s="105" t="s">
        <v>234</v>
      </c>
      <c r="B23" s="65">
        <v>947.21299999999997</v>
      </c>
      <c r="C23" s="65">
        <v>328.44200000000001</v>
      </c>
      <c r="D23" s="65">
        <v>393.89800000000002</v>
      </c>
      <c r="E23" s="65">
        <v>169.90899999999999</v>
      </c>
      <c r="F23" s="65">
        <v>49.88</v>
      </c>
      <c r="G23" s="65">
        <v>5.0830000000000002</v>
      </c>
      <c r="H23" s="65">
        <v>120.63500000000001</v>
      </c>
      <c r="I23" s="65">
        <v>157.50299999999999</v>
      </c>
      <c r="J23" s="65">
        <v>68.501000000000005</v>
      </c>
      <c r="K23" s="65">
        <v>28.327000000000002</v>
      </c>
      <c r="L23" s="65">
        <v>2.0920000000000001</v>
      </c>
      <c r="M23" s="65">
        <v>207.80699999999999</v>
      </c>
      <c r="N23" s="65">
        <v>236.39500000000001</v>
      </c>
      <c r="O23" s="65">
        <v>101.408</v>
      </c>
      <c r="P23" s="65">
        <v>21.553000000000001</v>
      </c>
      <c r="Q23" s="65">
        <v>2.992</v>
      </c>
    </row>
    <row r="24" spans="1:20">
      <c r="A24" s="105" t="s">
        <v>284</v>
      </c>
      <c r="B24" s="65">
        <f>+B17-B23-B22-B21</f>
        <v>316.57199999999966</v>
      </c>
      <c r="C24" s="65">
        <f t="shared" ref="C24:Q24" si="8">+C17-C23-C22-C21</f>
        <v>155.39500000000004</v>
      </c>
      <c r="D24" s="65">
        <f t="shared" si="8"/>
        <v>108.75599999999991</v>
      </c>
      <c r="E24" s="65">
        <f t="shared" si="8"/>
        <v>42.840000000000032</v>
      </c>
      <c r="F24" s="65">
        <f t="shared" si="8"/>
        <v>5.6359999999999983</v>
      </c>
      <c r="G24" s="65">
        <f t="shared" si="8"/>
        <v>3.9449999999999994</v>
      </c>
      <c r="H24" s="65">
        <f t="shared" si="8"/>
        <v>64.978999999999985</v>
      </c>
      <c r="I24" s="65">
        <f t="shared" si="8"/>
        <v>49.046000000000006</v>
      </c>
      <c r="J24" s="65">
        <f t="shared" si="8"/>
        <v>19.203999999999983</v>
      </c>
      <c r="K24" s="65">
        <f t="shared" si="8"/>
        <v>3.0789999999999962</v>
      </c>
      <c r="L24" s="65">
        <f t="shared" si="8"/>
        <v>3.5670000000000002</v>
      </c>
      <c r="M24" s="65">
        <f t="shared" si="8"/>
        <v>90.416999999999973</v>
      </c>
      <c r="N24" s="65">
        <f t="shared" si="8"/>
        <v>59.713999999999956</v>
      </c>
      <c r="O24" s="65">
        <f t="shared" si="8"/>
        <v>23.63500000000003</v>
      </c>
      <c r="P24" s="65">
        <f t="shared" si="8"/>
        <v>2.5570000000000008</v>
      </c>
      <c r="Q24" s="65">
        <f t="shared" si="8"/>
        <v>0.37500000000000044</v>
      </c>
    </row>
    <row r="25" spans="1:20">
      <c r="A25" s="105"/>
    </row>
    <row r="26" spans="1:20">
      <c r="A26" s="1" t="s">
        <v>113</v>
      </c>
      <c r="B26" s="66">
        <v>2491.1720000000005</v>
      </c>
      <c r="C26" s="66">
        <v>537.24300000000005</v>
      </c>
      <c r="D26" s="66">
        <v>1065.596</v>
      </c>
      <c r="E26" s="66">
        <v>708.93600000000015</v>
      </c>
      <c r="F26" s="66">
        <v>171.46800000000002</v>
      </c>
      <c r="G26" s="66">
        <v>7.9340000000000011</v>
      </c>
      <c r="H26" s="66">
        <v>220.39000000000004</v>
      </c>
      <c r="I26" s="66">
        <v>496.25700000000001</v>
      </c>
      <c r="J26" s="66">
        <v>330.88799999999992</v>
      </c>
      <c r="K26" s="66">
        <v>92.917000000000002</v>
      </c>
      <c r="L26" s="66">
        <v>1.456</v>
      </c>
      <c r="M26" s="66">
        <v>316.85199999999998</v>
      </c>
      <c r="N26" s="66">
        <v>569.3370000000001</v>
      </c>
      <c r="O26" s="66">
        <v>378.04699999999991</v>
      </c>
      <c r="P26" s="66">
        <v>78.549000000000007</v>
      </c>
      <c r="Q26" s="66">
        <v>6.4780000000000006</v>
      </c>
    </row>
    <row r="27" spans="1:20">
      <c r="A27" s="105" t="s">
        <v>229</v>
      </c>
      <c r="B27" s="65">
        <v>2129.7460000000001</v>
      </c>
      <c r="C27" s="65">
        <v>446.67399999999998</v>
      </c>
      <c r="D27" s="65">
        <v>918.67600000000004</v>
      </c>
      <c r="E27" s="65">
        <v>605.12400000000002</v>
      </c>
      <c r="F27" s="65">
        <v>153.01499999999999</v>
      </c>
      <c r="G27" s="65">
        <v>6.2560000000000002</v>
      </c>
      <c r="H27" s="65">
        <v>179.09399999999999</v>
      </c>
      <c r="I27" s="65">
        <v>425.41699999999997</v>
      </c>
      <c r="J27" s="65">
        <v>278.93700000000001</v>
      </c>
      <c r="K27" s="65">
        <v>81.025000000000006</v>
      </c>
      <c r="L27" s="65">
        <v>1.157</v>
      </c>
      <c r="M27" s="65">
        <v>267.58</v>
      </c>
      <c r="N27" s="65">
        <v>493.25900000000001</v>
      </c>
      <c r="O27" s="65">
        <v>326.18700000000001</v>
      </c>
      <c r="P27" s="65">
        <v>71.989999999999995</v>
      </c>
      <c r="Q27" s="65">
        <v>5.0990000000000002</v>
      </c>
    </row>
    <row r="28" spans="1:20">
      <c r="A28" s="105" t="s">
        <v>230</v>
      </c>
      <c r="B28" s="65">
        <v>1824.0429999999999</v>
      </c>
      <c r="C28" s="65">
        <v>365.185</v>
      </c>
      <c r="D28" s="65">
        <v>802.06</v>
      </c>
      <c r="E28" s="65">
        <v>519.52499999999998</v>
      </c>
      <c r="F28" s="65">
        <v>132.755</v>
      </c>
      <c r="G28" s="65">
        <v>4.5179999999999998</v>
      </c>
      <c r="H28" s="65">
        <v>142.01599999999999</v>
      </c>
      <c r="I28" s="65">
        <v>379.57299999999998</v>
      </c>
      <c r="J28" s="65">
        <v>231.03899999999999</v>
      </c>
      <c r="K28" s="65">
        <v>72.043000000000006</v>
      </c>
      <c r="L28" s="65">
        <v>0.80100000000000005</v>
      </c>
      <c r="M28" s="65">
        <v>223.16900000000001</v>
      </c>
      <c r="N28" s="65">
        <v>422.48700000000002</v>
      </c>
      <c r="O28" s="65">
        <v>288.48599999999999</v>
      </c>
      <c r="P28" s="65">
        <v>60.712000000000003</v>
      </c>
      <c r="Q28" s="65">
        <v>3.718</v>
      </c>
    </row>
    <row r="29" spans="1:20">
      <c r="A29" s="105" t="s">
        <v>231</v>
      </c>
      <c r="B29" s="65">
        <v>2108.7310000000002</v>
      </c>
      <c r="C29" s="65">
        <v>438.21899999999999</v>
      </c>
      <c r="D29" s="65">
        <v>902.67700000000002</v>
      </c>
      <c r="E29" s="65">
        <v>607.26499999999999</v>
      </c>
      <c r="F29" s="65">
        <v>154.37200000000001</v>
      </c>
      <c r="G29" s="65">
        <v>6.1980000000000004</v>
      </c>
      <c r="H29" s="65">
        <v>169.90799999999999</v>
      </c>
      <c r="I29" s="65">
        <v>423.78800000000001</v>
      </c>
      <c r="J29" s="65">
        <v>286.79899999999998</v>
      </c>
      <c r="K29" s="65">
        <v>80.417000000000002</v>
      </c>
      <c r="L29" s="65">
        <v>1.099</v>
      </c>
      <c r="M29" s="65">
        <v>268.31</v>
      </c>
      <c r="N29" s="65">
        <v>478.88900000000001</v>
      </c>
      <c r="O29" s="65">
        <v>320.46600000000001</v>
      </c>
      <c r="P29" s="65">
        <v>73.954999999999998</v>
      </c>
      <c r="Q29" s="65">
        <v>5.0990000000000002</v>
      </c>
    </row>
    <row r="30" spans="1:20">
      <c r="A30" s="105" t="s">
        <v>232</v>
      </c>
      <c r="B30" s="65">
        <v>237.768</v>
      </c>
      <c r="C30" s="65">
        <v>54.701000000000001</v>
      </c>
      <c r="D30" s="65">
        <v>102.04900000000001</v>
      </c>
      <c r="E30" s="65">
        <v>66.926000000000002</v>
      </c>
      <c r="F30" s="65">
        <v>13.436999999999999</v>
      </c>
      <c r="G30" s="65">
        <v>0.65500000000000003</v>
      </c>
      <c r="H30" s="65">
        <v>22.413</v>
      </c>
      <c r="I30" s="65">
        <v>46.058999999999997</v>
      </c>
      <c r="J30" s="65">
        <v>35.640999999999998</v>
      </c>
      <c r="K30" s="65">
        <v>7.5069999999999997</v>
      </c>
      <c r="L30" s="65">
        <v>0.65500000000000003</v>
      </c>
      <c r="M30" s="65">
        <v>32.287999999999997</v>
      </c>
      <c r="N30" s="65">
        <v>55.988999999999997</v>
      </c>
      <c r="O30" s="65">
        <v>31.285</v>
      </c>
      <c r="P30" s="65">
        <v>5.93</v>
      </c>
      <c r="Q30" s="65">
        <v>0</v>
      </c>
    </row>
    <row r="31" spans="1:20">
      <c r="A31" s="105" t="s">
        <v>233</v>
      </c>
      <c r="B31" s="65">
        <v>407.97300000000001</v>
      </c>
      <c r="C31" s="65">
        <v>99.26</v>
      </c>
      <c r="D31" s="65">
        <v>164.52699999999999</v>
      </c>
      <c r="E31" s="65">
        <v>118.31100000000001</v>
      </c>
      <c r="F31" s="65">
        <v>24.492000000000001</v>
      </c>
      <c r="G31" s="65">
        <v>1.381</v>
      </c>
      <c r="H31" s="65">
        <v>40.317</v>
      </c>
      <c r="I31" s="65">
        <v>68.628</v>
      </c>
      <c r="J31" s="65">
        <v>53.194000000000003</v>
      </c>
      <c r="K31" s="65">
        <v>11.09</v>
      </c>
      <c r="L31" s="65">
        <v>0</v>
      </c>
      <c r="M31" s="65">
        <v>58.942999999999998</v>
      </c>
      <c r="N31" s="65">
        <v>95.899000000000001</v>
      </c>
      <c r="O31" s="65">
        <v>65.117000000000004</v>
      </c>
      <c r="P31" s="65">
        <v>13.401999999999999</v>
      </c>
      <c r="Q31" s="65">
        <v>1.381</v>
      </c>
    </row>
    <row r="32" spans="1:20">
      <c r="A32" s="105" t="s">
        <v>234</v>
      </c>
      <c r="B32" s="65">
        <v>1669.6020000000001</v>
      </c>
      <c r="C32" s="65">
        <v>332.28500000000003</v>
      </c>
      <c r="D32" s="65">
        <v>730.77</v>
      </c>
      <c r="E32" s="65">
        <v>476.12200000000001</v>
      </c>
      <c r="F32" s="65">
        <v>125.907</v>
      </c>
      <c r="G32" s="65">
        <v>4.5179999999999998</v>
      </c>
      <c r="H32" s="65">
        <v>129.32400000000001</v>
      </c>
      <c r="I32" s="65">
        <v>348.488</v>
      </c>
      <c r="J32" s="65">
        <v>218.249</v>
      </c>
      <c r="K32" s="65">
        <v>67.933000000000007</v>
      </c>
      <c r="L32" s="65">
        <v>0.80100000000000005</v>
      </c>
      <c r="M32" s="65">
        <v>202.96199999999999</v>
      </c>
      <c r="N32" s="65">
        <v>382.28199999999998</v>
      </c>
      <c r="O32" s="65">
        <v>257.87299999999999</v>
      </c>
      <c r="P32" s="65">
        <v>57.973999999999997</v>
      </c>
      <c r="Q32" s="65">
        <v>3.718</v>
      </c>
    </row>
    <row r="33" spans="1:17">
      <c r="A33" s="105" t="s">
        <v>284</v>
      </c>
      <c r="B33" s="65">
        <f>+B26-B32-B31-B30</f>
        <v>175.82900000000038</v>
      </c>
      <c r="C33" s="65">
        <f t="shared" ref="C33:Q33" si="9">+C26-C32-C31-C30</f>
        <v>50.997000000000021</v>
      </c>
      <c r="D33" s="65">
        <f t="shared" si="9"/>
        <v>68.250000000000028</v>
      </c>
      <c r="E33" s="65">
        <f t="shared" si="9"/>
        <v>47.577000000000126</v>
      </c>
      <c r="F33" s="65">
        <f t="shared" si="9"/>
        <v>7.632000000000021</v>
      </c>
      <c r="G33" s="65">
        <f t="shared" si="9"/>
        <v>1.380000000000001</v>
      </c>
      <c r="H33" s="65">
        <f t="shared" si="9"/>
        <v>28.33600000000003</v>
      </c>
      <c r="I33" s="65">
        <f t="shared" si="9"/>
        <v>33.082000000000008</v>
      </c>
      <c r="J33" s="65">
        <f t="shared" si="9"/>
        <v>23.803999999999924</v>
      </c>
      <c r="K33" s="65">
        <f t="shared" si="9"/>
        <v>6.3869999999999951</v>
      </c>
      <c r="L33" s="65">
        <f t="shared" si="9"/>
        <v>0</v>
      </c>
      <c r="M33" s="65">
        <f t="shared" si="9"/>
        <v>22.658999999999992</v>
      </c>
      <c r="N33" s="65">
        <f t="shared" si="9"/>
        <v>35.167000000000122</v>
      </c>
      <c r="O33" s="65">
        <f t="shared" si="9"/>
        <v>23.771999999999917</v>
      </c>
      <c r="P33" s="65">
        <f t="shared" si="9"/>
        <v>1.243000000000011</v>
      </c>
      <c r="Q33" s="65">
        <f t="shared" si="9"/>
        <v>1.3790000000000007</v>
      </c>
    </row>
    <row r="36" spans="1:17">
      <c r="B36" s="186" t="s">
        <v>121</v>
      </c>
      <c r="C36" s="186" t="s">
        <v>17</v>
      </c>
      <c r="D36" s="186"/>
      <c r="E36" s="186"/>
      <c r="F36" s="186"/>
      <c r="G36" s="186"/>
      <c r="H36" s="186" t="s">
        <v>21</v>
      </c>
      <c r="I36" s="186"/>
      <c r="J36" s="186"/>
      <c r="K36" s="186"/>
      <c r="L36" s="186"/>
      <c r="M36" s="186" t="s">
        <v>22</v>
      </c>
      <c r="N36" s="186"/>
      <c r="O36" s="186"/>
      <c r="P36" s="186"/>
      <c r="Q36" s="186"/>
    </row>
    <row r="37" spans="1:17">
      <c r="B37" s="186"/>
      <c r="C37" s="101" t="s">
        <v>18</v>
      </c>
      <c r="D37" s="101">
        <v>2</v>
      </c>
      <c r="E37" s="101">
        <v>3</v>
      </c>
      <c r="F37" s="101" t="s">
        <v>19</v>
      </c>
      <c r="G37" s="101" t="s">
        <v>20</v>
      </c>
      <c r="H37" s="101" t="s">
        <v>18</v>
      </c>
      <c r="I37" s="101">
        <v>2</v>
      </c>
      <c r="J37" s="101">
        <v>3</v>
      </c>
      <c r="K37" s="101" t="s">
        <v>19</v>
      </c>
      <c r="L37" s="101" t="s">
        <v>20</v>
      </c>
      <c r="M37" s="101" t="s">
        <v>18</v>
      </c>
      <c r="N37" s="101">
        <v>2</v>
      </c>
      <c r="O37" s="101">
        <v>3</v>
      </c>
      <c r="P37" s="101" t="s">
        <v>19</v>
      </c>
      <c r="Q37" s="101" t="s">
        <v>20</v>
      </c>
    </row>
    <row r="38" spans="1:17">
      <c r="A38" s="1" t="s">
        <v>111</v>
      </c>
      <c r="B38" s="70"/>
    </row>
    <row r="39" spans="1:17">
      <c r="A39" s="105" t="s">
        <v>229</v>
      </c>
      <c r="B39" s="122">
        <f>+B9/B$8*100</f>
        <v>80.443730736824321</v>
      </c>
      <c r="C39" s="122">
        <f t="shared" ref="C39:Q39" si="10">+C9/C$8*100</f>
        <v>75.066436766989341</v>
      </c>
      <c r="D39" s="122">
        <f t="shared" si="10"/>
        <v>82.038671297115457</v>
      </c>
      <c r="E39" s="122">
        <f t="shared" si="10"/>
        <v>82.792537388495759</v>
      </c>
      <c r="F39" s="122">
        <f t="shared" si="10"/>
        <v>89.299212221726094</v>
      </c>
      <c r="G39" s="122">
        <f t="shared" si="10"/>
        <v>66.773360867320591</v>
      </c>
      <c r="H39" s="122">
        <f t="shared" si="10"/>
        <v>74.904855103162632</v>
      </c>
      <c r="I39" s="122">
        <f t="shared" si="10"/>
        <v>81.493451839881487</v>
      </c>
      <c r="J39" s="122">
        <f t="shared" si="10"/>
        <v>81.833750866912936</v>
      </c>
      <c r="K39" s="122">
        <f t="shared" si="10"/>
        <v>88.218159829507329</v>
      </c>
      <c r="L39" s="122">
        <f t="shared" si="10"/>
        <v>46.663987138263664</v>
      </c>
      <c r="M39" s="122">
        <f t="shared" si="10"/>
        <v>75.17779135445015</v>
      </c>
      <c r="N39" s="122">
        <f t="shared" si="10"/>
        <v>82.486530704083549</v>
      </c>
      <c r="O39" s="122">
        <f t="shared" si="10"/>
        <v>83.611123101760327</v>
      </c>
      <c r="P39" s="122">
        <f t="shared" si="10"/>
        <v>90.570704528491831</v>
      </c>
      <c r="Q39" s="122">
        <f t="shared" si="10"/>
        <v>79.378412431751372</v>
      </c>
    </row>
    <row r="40" spans="1:17">
      <c r="A40" s="105" t="s">
        <v>230</v>
      </c>
      <c r="B40" s="122">
        <f t="shared" ref="B40:Q45" si="11">+B10/B$8*100</f>
        <v>61.331028897207837</v>
      </c>
      <c r="C40" s="122">
        <f t="shared" si="11"/>
        <v>51.5925173514471</v>
      </c>
      <c r="D40" s="122">
        <f t="shared" si="11"/>
        <v>64.588217064327566</v>
      </c>
      <c r="E40" s="122">
        <f t="shared" si="11"/>
        <v>65.523234046674844</v>
      </c>
      <c r="F40" s="122">
        <f t="shared" si="11"/>
        <v>73.821521974867636</v>
      </c>
      <c r="G40" s="122">
        <f t="shared" si="11"/>
        <v>49.56633970056788</v>
      </c>
      <c r="H40" s="122">
        <f t="shared" si="11"/>
        <v>48.617379217623593</v>
      </c>
      <c r="I40" s="122">
        <f t="shared" si="11"/>
        <v>64.469164266467914</v>
      </c>
      <c r="J40" s="122">
        <f t="shared" si="11"/>
        <v>61.612791692193838</v>
      </c>
      <c r="K40" s="122">
        <f t="shared" si="11"/>
        <v>74.584645335417804</v>
      </c>
      <c r="L40" s="122">
        <f t="shared" si="11"/>
        <v>38.759378349410504</v>
      </c>
      <c r="M40" s="122">
        <f t="shared" si="11"/>
        <v>53.64445109862379</v>
      </c>
      <c r="N40" s="122">
        <f t="shared" si="11"/>
        <v>64.685989739404519</v>
      </c>
      <c r="O40" s="122">
        <f t="shared" si="11"/>
        <v>68.862567015738435</v>
      </c>
      <c r="P40" s="122">
        <f t="shared" si="11"/>
        <v>72.922777845277992</v>
      </c>
      <c r="Q40" s="122">
        <f t="shared" si="11"/>
        <v>56.362872742545157</v>
      </c>
    </row>
    <row r="41" spans="1:17">
      <c r="A41" s="105" t="s">
        <v>231</v>
      </c>
      <c r="B41" s="122">
        <f t="shared" si="11"/>
        <v>80.547907409114572</v>
      </c>
      <c r="C41" s="122">
        <f t="shared" si="11"/>
        <v>76.603110791303152</v>
      </c>
      <c r="D41" s="122">
        <f t="shared" si="11"/>
        <v>80.937875277319151</v>
      </c>
      <c r="E41" s="122">
        <f t="shared" si="11"/>
        <v>83.239485678841703</v>
      </c>
      <c r="F41" s="122">
        <f t="shared" si="11"/>
        <v>88.827183134528298</v>
      </c>
      <c r="G41" s="122">
        <f t="shared" si="11"/>
        <v>70.676303562209611</v>
      </c>
      <c r="H41" s="122">
        <f t="shared" si="11"/>
        <v>72.518442529681352</v>
      </c>
      <c r="I41" s="122">
        <f t="shared" si="11"/>
        <v>80.651669923042718</v>
      </c>
      <c r="J41" s="122">
        <f t="shared" si="11"/>
        <v>84.371505810085907</v>
      </c>
      <c r="K41" s="122">
        <f t="shared" si="11"/>
        <v>86.878995922039408</v>
      </c>
      <c r="L41" s="122">
        <f t="shared" si="11"/>
        <v>47.427652733118968</v>
      </c>
      <c r="M41" s="122">
        <f t="shared" si="11"/>
        <v>79.420152665119573</v>
      </c>
      <c r="N41" s="122">
        <f t="shared" si="11"/>
        <v>81.172922782392803</v>
      </c>
      <c r="O41" s="122">
        <f t="shared" si="11"/>
        <v>82.272966649687902</v>
      </c>
      <c r="P41" s="122">
        <f t="shared" si="11"/>
        <v>91.119191849061849</v>
      </c>
      <c r="Q41" s="122">
        <f t="shared" si="11"/>
        <v>85.258294834103324</v>
      </c>
    </row>
    <row r="42" spans="1:17">
      <c r="A42" s="105" t="s">
        <v>232</v>
      </c>
      <c r="B42" s="122">
        <f t="shared" si="11"/>
        <v>12.746965650277966</v>
      </c>
      <c r="C42" s="122">
        <f t="shared" si="11"/>
        <v>14.455454317443053</v>
      </c>
      <c r="D42" s="122">
        <f t="shared" si="11"/>
        <v>12.778143639536943</v>
      </c>
      <c r="E42" s="122">
        <f t="shared" si="11"/>
        <v>11.770321292396755</v>
      </c>
      <c r="F42" s="122">
        <f t="shared" si="11"/>
        <v>7.5564521273202789</v>
      </c>
      <c r="G42" s="122">
        <f t="shared" si="11"/>
        <v>7.5838926174496626</v>
      </c>
      <c r="H42" s="122">
        <f t="shared" si="11"/>
        <v>15.045322932458502</v>
      </c>
      <c r="I42" s="122">
        <f t="shared" si="11"/>
        <v>13.05824211417168</v>
      </c>
      <c r="J42" s="122">
        <f t="shared" si="11"/>
        <v>12.769046304777271</v>
      </c>
      <c r="K42" s="122">
        <f t="shared" si="11"/>
        <v>7.3403290390614062</v>
      </c>
      <c r="L42" s="122">
        <f t="shared" si="11"/>
        <v>10.30278670953912</v>
      </c>
      <c r="M42" s="122">
        <f t="shared" si="11"/>
        <v>14.048595901079183</v>
      </c>
      <c r="N42" s="122">
        <f t="shared" si="11"/>
        <v>12.54801609736983</v>
      </c>
      <c r="O42" s="122">
        <f t="shared" si="11"/>
        <v>10.917457330075713</v>
      </c>
      <c r="P42" s="122">
        <f t="shared" si="11"/>
        <v>7.8107371600159681</v>
      </c>
      <c r="Q42" s="122">
        <f t="shared" si="11"/>
        <v>5.8798824023519529</v>
      </c>
    </row>
    <row r="43" spans="1:17">
      <c r="A43" s="105" t="s">
        <v>233</v>
      </c>
      <c r="B43" s="122">
        <f t="shared" si="11"/>
        <v>20.440352730866401</v>
      </c>
      <c r="C43" s="122">
        <f t="shared" si="11"/>
        <v>23.583248002252311</v>
      </c>
      <c r="D43" s="122">
        <f t="shared" si="11"/>
        <v>19.08039454439043</v>
      </c>
      <c r="E43" s="122">
        <f t="shared" si="11"/>
        <v>19.641603165053279</v>
      </c>
      <c r="F43" s="122">
        <f t="shared" si="11"/>
        <v>17.073180455444284</v>
      </c>
      <c r="G43" s="122">
        <f t="shared" si="11"/>
        <v>15.358802271553948</v>
      </c>
      <c r="H43" s="122">
        <f t="shared" si="11"/>
        <v>24.861265260821305</v>
      </c>
      <c r="I43" s="122">
        <f t="shared" si="11"/>
        <v>18.665942253597979</v>
      </c>
      <c r="J43" s="122">
        <f t="shared" si="11"/>
        <v>20.555188233843065</v>
      </c>
      <c r="K43" s="122">
        <f t="shared" si="11"/>
        <v>14.694669154247201</v>
      </c>
      <c r="L43" s="122">
        <f t="shared" si="11"/>
        <v>3.1484458735262586</v>
      </c>
      <c r="M43" s="122">
        <f t="shared" si="11"/>
        <v>22.701752437160263</v>
      </c>
      <c r="N43" s="122">
        <f t="shared" si="11"/>
        <v>19.420670113560632</v>
      </c>
      <c r="O43" s="122">
        <f t="shared" si="11"/>
        <v>18.861444690972192</v>
      </c>
      <c r="P43" s="122">
        <f t="shared" si="11"/>
        <v>19.872251054449517</v>
      </c>
      <c r="Q43" s="122">
        <f t="shared" si="11"/>
        <v>23.023939521209577</v>
      </c>
    </row>
    <row r="44" spans="1:17">
      <c r="A44" s="105" t="s">
        <v>234</v>
      </c>
      <c r="B44" s="122">
        <f t="shared" si="11"/>
        <v>56.23165814751615</v>
      </c>
      <c r="C44" s="122">
        <f t="shared" si="11"/>
        <v>47.213300072671359</v>
      </c>
      <c r="D44" s="122">
        <f t="shared" si="11"/>
        <v>58.875311869521028</v>
      </c>
      <c r="E44" s="122">
        <f t="shared" si="11"/>
        <v>60.167212119292991</v>
      </c>
      <c r="F44" s="122">
        <f t="shared" si="11"/>
        <v>70.081568539899223</v>
      </c>
      <c r="G44" s="122">
        <f t="shared" si="11"/>
        <v>49.56633970056788</v>
      </c>
      <c r="H44" s="122">
        <f t="shared" si="11"/>
        <v>43.75772450519402</v>
      </c>
      <c r="I44" s="122">
        <f t="shared" si="11"/>
        <v>58.741425166620807</v>
      </c>
      <c r="J44" s="122">
        <f t="shared" si="11"/>
        <v>57.979541865576422</v>
      </c>
      <c r="K44" s="122">
        <f t="shared" si="11"/>
        <v>70.984536196509026</v>
      </c>
      <c r="L44" s="122">
        <f t="shared" si="11"/>
        <v>38.759378349410504</v>
      </c>
      <c r="M44" s="122">
        <f t="shared" si="11"/>
        <v>49.596724533878763</v>
      </c>
      <c r="N44" s="122">
        <f t="shared" si="11"/>
        <v>58.985266959490581</v>
      </c>
      <c r="O44" s="122">
        <f t="shared" si="11"/>
        <v>62.035379129939315</v>
      </c>
      <c r="P44" s="122">
        <f t="shared" si="11"/>
        <v>69.018277124954437</v>
      </c>
      <c r="Q44" s="122">
        <f t="shared" si="11"/>
        <v>56.362872742545157</v>
      </c>
    </row>
    <row r="45" spans="1:17">
      <c r="A45" s="105" t="s">
        <v>284</v>
      </c>
      <c r="B45" s="122">
        <f t="shared" si="11"/>
        <v>10.581023471339481</v>
      </c>
      <c r="C45" s="122">
        <f t="shared" si="11"/>
        <v>14.747997607633268</v>
      </c>
      <c r="D45" s="122">
        <f t="shared" si="11"/>
        <v>9.266149946551602</v>
      </c>
      <c r="E45" s="122">
        <f t="shared" si="11"/>
        <v>8.4208634232569697</v>
      </c>
      <c r="F45" s="122">
        <f t="shared" si="11"/>
        <v>5.2887988773362222</v>
      </c>
      <c r="G45" s="122">
        <f t="shared" si="11"/>
        <v>27.490965410428501</v>
      </c>
      <c r="H45" s="122">
        <f t="shared" si="11"/>
        <v>16.335687301526171</v>
      </c>
      <c r="I45" s="122">
        <f t="shared" si="11"/>
        <v>9.5343904656095262</v>
      </c>
      <c r="J45" s="122">
        <f t="shared" si="11"/>
        <v>8.6962235958032341</v>
      </c>
      <c r="K45" s="122">
        <f t="shared" si="11"/>
        <v>6.9804656101823612</v>
      </c>
      <c r="L45" s="122">
        <f t="shared" si="11"/>
        <v>47.789389067524105</v>
      </c>
      <c r="M45" s="122">
        <f t="shared" si="11"/>
        <v>13.652927127881792</v>
      </c>
      <c r="N45" s="122">
        <f t="shared" si="11"/>
        <v>9.0460468295789624</v>
      </c>
      <c r="O45" s="122">
        <f t="shared" si="11"/>
        <v>8.1857188490127797</v>
      </c>
      <c r="P45" s="122">
        <f t="shared" si="11"/>
        <v>3.2987346605800791</v>
      </c>
      <c r="Q45" s="122">
        <f t="shared" si="11"/>
        <v>14.733305333893327</v>
      </c>
    </row>
    <row r="47" spans="1:17">
      <c r="A47" s="1" t="s">
        <v>112</v>
      </c>
    </row>
    <row r="48" spans="1:17">
      <c r="A48" s="105" t="s">
        <v>229</v>
      </c>
      <c r="B48" s="87">
        <f>+B18/B$17*100</f>
        <v>74.628432433432295</v>
      </c>
      <c r="C48" s="87">
        <f t="shared" ref="C48:Q48" si="12">+C18/C$17*100</f>
        <v>70.034527591338076</v>
      </c>
      <c r="D48" s="87">
        <f t="shared" si="12"/>
        <v>76.773293774869572</v>
      </c>
      <c r="E48" s="87">
        <f t="shared" si="12"/>
        <v>77.80942460045506</v>
      </c>
      <c r="F48" s="87">
        <f t="shared" si="12"/>
        <v>89.428722626817532</v>
      </c>
      <c r="G48" s="87">
        <f t="shared" si="12"/>
        <v>58.394543546694642</v>
      </c>
      <c r="H48" s="87">
        <f t="shared" si="12"/>
        <v>70.911288207864459</v>
      </c>
      <c r="I48" s="87">
        <f t="shared" si="12"/>
        <v>75.742064470188708</v>
      </c>
      <c r="J48" s="87">
        <f t="shared" si="12"/>
        <v>76.849623049571733</v>
      </c>
      <c r="K48" s="87">
        <f t="shared" si="12"/>
        <v>90.43101428906067</v>
      </c>
      <c r="L48" s="87">
        <f t="shared" si="12"/>
        <v>38.715046604527295</v>
      </c>
      <c r="M48" s="87">
        <f t="shared" si="12"/>
        <v>69.432852399260014</v>
      </c>
      <c r="N48" s="87">
        <f t="shared" si="12"/>
        <v>77.558234104227068</v>
      </c>
      <c r="O48" s="87">
        <f t="shared" si="12"/>
        <v>78.590501573789055</v>
      </c>
      <c r="P48" s="87">
        <f t="shared" si="12"/>
        <v>88.262078743592539</v>
      </c>
      <c r="Q48" s="87">
        <f t="shared" si="12"/>
        <v>80.173208033904544</v>
      </c>
    </row>
    <row r="49" spans="1:17">
      <c r="A49" s="105" t="s">
        <v>230</v>
      </c>
      <c r="B49" s="87">
        <f t="shared" ref="B49:Q54" si="13">+B19/B$17*100</f>
        <v>47.634545841310363</v>
      </c>
      <c r="C49" s="87">
        <f t="shared" si="13"/>
        <v>41.385209386587242</v>
      </c>
      <c r="D49" s="87">
        <f t="shared" si="13"/>
        <v>51.114120879836435</v>
      </c>
      <c r="E49" s="87">
        <f t="shared" si="13"/>
        <v>50.444091120918877</v>
      </c>
      <c r="F49" s="87">
        <f t="shared" si="13"/>
        <v>66.039613940478276</v>
      </c>
      <c r="G49" s="87">
        <f t="shared" si="13"/>
        <v>44.44735921650927</v>
      </c>
      <c r="H49" s="87">
        <f t="shared" si="13"/>
        <v>38.679014034727686</v>
      </c>
      <c r="I49" s="87">
        <f t="shared" si="13"/>
        <v>48.135184728726756</v>
      </c>
      <c r="J49" s="87">
        <f t="shared" si="13"/>
        <v>45.01411273078287</v>
      </c>
      <c r="K49" s="87">
        <f t="shared" si="13"/>
        <v>68.163504333567587</v>
      </c>
      <c r="L49" s="87">
        <f t="shared" si="13"/>
        <v>34.820239680426099</v>
      </c>
      <c r="M49" s="87">
        <f t="shared" si="13"/>
        <v>43.241826793333935</v>
      </c>
      <c r="N49" s="87">
        <f t="shared" si="13"/>
        <v>53.382061601985278</v>
      </c>
      <c r="O49" s="87">
        <f t="shared" si="13"/>
        <v>54.863828708100648</v>
      </c>
      <c r="P49" s="87">
        <f t="shared" si="13"/>
        <v>63.567455556767364</v>
      </c>
      <c r="Q49" s="87">
        <f t="shared" si="13"/>
        <v>55.131748664086963</v>
      </c>
    </row>
    <row r="50" spans="1:17">
      <c r="A50" s="105" t="s">
        <v>231</v>
      </c>
      <c r="B50" s="87">
        <f t="shared" si="13"/>
        <v>75.824431434569902</v>
      </c>
      <c r="C50" s="87">
        <f t="shared" si="13"/>
        <v>73.509323145548237</v>
      </c>
      <c r="D50" s="87">
        <f t="shared" si="13"/>
        <v>76.177904167016919</v>
      </c>
      <c r="E50" s="87">
        <f t="shared" si="13"/>
        <v>78.538062995147897</v>
      </c>
      <c r="F50" s="87">
        <f t="shared" si="13"/>
        <v>86.22709976564272</v>
      </c>
      <c r="G50" s="87">
        <f t="shared" si="13"/>
        <v>65.51241692899616</v>
      </c>
      <c r="H50" s="87">
        <f t="shared" si="13"/>
        <v>69.644058327917818</v>
      </c>
      <c r="I50" s="87">
        <f t="shared" si="13"/>
        <v>74.20233889299702</v>
      </c>
      <c r="J50" s="87">
        <f t="shared" si="13"/>
        <v>79.714324116274256</v>
      </c>
      <c r="K50" s="87">
        <f t="shared" si="13"/>
        <v>87.601311782618879</v>
      </c>
      <c r="L50" s="87">
        <f t="shared" si="13"/>
        <v>40.629161118508648</v>
      </c>
      <c r="M50" s="87">
        <f t="shared" si="13"/>
        <v>76.16110574422234</v>
      </c>
      <c r="N50" s="87">
        <f t="shared" si="13"/>
        <v>77.681688319813162</v>
      </c>
      <c r="O50" s="87">
        <f t="shared" si="13"/>
        <v>77.581585921922141</v>
      </c>
      <c r="P50" s="87">
        <f t="shared" si="13"/>
        <v>84.627549351074265</v>
      </c>
      <c r="Q50" s="87">
        <f t="shared" si="13"/>
        <v>93.071678643817947</v>
      </c>
    </row>
    <row r="51" spans="1:17">
      <c r="A51" s="105" t="s">
        <v>232</v>
      </c>
      <c r="B51" s="87">
        <f t="shared" si="13"/>
        <v>16.43632714593565</v>
      </c>
      <c r="C51" s="87">
        <f t="shared" si="13"/>
        <v>17.118355294365983</v>
      </c>
      <c r="D51" s="87">
        <f t="shared" si="13"/>
        <v>16.817003825221363</v>
      </c>
      <c r="E51" s="87">
        <f t="shared" si="13"/>
        <v>16.298418268044625</v>
      </c>
      <c r="F51" s="87">
        <f t="shared" si="13"/>
        <v>6.9513393644633732</v>
      </c>
      <c r="G51" s="87">
        <f t="shared" si="13"/>
        <v>7.1178733823015037</v>
      </c>
      <c r="H51" s="87">
        <f t="shared" si="13"/>
        <v>18.108048021342817</v>
      </c>
      <c r="I51" s="87">
        <f t="shared" si="13"/>
        <v>18.191602990715637</v>
      </c>
      <c r="J51" s="87">
        <f t="shared" si="13"/>
        <v>16.807590327586418</v>
      </c>
      <c r="K51" s="87">
        <f t="shared" si="13"/>
        <v>5.7320215507144532</v>
      </c>
      <c r="L51" s="87">
        <f t="shared" si="13"/>
        <v>1.8974700399467377</v>
      </c>
      <c r="M51" s="87">
        <f t="shared" si="13"/>
        <v>16.439301791671717</v>
      </c>
      <c r="N51" s="87">
        <f t="shared" si="13"/>
        <v>15.770233353491964</v>
      </c>
      <c r="O51" s="87">
        <f t="shared" si="13"/>
        <v>15.884081608298068</v>
      </c>
      <c r="P51" s="87">
        <f t="shared" si="13"/>
        <v>8.3705965754171672</v>
      </c>
      <c r="Q51" s="87">
        <f t="shared" si="13"/>
        <v>12.898470609913392</v>
      </c>
    </row>
    <row r="52" spans="1:17">
      <c r="A52" s="105" t="s">
        <v>233</v>
      </c>
      <c r="B52" s="87">
        <f t="shared" si="13"/>
        <v>25.121666990372084</v>
      </c>
      <c r="C52" s="87">
        <f t="shared" si="13"/>
        <v>26.765668184860054</v>
      </c>
      <c r="D52" s="87">
        <f t="shared" si="13"/>
        <v>23.673159637580699</v>
      </c>
      <c r="E52" s="87">
        <f t="shared" si="13"/>
        <v>25.380629951478934</v>
      </c>
      <c r="F52" s="87">
        <f t="shared" si="13"/>
        <v>23.099312047980241</v>
      </c>
      <c r="G52" s="87">
        <f t="shared" si="13"/>
        <v>13.938440013990908</v>
      </c>
      <c r="H52" s="87">
        <f t="shared" si="13"/>
        <v>28.986957166147921</v>
      </c>
      <c r="I52" s="87">
        <f t="shared" si="13"/>
        <v>25.239777613452745</v>
      </c>
      <c r="J52" s="87">
        <f t="shared" si="13"/>
        <v>29.609853252037489</v>
      </c>
      <c r="K52" s="87">
        <f t="shared" si="13"/>
        <v>20.700398219723589</v>
      </c>
      <c r="L52" s="87">
        <f t="shared" si="13"/>
        <v>3.9114513981358185</v>
      </c>
      <c r="M52" s="87">
        <f t="shared" si="13"/>
        <v>25.241607772124077</v>
      </c>
      <c r="N52" s="87">
        <f t="shared" si="13"/>
        <v>22.479928263090944</v>
      </c>
      <c r="O52" s="87">
        <f t="shared" si="13"/>
        <v>21.938570014967151</v>
      </c>
      <c r="P52" s="87">
        <f t="shared" si="13"/>
        <v>25.891591231322934</v>
      </c>
      <c r="Q52" s="87">
        <f t="shared" si="13"/>
        <v>25.059885756403165</v>
      </c>
    </row>
    <row r="53" spans="1:17">
      <c r="A53" s="105" t="s">
        <v>234</v>
      </c>
      <c r="B53" s="87">
        <f t="shared" si="13"/>
        <v>43.802567446334272</v>
      </c>
      <c r="C53" s="87">
        <f t="shared" si="13"/>
        <v>38.093084159409145</v>
      </c>
      <c r="D53" s="87">
        <f t="shared" si="13"/>
        <v>46.634077501281588</v>
      </c>
      <c r="E53" s="87">
        <f t="shared" si="13"/>
        <v>46.577208805065922</v>
      </c>
      <c r="F53" s="87">
        <f t="shared" si="13"/>
        <v>62.848070962376845</v>
      </c>
      <c r="G53" s="87">
        <f t="shared" si="13"/>
        <v>44.44735921650927</v>
      </c>
      <c r="H53" s="87">
        <f t="shared" si="13"/>
        <v>34.384227747944955</v>
      </c>
      <c r="I53" s="87">
        <f t="shared" si="13"/>
        <v>43.136143291430443</v>
      </c>
      <c r="J53" s="87">
        <f t="shared" si="13"/>
        <v>41.85005070808031</v>
      </c>
      <c r="K53" s="87">
        <f t="shared" si="13"/>
        <v>66.355118294682597</v>
      </c>
      <c r="L53" s="87">
        <f t="shared" si="13"/>
        <v>34.820239680426099</v>
      </c>
      <c r="M53" s="87">
        <f t="shared" si="13"/>
        <v>40.637625497197696</v>
      </c>
      <c r="N53" s="87">
        <f t="shared" si="13"/>
        <v>49.297228536275107</v>
      </c>
      <c r="O53" s="87">
        <f t="shared" si="13"/>
        <v>50.424898188526498</v>
      </c>
      <c r="P53" s="87">
        <f t="shared" si="13"/>
        <v>58.765950485331011</v>
      </c>
      <c r="Q53" s="87">
        <f t="shared" si="13"/>
        <v>55.131748664086963</v>
      </c>
    </row>
    <row r="54" spans="1:17">
      <c r="A54" s="105" t="s">
        <v>284</v>
      </c>
      <c r="B54" s="87">
        <f t="shared" si="13"/>
        <v>14.639438417357997</v>
      </c>
      <c r="C54" s="87">
        <f t="shared" si="13"/>
        <v>18.022892361364821</v>
      </c>
      <c r="D54" s="87">
        <f t="shared" si="13"/>
        <v>12.875759035916346</v>
      </c>
      <c r="E54" s="87">
        <f t="shared" si="13"/>
        <v>11.743742975410518</v>
      </c>
      <c r="F54" s="87">
        <f t="shared" si="13"/>
        <v>7.101277625179546</v>
      </c>
      <c r="G54" s="87">
        <f t="shared" si="13"/>
        <v>34.496327387198313</v>
      </c>
      <c r="H54" s="87">
        <f t="shared" si="13"/>
        <v>18.520767064564303</v>
      </c>
      <c r="I54" s="87">
        <f t="shared" si="13"/>
        <v>13.432476104401175</v>
      </c>
      <c r="J54" s="87">
        <f t="shared" si="13"/>
        <v>11.732505712295783</v>
      </c>
      <c r="K54" s="87">
        <f t="shared" si="13"/>
        <v>7.2124619348793537</v>
      </c>
      <c r="L54" s="87">
        <f t="shared" si="13"/>
        <v>59.370838881491352</v>
      </c>
      <c r="M54" s="87">
        <f t="shared" si="13"/>
        <v>17.681464939006499</v>
      </c>
      <c r="N54" s="87">
        <f t="shared" si="13"/>
        <v>12.452609847141986</v>
      </c>
      <c r="O54" s="87">
        <f t="shared" si="13"/>
        <v>11.752450188208281</v>
      </c>
      <c r="P54" s="87">
        <f t="shared" si="13"/>
        <v>6.9718617079288929</v>
      </c>
      <c r="Q54" s="87">
        <f t="shared" si="13"/>
        <v>6.9098949695964693</v>
      </c>
    </row>
    <row r="55" spans="1:17">
      <c r="A55" s="105"/>
    </row>
    <row r="56" spans="1:17">
      <c r="A56" s="1" t="s">
        <v>113</v>
      </c>
    </row>
    <row r="57" spans="1:17">
      <c r="A57" s="105" t="s">
        <v>229</v>
      </c>
      <c r="B57" s="87">
        <f>+B27/B$26*100</f>
        <v>85.491728391295325</v>
      </c>
      <c r="C57" s="87">
        <f t="shared" ref="C57:Q57" si="14">+C27/C$26*100</f>
        <v>83.141892960913395</v>
      </c>
      <c r="D57" s="87">
        <f t="shared" si="14"/>
        <v>86.2124107072474</v>
      </c>
      <c r="E57" s="87">
        <f t="shared" si="14"/>
        <v>85.356647144453078</v>
      </c>
      <c r="F57" s="87">
        <f t="shared" si="14"/>
        <v>89.238225208202095</v>
      </c>
      <c r="G57" s="87">
        <f t="shared" si="14"/>
        <v>78.850516763297193</v>
      </c>
      <c r="H57" s="87">
        <f t="shared" si="14"/>
        <v>81.262307727210839</v>
      </c>
      <c r="I57" s="87">
        <f t="shared" si="14"/>
        <v>85.725138385957266</v>
      </c>
      <c r="J57" s="87">
        <f t="shared" si="14"/>
        <v>84.299521288170041</v>
      </c>
      <c r="K57" s="87">
        <f t="shared" si="14"/>
        <v>87.201480891548371</v>
      </c>
      <c r="L57" s="87">
        <f t="shared" si="14"/>
        <v>79.464285714285722</v>
      </c>
      <c r="M57" s="87">
        <f t="shared" si="14"/>
        <v>84.449522174390566</v>
      </c>
      <c r="N57" s="87">
        <f t="shared" si="14"/>
        <v>86.637439688620248</v>
      </c>
      <c r="O57" s="87">
        <f t="shared" si="14"/>
        <v>86.282128941639556</v>
      </c>
      <c r="P57" s="87">
        <f t="shared" si="14"/>
        <v>91.64979821512685</v>
      </c>
      <c r="Q57" s="87">
        <f t="shared" si="14"/>
        <v>78.712565606668718</v>
      </c>
    </row>
    <row r="58" spans="1:17">
      <c r="A58" s="105" t="s">
        <v>230</v>
      </c>
      <c r="B58" s="87">
        <f t="shared" ref="B58:Q63" si="15">+B28/B$26*100</f>
        <v>73.22027543662179</v>
      </c>
      <c r="C58" s="87">
        <f t="shared" si="15"/>
        <v>67.973896356025108</v>
      </c>
      <c r="D58" s="87">
        <f t="shared" si="15"/>
        <v>75.268675933468216</v>
      </c>
      <c r="E58" s="87">
        <f t="shared" si="15"/>
        <v>73.282355529977295</v>
      </c>
      <c r="F58" s="87">
        <f t="shared" si="15"/>
        <v>77.422609466489362</v>
      </c>
      <c r="G58" s="87">
        <f t="shared" si="15"/>
        <v>56.94479455507939</v>
      </c>
      <c r="H58" s="87">
        <f t="shared" si="15"/>
        <v>64.438495394527862</v>
      </c>
      <c r="I58" s="87">
        <f t="shared" si="15"/>
        <v>76.487183052329726</v>
      </c>
      <c r="J58" s="87">
        <f t="shared" si="15"/>
        <v>69.823928338289704</v>
      </c>
      <c r="K58" s="87">
        <f t="shared" si="15"/>
        <v>77.534789112864175</v>
      </c>
      <c r="L58" s="87">
        <f t="shared" si="15"/>
        <v>55.01373626373627</v>
      </c>
      <c r="M58" s="87">
        <f t="shared" si="15"/>
        <v>70.43319909610797</v>
      </c>
      <c r="N58" s="87">
        <f t="shared" si="15"/>
        <v>74.206840588263177</v>
      </c>
      <c r="O58" s="87">
        <f t="shared" si="15"/>
        <v>76.309559393408762</v>
      </c>
      <c r="P58" s="87">
        <f t="shared" si="15"/>
        <v>77.291881500719299</v>
      </c>
      <c r="Q58" s="87">
        <f t="shared" si="15"/>
        <v>57.394257486878665</v>
      </c>
    </row>
    <row r="59" spans="1:17">
      <c r="A59" s="105" t="s">
        <v>231</v>
      </c>
      <c r="B59" s="87">
        <f t="shared" si="15"/>
        <v>84.648149545675679</v>
      </c>
      <c r="C59" s="87">
        <f t="shared" si="15"/>
        <v>81.568117220698994</v>
      </c>
      <c r="D59" s="87">
        <f t="shared" si="15"/>
        <v>84.710997413653956</v>
      </c>
      <c r="E59" s="87">
        <f t="shared" si="15"/>
        <v>85.658649017682819</v>
      </c>
      <c r="F59" s="87">
        <f t="shared" si="15"/>
        <v>90.029626519233901</v>
      </c>
      <c r="G59" s="87">
        <f t="shared" si="15"/>
        <v>78.119485757499362</v>
      </c>
      <c r="H59" s="87">
        <f t="shared" si="15"/>
        <v>77.094242025500222</v>
      </c>
      <c r="I59" s="87">
        <f t="shared" si="15"/>
        <v>85.396881051551915</v>
      </c>
      <c r="J59" s="87">
        <f t="shared" si="15"/>
        <v>86.675551848359575</v>
      </c>
      <c r="K59" s="87">
        <f t="shared" si="15"/>
        <v>86.547133463198335</v>
      </c>
      <c r="L59" s="87">
        <f t="shared" si="15"/>
        <v>75.480769230769226</v>
      </c>
      <c r="M59" s="87">
        <f t="shared" si="15"/>
        <v>84.679913650537159</v>
      </c>
      <c r="N59" s="87">
        <f t="shared" si="15"/>
        <v>84.113451259974298</v>
      </c>
      <c r="O59" s="87">
        <f t="shared" si="15"/>
        <v>84.768825040272787</v>
      </c>
      <c r="P59" s="87">
        <f t="shared" si="15"/>
        <v>94.151421405746717</v>
      </c>
      <c r="Q59" s="87">
        <f t="shared" si="15"/>
        <v>78.712565606668718</v>
      </c>
    </row>
    <row r="60" spans="1:17">
      <c r="A60" s="105" t="s">
        <v>232</v>
      </c>
      <c r="B60" s="87">
        <f t="shared" si="15"/>
        <v>9.5444232674419904</v>
      </c>
      <c r="C60" s="87">
        <f t="shared" si="15"/>
        <v>10.181798552982542</v>
      </c>
      <c r="D60" s="87">
        <f t="shared" si="15"/>
        <v>9.5767063690179022</v>
      </c>
      <c r="E60" s="87">
        <f t="shared" si="15"/>
        <v>9.4403444034440334</v>
      </c>
      <c r="F60" s="87">
        <f t="shared" si="15"/>
        <v>7.8364476170480781</v>
      </c>
      <c r="G60" s="87">
        <f t="shared" si="15"/>
        <v>8.255608772372069</v>
      </c>
      <c r="H60" s="87">
        <f t="shared" si="15"/>
        <v>10.169699169653795</v>
      </c>
      <c r="I60" s="87">
        <f t="shared" si="15"/>
        <v>9.2812796595312506</v>
      </c>
      <c r="J60" s="87">
        <f t="shared" si="15"/>
        <v>10.771318391721673</v>
      </c>
      <c r="K60" s="87">
        <f t="shared" si="15"/>
        <v>8.0792535273416046</v>
      </c>
      <c r="L60" s="87">
        <f t="shared" si="15"/>
        <v>44.986263736263737</v>
      </c>
      <c r="M60" s="87">
        <f t="shared" si="15"/>
        <v>10.190246550439953</v>
      </c>
      <c r="N60" s="87">
        <f t="shared" si="15"/>
        <v>9.8340701552858825</v>
      </c>
      <c r="O60" s="87">
        <f t="shared" si="15"/>
        <v>8.2754260713614993</v>
      </c>
      <c r="P60" s="87">
        <f t="shared" si="15"/>
        <v>7.5494277457383285</v>
      </c>
      <c r="Q60" s="87">
        <f t="shared" si="15"/>
        <v>0</v>
      </c>
    </row>
    <row r="61" spans="1:17">
      <c r="A61" s="105" t="s">
        <v>233</v>
      </c>
      <c r="B61" s="87">
        <f t="shared" si="15"/>
        <v>16.376749578110221</v>
      </c>
      <c r="C61" s="87">
        <f t="shared" si="15"/>
        <v>18.475810759749312</v>
      </c>
      <c r="D61" s="87">
        <f t="shared" si="15"/>
        <v>15.439904053693896</v>
      </c>
      <c r="E61" s="87">
        <f t="shared" si="15"/>
        <v>16.688530417414263</v>
      </c>
      <c r="F61" s="87">
        <f t="shared" si="15"/>
        <v>14.283714745608508</v>
      </c>
      <c r="G61" s="87">
        <f t="shared" si="15"/>
        <v>17.406100327703552</v>
      </c>
      <c r="H61" s="87">
        <f t="shared" si="15"/>
        <v>18.293479740460089</v>
      </c>
      <c r="I61" s="87">
        <f t="shared" si="15"/>
        <v>13.829124828465897</v>
      </c>
      <c r="J61" s="87">
        <f t="shared" si="15"/>
        <v>16.076134522859704</v>
      </c>
      <c r="K61" s="87">
        <f t="shared" si="15"/>
        <v>11.935383191450434</v>
      </c>
      <c r="L61" s="87">
        <f t="shared" si="15"/>
        <v>0</v>
      </c>
      <c r="M61" s="87">
        <f t="shared" si="15"/>
        <v>18.60269147740901</v>
      </c>
      <c r="N61" s="87">
        <f t="shared" si="15"/>
        <v>16.843978171100769</v>
      </c>
      <c r="O61" s="87">
        <f t="shared" si="15"/>
        <v>17.224577896399129</v>
      </c>
      <c r="P61" s="87">
        <f t="shared" si="15"/>
        <v>17.06196132350507</v>
      </c>
      <c r="Q61" s="87">
        <f t="shared" si="15"/>
        <v>21.318308119790057</v>
      </c>
    </row>
    <row r="62" spans="1:17">
      <c r="A62" s="105" t="s">
        <v>234</v>
      </c>
      <c r="B62" s="87">
        <f t="shared" si="15"/>
        <v>67.020743649976794</v>
      </c>
      <c r="C62" s="87">
        <f t="shared" si="15"/>
        <v>61.850038064711867</v>
      </c>
      <c r="D62" s="87">
        <f t="shared" si="15"/>
        <v>68.578523192654629</v>
      </c>
      <c r="E62" s="87">
        <f t="shared" si="15"/>
        <v>67.160082151280221</v>
      </c>
      <c r="F62" s="87">
        <f t="shared" si="15"/>
        <v>73.42886136188676</v>
      </c>
      <c r="G62" s="87">
        <f t="shared" si="15"/>
        <v>56.94479455507939</v>
      </c>
      <c r="H62" s="87">
        <f t="shared" si="15"/>
        <v>58.679613412586775</v>
      </c>
      <c r="I62" s="87">
        <f t="shared" si="15"/>
        <v>70.223291560622826</v>
      </c>
      <c r="J62" s="87">
        <f t="shared" si="15"/>
        <v>65.958572084814222</v>
      </c>
      <c r="K62" s="87">
        <f t="shared" si="15"/>
        <v>73.11148659556379</v>
      </c>
      <c r="L62" s="87">
        <f t="shared" si="15"/>
        <v>55.01373626373627</v>
      </c>
      <c r="M62" s="87">
        <f t="shared" si="15"/>
        <v>64.055773673513187</v>
      </c>
      <c r="N62" s="87">
        <f t="shared" si="15"/>
        <v>67.145117917858826</v>
      </c>
      <c r="O62" s="87">
        <f t="shared" si="15"/>
        <v>68.211888997928838</v>
      </c>
      <c r="P62" s="87">
        <f t="shared" si="15"/>
        <v>73.806159212720715</v>
      </c>
      <c r="Q62" s="87">
        <f t="shared" si="15"/>
        <v>57.394257486878665</v>
      </c>
    </row>
    <row r="63" spans="1:17">
      <c r="A63" s="105" t="s">
        <v>284</v>
      </c>
      <c r="B63" s="87">
        <f t="shared" si="15"/>
        <v>7.0580835044710017</v>
      </c>
      <c r="C63" s="87">
        <f t="shared" si="15"/>
        <v>9.4923526225562771</v>
      </c>
      <c r="D63" s="87">
        <f t="shared" si="15"/>
        <v>6.4048663846335785</v>
      </c>
      <c r="E63" s="87">
        <f t="shared" si="15"/>
        <v>6.7110430278614883</v>
      </c>
      <c r="F63" s="87">
        <f t="shared" si="15"/>
        <v>4.4509762754566573</v>
      </c>
      <c r="G63" s="87">
        <f t="shared" si="15"/>
        <v>17.39349634484498</v>
      </c>
      <c r="H63" s="87">
        <f t="shared" si="15"/>
        <v>12.857207677299346</v>
      </c>
      <c r="I63" s="87">
        <f t="shared" si="15"/>
        <v>6.6663039513800326</v>
      </c>
      <c r="J63" s="87">
        <f t="shared" si="15"/>
        <v>7.1939750006044134</v>
      </c>
      <c r="K63" s="87">
        <f t="shared" si="15"/>
        <v>6.8738766856441718</v>
      </c>
      <c r="L63" s="87">
        <f t="shared" si="15"/>
        <v>0</v>
      </c>
      <c r="M63" s="87">
        <f t="shared" si="15"/>
        <v>7.1512882986378479</v>
      </c>
      <c r="N63" s="87">
        <f t="shared" si="15"/>
        <v>6.1768337557545214</v>
      </c>
      <c r="O63" s="87">
        <f t="shared" si="15"/>
        <v>6.2881070343105279</v>
      </c>
      <c r="P63" s="87">
        <f t="shared" si="15"/>
        <v>1.5824517180358895</v>
      </c>
      <c r="Q63" s="87">
        <f t="shared" si="15"/>
        <v>21.287434393331285</v>
      </c>
    </row>
  </sheetData>
  <mergeCells count="8">
    <mergeCell ref="B6:B7"/>
    <mergeCell ref="C6:G6"/>
    <mergeCell ref="H6:L6"/>
    <mergeCell ref="M6:Q6"/>
    <mergeCell ref="B36:B37"/>
    <mergeCell ref="C36:G36"/>
    <mergeCell ref="H36:L36"/>
    <mergeCell ref="M36:Q36"/>
  </mergeCells>
  <pageMargins left="0.7" right="0.7" top="0.75" bottom="0.75" header="0.3" footer="0.3"/>
  <pageSetup paperSize="9" orientation="portrait" horizontalDpi="0"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37625-CB8A-42C9-A8FD-52A3C0C88A27}">
  <dimension ref="A1:T47"/>
  <sheetViews>
    <sheetView workbookViewId="0">
      <selection activeCell="E2" sqref="E2"/>
    </sheetView>
  </sheetViews>
  <sheetFormatPr defaultColWidth="11.42578125" defaultRowHeight="15"/>
  <cols>
    <col min="1" max="1" width="59" customWidth="1"/>
  </cols>
  <sheetData>
    <row r="1" spans="1:20">
      <c r="A1" t="s">
        <v>235</v>
      </c>
    </row>
    <row r="2" spans="1:20">
      <c r="A2" s="27" t="s">
        <v>318</v>
      </c>
    </row>
    <row r="3" spans="1:20">
      <c r="A3" s="1" t="s">
        <v>1</v>
      </c>
    </row>
    <row r="4" spans="1:20">
      <c r="A4" s="1" t="s">
        <v>300</v>
      </c>
    </row>
    <row r="5" spans="1:20">
      <c r="A5" s="106" t="s">
        <v>237</v>
      </c>
      <c r="B5" s="84">
        <f>+B19/B8*100</f>
        <v>46.468210965497271</v>
      </c>
    </row>
    <row r="6" spans="1:20">
      <c r="A6" s="106" t="s">
        <v>236</v>
      </c>
      <c r="B6" s="186" t="s">
        <v>121</v>
      </c>
      <c r="C6" s="186" t="s">
        <v>17</v>
      </c>
      <c r="D6" s="186"/>
      <c r="E6" s="186"/>
      <c r="F6" s="186"/>
      <c r="G6" s="186"/>
      <c r="H6" s="186" t="s">
        <v>21</v>
      </c>
      <c r="I6" s="186"/>
      <c r="J6" s="186"/>
      <c r="K6" s="186"/>
      <c r="L6" s="186"/>
      <c r="M6" s="186" t="s">
        <v>22</v>
      </c>
      <c r="N6" s="186"/>
      <c r="O6" s="186"/>
      <c r="P6" s="186"/>
      <c r="Q6" s="186"/>
    </row>
    <row r="7" spans="1:20">
      <c r="B7" s="186"/>
      <c r="C7" s="101" t="s">
        <v>18</v>
      </c>
      <c r="D7" s="101">
        <v>2</v>
      </c>
      <c r="E7" s="101">
        <v>3</v>
      </c>
      <c r="F7" s="101" t="s">
        <v>19</v>
      </c>
      <c r="G7" s="101" t="s">
        <v>20</v>
      </c>
      <c r="H7" s="101" t="s">
        <v>18</v>
      </c>
      <c r="I7" s="101">
        <v>2</v>
      </c>
      <c r="J7" s="101">
        <v>3</v>
      </c>
      <c r="K7" s="101" t="s">
        <v>19</v>
      </c>
      <c r="L7" s="101" t="s">
        <v>20</v>
      </c>
      <c r="M7" s="101" t="s">
        <v>18</v>
      </c>
      <c r="N7" s="101">
        <v>2</v>
      </c>
      <c r="O7" s="101">
        <v>3</v>
      </c>
      <c r="P7" s="101" t="s">
        <v>19</v>
      </c>
      <c r="Q7" s="101"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56</v>
      </c>
      <c r="B9" s="65">
        <v>30.041</v>
      </c>
      <c r="C9" s="65">
        <v>4.8120000000000003</v>
      </c>
      <c r="D9" s="65">
        <v>12.808</v>
      </c>
      <c r="E9" s="65">
        <v>8.4819999999999993</v>
      </c>
      <c r="F9" s="65">
        <v>3.9390000000000001</v>
      </c>
      <c r="G9" s="65">
        <v>0</v>
      </c>
      <c r="H9" s="65">
        <v>0.74299999999999999</v>
      </c>
      <c r="I9" s="65">
        <v>5.8540000000000001</v>
      </c>
      <c r="J9" s="65">
        <v>2.7410000000000001</v>
      </c>
      <c r="K9" s="65">
        <v>1.3480000000000001</v>
      </c>
      <c r="L9" s="65">
        <v>0</v>
      </c>
      <c r="M9" s="65">
        <v>4.069</v>
      </c>
      <c r="N9" s="65">
        <v>6.9539999999999997</v>
      </c>
      <c r="O9" s="65">
        <v>5.7409999999999997</v>
      </c>
      <c r="P9" s="65">
        <v>2.5910000000000002</v>
      </c>
      <c r="Q9" s="65">
        <v>0</v>
      </c>
      <c r="S9" s="66"/>
      <c r="T9" s="66"/>
    </row>
    <row r="10" spans="1:20">
      <c r="A10" s="3" t="s">
        <v>57</v>
      </c>
      <c r="B10" s="65">
        <v>13.756</v>
      </c>
      <c r="C10" s="65">
        <v>0.68700000000000006</v>
      </c>
      <c r="D10" s="65">
        <v>7.3959999999999999</v>
      </c>
      <c r="E10" s="65">
        <v>5.4279999999999999</v>
      </c>
      <c r="F10" s="65">
        <v>0.245</v>
      </c>
      <c r="G10" s="65">
        <v>0</v>
      </c>
      <c r="H10" s="65">
        <v>0.16900000000000001</v>
      </c>
      <c r="I10" s="65">
        <v>5.718</v>
      </c>
      <c r="J10" s="65">
        <v>3.4590000000000001</v>
      </c>
      <c r="K10" s="65">
        <v>5.2999999999999999E-2</v>
      </c>
      <c r="L10" s="65">
        <v>0</v>
      </c>
      <c r="M10" s="65">
        <v>0.51800000000000002</v>
      </c>
      <c r="N10" s="65">
        <v>1.6779999999999999</v>
      </c>
      <c r="O10" s="65">
        <v>1.9690000000000001</v>
      </c>
      <c r="P10" s="65">
        <v>0.192</v>
      </c>
      <c r="Q10" s="65">
        <v>0</v>
      </c>
      <c r="S10" s="66"/>
      <c r="T10" s="66"/>
    </row>
    <row r="11" spans="1:20">
      <c r="A11" s="3" t="s">
        <v>58</v>
      </c>
      <c r="B11" s="65">
        <v>0.21299999999999999</v>
      </c>
      <c r="C11" s="65">
        <v>4.5999999999999999E-2</v>
      </c>
      <c r="D11" s="65">
        <v>0.111</v>
      </c>
      <c r="E11" s="65">
        <v>5.5E-2</v>
      </c>
      <c r="F11" s="65">
        <v>0</v>
      </c>
      <c r="G11" s="65">
        <v>0</v>
      </c>
      <c r="H11" s="65">
        <v>4.5999999999999999E-2</v>
      </c>
      <c r="I11" s="65">
        <v>0.111</v>
      </c>
      <c r="J11" s="65">
        <v>5.5E-2</v>
      </c>
      <c r="K11" s="65">
        <v>0</v>
      </c>
      <c r="L11" s="65">
        <v>0</v>
      </c>
      <c r="M11" s="65">
        <v>0</v>
      </c>
      <c r="N11" s="65">
        <v>0</v>
      </c>
      <c r="O11" s="65">
        <v>0</v>
      </c>
      <c r="P11" s="65">
        <v>0</v>
      </c>
      <c r="Q11" s="65">
        <v>0</v>
      </c>
      <c r="S11" s="66"/>
      <c r="T11" s="66"/>
    </row>
    <row r="12" spans="1:20">
      <c r="A12" s="3" t="s">
        <v>59</v>
      </c>
      <c r="B12" s="65">
        <v>12.17</v>
      </c>
      <c r="C12" s="65">
        <v>5.391</v>
      </c>
      <c r="D12" s="65">
        <v>3.218</v>
      </c>
      <c r="E12" s="65">
        <v>1.1739999999999999</v>
      </c>
      <c r="F12" s="65">
        <v>2.3879999999999999</v>
      </c>
      <c r="G12" s="65">
        <v>0</v>
      </c>
      <c r="H12" s="65">
        <v>2.0459999999999998</v>
      </c>
      <c r="I12" s="65">
        <v>2.3180000000000001</v>
      </c>
      <c r="J12" s="65">
        <v>0.61099999999999999</v>
      </c>
      <c r="K12" s="65">
        <v>1.3009999999999999</v>
      </c>
      <c r="L12" s="65">
        <v>0</v>
      </c>
      <c r="M12" s="65">
        <v>3.3450000000000002</v>
      </c>
      <c r="N12" s="65">
        <v>0.9</v>
      </c>
      <c r="O12" s="65">
        <v>0.56200000000000006</v>
      </c>
      <c r="P12" s="65">
        <v>1.087</v>
      </c>
      <c r="Q12" s="65">
        <v>0</v>
      </c>
      <c r="S12" s="66"/>
      <c r="T12" s="66"/>
    </row>
    <row r="13" spans="1:20">
      <c r="A13" s="3" t="s">
        <v>60</v>
      </c>
      <c r="B13" s="65">
        <v>0.33800000000000002</v>
      </c>
      <c r="C13" s="65">
        <v>0.112</v>
      </c>
      <c r="D13" s="65">
        <v>0.17100000000000001</v>
      </c>
      <c r="E13" s="65">
        <v>5.3999999999999999E-2</v>
      </c>
      <c r="F13" s="65">
        <v>0</v>
      </c>
      <c r="G13" s="65">
        <v>0</v>
      </c>
      <c r="H13" s="65">
        <v>0.03</v>
      </c>
      <c r="I13" s="65">
        <v>0</v>
      </c>
      <c r="J13" s="65">
        <v>5.3999999999999999E-2</v>
      </c>
      <c r="K13" s="65">
        <v>0</v>
      </c>
      <c r="L13" s="65">
        <v>0</v>
      </c>
      <c r="M13" s="65">
        <v>8.2000000000000003E-2</v>
      </c>
      <c r="N13" s="65">
        <v>0.17100000000000001</v>
      </c>
      <c r="O13" s="65">
        <v>0</v>
      </c>
      <c r="P13" s="65">
        <v>0</v>
      </c>
      <c r="Q13" s="65">
        <v>0</v>
      </c>
    </row>
    <row r="14" spans="1:20">
      <c r="A14" s="3" t="s">
        <v>61</v>
      </c>
      <c r="B14" s="65">
        <v>0.17499999999999999</v>
      </c>
      <c r="C14" s="65">
        <v>3.5000000000000003E-2</v>
      </c>
      <c r="D14" s="65">
        <v>0</v>
      </c>
      <c r="E14" s="65">
        <v>0.13900000000000001</v>
      </c>
      <c r="F14" s="65">
        <v>0</v>
      </c>
      <c r="G14" s="65">
        <v>0</v>
      </c>
      <c r="H14" s="65">
        <v>3.5000000000000003E-2</v>
      </c>
      <c r="I14" s="65">
        <v>0</v>
      </c>
      <c r="J14" s="65">
        <v>0</v>
      </c>
      <c r="K14" s="65">
        <v>0</v>
      </c>
      <c r="L14" s="65">
        <v>0</v>
      </c>
      <c r="M14" s="65">
        <v>0</v>
      </c>
      <c r="N14" s="65">
        <v>0</v>
      </c>
      <c r="O14" s="65">
        <v>0.13900000000000001</v>
      </c>
      <c r="P14" s="65">
        <v>0</v>
      </c>
      <c r="Q14" s="65">
        <v>0</v>
      </c>
    </row>
    <row r="15" spans="1:20">
      <c r="A15" s="3" t="s">
        <v>62</v>
      </c>
      <c r="B15" s="65">
        <v>0</v>
      </c>
      <c r="C15" s="65">
        <v>0</v>
      </c>
      <c r="D15" s="65">
        <v>0</v>
      </c>
      <c r="E15" s="65">
        <v>0</v>
      </c>
      <c r="F15" s="65">
        <v>0</v>
      </c>
      <c r="G15" s="65">
        <v>0</v>
      </c>
      <c r="H15" s="65">
        <v>0</v>
      </c>
      <c r="I15" s="65">
        <v>0</v>
      </c>
      <c r="J15" s="65">
        <v>0</v>
      </c>
      <c r="K15" s="65">
        <v>0</v>
      </c>
      <c r="L15" s="65">
        <v>0</v>
      </c>
      <c r="M15" s="65">
        <v>0</v>
      </c>
      <c r="N15" s="65">
        <v>0</v>
      </c>
      <c r="O15" s="65">
        <v>0</v>
      </c>
      <c r="P15" s="65">
        <v>0</v>
      </c>
      <c r="Q15" s="65">
        <v>0</v>
      </c>
    </row>
    <row r="16" spans="1:20">
      <c r="A16" s="3" t="s">
        <v>63</v>
      </c>
      <c r="B16" s="65">
        <v>0.26800000000000002</v>
      </c>
      <c r="C16" s="65">
        <v>0.26800000000000002</v>
      </c>
      <c r="D16" s="65">
        <v>0</v>
      </c>
      <c r="E16" s="65">
        <v>0</v>
      </c>
      <c r="F16" s="65">
        <v>0</v>
      </c>
      <c r="G16" s="65">
        <v>0</v>
      </c>
      <c r="H16" s="65">
        <v>0</v>
      </c>
      <c r="I16" s="65">
        <v>0</v>
      </c>
      <c r="J16" s="65">
        <v>0</v>
      </c>
      <c r="K16" s="65">
        <v>0</v>
      </c>
      <c r="L16" s="65">
        <v>0</v>
      </c>
      <c r="M16" s="65">
        <v>0.26800000000000002</v>
      </c>
      <c r="N16" s="65">
        <v>0</v>
      </c>
      <c r="O16" s="65">
        <v>0</v>
      </c>
      <c r="P16" s="65">
        <v>0</v>
      </c>
      <c r="Q16" s="65">
        <v>0</v>
      </c>
      <c r="S16" s="66"/>
      <c r="T16" s="66"/>
    </row>
    <row r="17" spans="1:20">
      <c r="A17" s="6" t="s">
        <v>64</v>
      </c>
      <c r="B17" s="65">
        <v>0</v>
      </c>
      <c r="C17" s="65">
        <v>0</v>
      </c>
      <c r="D17" s="65">
        <v>0</v>
      </c>
      <c r="E17" s="65">
        <v>0</v>
      </c>
      <c r="F17" s="65">
        <v>0</v>
      </c>
      <c r="G17" s="65">
        <v>0</v>
      </c>
      <c r="H17" s="65">
        <v>0</v>
      </c>
      <c r="I17" s="65">
        <v>0</v>
      </c>
      <c r="J17" s="65">
        <v>0</v>
      </c>
      <c r="K17" s="65">
        <v>0</v>
      </c>
      <c r="L17" s="65">
        <v>0</v>
      </c>
      <c r="M17" s="65">
        <v>0</v>
      </c>
      <c r="N17" s="65">
        <v>0</v>
      </c>
      <c r="O17" s="65">
        <v>0</v>
      </c>
      <c r="P17" s="65">
        <v>0</v>
      </c>
      <c r="Q17" s="65">
        <v>0</v>
      </c>
      <c r="R17" s="67"/>
      <c r="S17" s="66"/>
      <c r="T17" s="66"/>
    </row>
    <row r="18" spans="1:20">
      <c r="A18" s="3"/>
      <c r="B18" s="68">
        <f t="shared" ref="B18:G18" si="0">SUM(B9:B17)</f>
        <v>56.960999999999999</v>
      </c>
      <c r="C18" s="68">
        <f t="shared" si="0"/>
        <v>11.351000000000001</v>
      </c>
      <c r="D18" s="68">
        <f t="shared" si="0"/>
        <v>23.704000000000001</v>
      </c>
      <c r="E18" s="68">
        <f t="shared" si="0"/>
        <v>15.331999999999999</v>
      </c>
      <c r="F18" s="68">
        <f t="shared" si="0"/>
        <v>6.5720000000000001</v>
      </c>
      <c r="G18" s="68">
        <f t="shared" si="0"/>
        <v>0</v>
      </c>
      <c r="H18" s="68"/>
      <c r="I18" s="68"/>
      <c r="J18" s="68"/>
      <c r="K18" s="68"/>
      <c r="L18" s="68"/>
      <c r="M18" s="68"/>
      <c r="N18" s="68"/>
      <c r="O18" s="68"/>
      <c r="P18" s="68"/>
      <c r="Q18" s="68"/>
      <c r="R18" s="67"/>
      <c r="S18" s="66"/>
      <c r="T18" s="66"/>
    </row>
    <row r="19" spans="1:20">
      <c r="A19" s="1" t="s">
        <v>112</v>
      </c>
      <c r="B19" s="66">
        <v>2162.4599999999996</v>
      </c>
      <c r="C19" s="66">
        <v>862.20900000000006</v>
      </c>
      <c r="D19" s="66">
        <v>844.65699999999993</v>
      </c>
      <c r="E19" s="66">
        <v>364.79</v>
      </c>
      <c r="F19" s="66">
        <v>79.366</v>
      </c>
      <c r="G19" s="66">
        <v>11.436</v>
      </c>
      <c r="H19" s="66">
        <v>350.84399999999999</v>
      </c>
      <c r="I19" s="66">
        <v>365.13</v>
      </c>
      <c r="J19" s="66">
        <v>163.68199999999999</v>
      </c>
      <c r="K19" s="66">
        <v>42.69</v>
      </c>
      <c r="L19" s="66">
        <v>6.008</v>
      </c>
      <c r="M19" s="66">
        <v>511.36599999999999</v>
      </c>
      <c r="N19" s="66">
        <v>479.53</v>
      </c>
      <c r="O19" s="66">
        <v>201.10700000000003</v>
      </c>
      <c r="P19" s="66">
        <v>36.676000000000002</v>
      </c>
      <c r="Q19" s="66">
        <v>5.4270000000000005</v>
      </c>
      <c r="R19" s="67"/>
      <c r="S19" s="66"/>
      <c r="T19" s="66"/>
    </row>
    <row r="20" spans="1:20">
      <c r="A20" s="3" t="s">
        <v>56</v>
      </c>
      <c r="B20" s="65">
        <v>2.2879999999999998</v>
      </c>
      <c r="C20" s="65">
        <v>0.73799999999999999</v>
      </c>
      <c r="D20" s="65">
        <v>1.0309999999999999</v>
      </c>
      <c r="E20" s="65">
        <v>0.32900000000000001</v>
      </c>
      <c r="F20" s="65">
        <v>0.19</v>
      </c>
      <c r="G20" s="65">
        <v>0</v>
      </c>
      <c r="H20" s="65">
        <v>0.157</v>
      </c>
      <c r="I20" s="65">
        <v>7.8E-2</v>
      </c>
      <c r="J20" s="65">
        <v>0</v>
      </c>
      <c r="K20" s="65">
        <v>0</v>
      </c>
      <c r="L20" s="65">
        <v>0</v>
      </c>
      <c r="M20" s="65">
        <v>0.58099999999999996</v>
      </c>
      <c r="N20" s="65">
        <v>0.95299999999999996</v>
      </c>
      <c r="O20" s="65">
        <v>0.32900000000000001</v>
      </c>
      <c r="P20" s="65">
        <v>0.19</v>
      </c>
      <c r="Q20" s="65">
        <v>0</v>
      </c>
      <c r="R20" s="67"/>
      <c r="S20" s="66"/>
      <c r="T20" s="66"/>
    </row>
    <row r="21" spans="1:20">
      <c r="A21" s="3" t="s">
        <v>57</v>
      </c>
      <c r="B21" s="65">
        <v>0</v>
      </c>
      <c r="C21" s="65">
        <v>0</v>
      </c>
      <c r="D21" s="65">
        <v>0</v>
      </c>
      <c r="E21" s="65">
        <v>0</v>
      </c>
      <c r="F21" s="65">
        <v>0</v>
      </c>
      <c r="G21" s="65">
        <v>0</v>
      </c>
      <c r="H21" s="65">
        <v>0</v>
      </c>
      <c r="I21" s="65">
        <v>0</v>
      </c>
      <c r="J21" s="65">
        <v>0</v>
      </c>
      <c r="K21" s="65">
        <v>0</v>
      </c>
      <c r="L21" s="65">
        <v>0</v>
      </c>
      <c r="M21" s="65">
        <v>0</v>
      </c>
      <c r="N21" s="65">
        <v>0</v>
      </c>
      <c r="O21" s="65">
        <v>0</v>
      </c>
      <c r="P21" s="65">
        <v>0</v>
      </c>
      <c r="Q21" s="65">
        <v>0</v>
      </c>
      <c r="R21" s="67"/>
      <c r="S21" s="66"/>
      <c r="T21" s="66"/>
    </row>
    <row r="22" spans="1:20">
      <c r="A22" s="3" t="s">
        <v>58</v>
      </c>
      <c r="B22" s="65">
        <v>0.21299999999999999</v>
      </c>
      <c r="C22" s="65">
        <v>4.5999999999999999E-2</v>
      </c>
      <c r="D22" s="65">
        <v>0.111</v>
      </c>
      <c r="E22" s="65">
        <v>5.5E-2</v>
      </c>
      <c r="F22" s="65">
        <v>0</v>
      </c>
      <c r="G22" s="65">
        <v>0</v>
      </c>
      <c r="H22" s="65">
        <v>4.5999999999999999E-2</v>
      </c>
      <c r="I22" s="65">
        <v>0.111</v>
      </c>
      <c r="J22" s="65">
        <v>5.5E-2</v>
      </c>
      <c r="K22" s="65">
        <v>0</v>
      </c>
      <c r="L22" s="65">
        <v>0</v>
      </c>
      <c r="M22" s="65">
        <v>0</v>
      </c>
      <c r="N22" s="65">
        <v>0</v>
      </c>
      <c r="O22" s="65">
        <v>0</v>
      </c>
      <c r="P22" s="65">
        <v>0</v>
      </c>
      <c r="Q22" s="65">
        <v>0</v>
      </c>
    </row>
    <row r="23" spans="1:20">
      <c r="A23" s="3" t="s">
        <v>59</v>
      </c>
      <c r="B23" s="65">
        <v>6.38</v>
      </c>
      <c r="C23" s="65">
        <v>4.3710000000000004</v>
      </c>
      <c r="D23" s="65">
        <v>1.39</v>
      </c>
      <c r="E23" s="65">
        <v>0.188</v>
      </c>
      <c r="F23" s="65">
        <v>0.432</v>
      </c>
      <c r="G23" s="65">
        <v>0</v>
      </c>
      <c r="H23" s="65">
        <v>2.0169999999999999</v>
      </c>
      <c r="I23" s="65">
        <v>0.54600000000000004</v>
      </c>
      <c r="J23" s="65">
        <v>0</v>
      </c>
      <c r="K23" s="65">
        <v>0.432</v>
      </c>
      <c r="L23" s="65">
        <v>0</v>
      </c>
      <c r="M23" s="65">
        <v>2.3530000000000002</v>
      </c>
      <c r="N23" s="65">
        <v>0.84399999999999997</v>
      </c>
      <c r="O23" s="65">
        <v>0.188</v>
      </c>
      <c r="P23" s="65">
        <v>0</v>
      </c>
      <c r="Q23" s="65">
        <v>0</v>
      </c>
    </row>
    <row r="24" spans="1:20">
      <c r="A24" s="3" t="s">
        <v>60</v>
      </c>
      <c r="B24" s="65">
        <v>0.22800000000000001</v>
      </c>
      <c r="C24" s="65">
        <v>0.112</v>
      </c>
      <c r="D24" s="65">
        <v>6.0999999999999999E-2</v>
      </c>
      <c r="E24" s="65">
        <v>5.3999999999999999E-2</v>
      </c>
      <c r="F24" s="65">
        <v>0</v>
      </c>
      <c r="G24" s="65">
        <v>0</v>
      </c>
      <c r="H24" s="65">
        <v>0.03</v>
      </c>
      <c r="I24" s="65">
        <v>0</v>
      </c>
      <c r="J24" s="65">
        <v>5.3999999999999999E-2</v>
      </c>
      <c r="K24" s="65">
        <v>0</v>
      </c>
      <c r="L24" s="65">
        <v>0</v>
      </c>
      <c r="M24" s="65">
        <v>8.2000000000000003E-2</v>
      </c>
      <c r="N24" s="65">
        <v>6.0999999999999999E-2</v>
      </c>
      <c r="O24" s="65">
        <v>0</v>
      </c>
      <c r="P24" s="65">
        <v>0</v>
      </c>
      <c r="Q24" s="65">
        <v>0</v>
      </c>
    </row>
    <row r="25" spans="1:20">
      <c r="A25" s="3" t="s">
        <v>61</v>
      </c>
      <c r="B25" s="65">
        <v>0.17499999999999999</v>
      </c>
      <c r="C25" s="65">
        <v>3.5000000000000003E-2</v>
      </c>
      <c r="D25" s="65">
        <v>0</v>
      </c>
      <c r="E25" s="65">
        <v>0.13900000000000001</v>
      </c>
      <c r="F25" s="65">
        <v>0</v>
      </c>
      <c r="G25" s="65">
        <v>0</v>
      </c>
      <c r="H25" s="65">
        <v>3.5000000000000003E-2</v>
      </c>
      <c r="I25" s="65">
        <v>0</v>
      </c>
      <c r="J25" s="65">
        <v>0</v>
      </c>
      <c r="K25" s="65">
        <v>0</v>
      </c>
      <c r="L25" s="65">
        <v>0</v>
      </c>
      <c r="M25" s="65">
        <v>0</v>
      </c>
      <c r="N25" s="65">
        <v>0</v>
      </c>
      <c r="O25" s="65">
        <v>0.13900000000000001</v>
      </c>
      <c r="P25" s="65">
        <v>0</v>
      </c>
      <c r="Q25" s="65">
        <v>0</v>
      </c>
    </row>
    <row r="26" spans="1:20">
      <c r="A26" s="3" t="s">
        <v>62</v>
      </c>
      <c r="B26" s="65">
        <v>0</v>
      </c>
      <c r="C26" s="65">
        <v>0</v>
      </c>
      <c r="D26" s="65">
        <v>0</v>
      </c>
      <c r="E26" s="65">
        <v>0</v>
      </c>
      <c r="F26" s="65">
        <v>0</v>
      </c>
      <c r="G26" s="65">
        <v>0</v>
      </c>
      <c r="H26" s="65">
        <v>0</v>
      </c>
      <c r="I26" s="65">
        <v>0</v>
      </c>
      <c r="J26" s="65">
        <v>0</v>
      </c>
      <c r="K26" s="65">
        <v>0</v>
      </c>
      <c r="L26" s="65">
        <v>0</v>
      </c>
      <c r="M26" s="65">
        <v>0</v>
      </c>
      <c r="N26" s="65">
        <v>0</v>
      </c>
      <c r="O26" s="65">
        <v>0</v>
      </c>
      <c r="P26" s="65">
        <v>0</v>
      </c>
      <c r="Q26" s="65">
        <v>0</v>
      </c>
    </row>
    <row r="27" spans="1:20">
      <c r="A27" s="3" t="s">
        <v>63</v>
      </c>
      <c r="B27" s="65">
        <v>0</v>
      </c>
      <c r="C27" s="65">
        <v>0</v>
      </c>
      <c r="D27" s="65">
        <v>0</v>
      </c>
      <c r="E27" s="65">
        <v>0</v>
      </c>
      <c r="F27" s="65">
        <v>0</v>
      </c>
      <c r="G27" s="65">
        <v>0</v>
      </c>
      <c r="H27" s="65">
        <v>0</v>
      </c>
      <c r="I27" s="65">
        <v>0</v>
      </c>
      <c r="J27" s="65">
        <v>0</v>
      </c>
      <c r="K27" s="65">
        <v>0</v>
      </c>
      <c r="L27" s="65">
        <v>0</v>
      </c>
      <c r="M27" s="65">
        <v>0</v>
      </c>
      <c r="N27" s="65">
        <v>0</v>
      </c>
      <c r="O27" s="65">
        <v>0</v>
      </c>
      <c r="P27" s="65">
        <v>0</v>
      </c>
      <c r="Q27" s="65">
        <v>0</v>
      </c>
    </row>
    <row r="28" spans="1:20">
      <c r="A28" s="6" t="s">
        <v>64</v>
      </c>
      <c r="B28" s="65">
        <v>0</v>
      </c>
      <c r="C28" s="65">
        <v>0</v>
      </c>
      <c r="D28" s="65">
        <v>0</v>
      </c>
      <c r="E28" s="65">
        <v>0</v>
      </c>
      <c r="F28" s="65">
        <v>0</v>
      </c>
      <c r="G28" s="65">
        <v>0</v>
      </c>
      <c r="H28" s="65">
        <v>0</v>
      </c>
      <c r="I28" s="65">
        <v>0</v>
      </c>
      <c r="J28" s="65">
        <v>0</v>
      </c>
      <c r="K28" s="65">
        <v>0</v>
      </c>
      <c r="L28" s="65">
        <v>0</v>
      </c>
      <c r="M28" s="65">
        <v>0</v>
      </c>
      <c r="N28" s="65">
        <v>0</v>
      </c>
      <c r="O28" s="65">
        <v>0</v>
      </c>
      <c r="P28" s="65">
        <v>0</v>
      </c>
      <c r="Q28" s="65">
        <v>0</v>
      </c>
    </row>
    <row r="29" spans="1:20">
      <c r="A29" s="3"/>
      <c r="B29" s="65">
        <f>SUM(B20:B28)</f>
        <v>9.2840000000000007</v>
      </c>
      <c r="C29" s="65"/>
      <c r="D29" s="65"/>
      <c r="E29" s="65"/>
      <c r="F29" s="65"/>
      <c r="G29" s="65"/>
      <c r="H29" s="65"/>
      <c r="I29" s="65"/>
      <c r="J29" s="65"/>
      <c r="K29" s="65"/>
      <c r="L29" s="65"/>
      <c r="M29" s="65"/>
      <c r="N29" s="65"/>
      <c r="O29" s="65"/>
      <c r="P29" s="65"/>
      <c r="Q29" s="65"/>
    </row>
    <row r="30" spans="1:20">
      <c r="A30" s="1" t="s">
        <v>113</v>
      </c>
      <c r="B30" s="66">
        <v>2491.1720000000005</v>
      </c>
      <c r="C30" s="66">
        <v>537.24300000000005</v>
      </c>
      <c r="D30" s="66">
        <v>1065.596</v>
      </c>
      <c r="E30" s="66">
        <v>708.93600000000015</v>
      </c>
      <c r="F30" s="66">
        <v>171.46800000000002</v>
      </c>
      <c r="G30" s="66">
        <v>7.9340000000000011</v>
      </c>
      <c r="H30" s="66">
        <v>220.39000000000004</v>
      </c>
      <c r="I30" s="66">
        <v>496.25700000000001</v>
      </c>
      <c r="J30" s="66">
        <v>330.88799999999992</v>
      </c>
      <c r="K30" s="66">
        <v>92.917000000000002</v>
      </c>
      <c r="L30" s="66">
        <v>1.456</v>
      </c>
      <c r="M30" s="66">
        <v>316.85199999999998</v>
      </c>
      <c r="N30" s="66">
        <v>569.3370000000001</v>
      </c>
      <c r="O30" s="66">
        <v>378.04699999999991</v>
      </c>
      <c r="P30" s="66">
        <v>78.549000000000007</v>
      </c>
      <c r="Q30" s="66">
        <v>6.4780000000000006</v>
      </c>
    </row>
    <row r="31" spans="1:20">
      <c r="A31" s="3" t="s">
        <v>56</v>
      </c>
      <c r="B31" s="66">
        <f>B9-B20</f>
        <v>27.753</v>
      </c>
      <c r="C31" s="66">
        <f t="shared" ref="C31:Q31" si="1">C9-C20</f>
        <v>4.0739999999999998</v>
      </c>
      <c r="D31" s="66">
        <f t="shared" si="1"/>
        <v>11.776999999999999</v>
      </c>
      <c r="E31" s="66">
        <f t="shared" si="1"/>
        <v>8.1529999999999987</v>
      </c>
      <c r="F31" s="66">
        <f t="shared" si="1"/>
        <v>3.7490000000000001</v>
      </c>
      <c r="G31" s="66">
        <f t="shared" si="1"/>
        <v>0</v>
      </c>
      <c r="H31" s="66">
        <f t="shared" si="1"/>
        <v>0.58599999999999997</v>
      </c>
      <c r="I31" s="66">
        <f t="shared" si="1"/>
        <v>5.7759999999999998</v>
      </c>
      <c r="J31" s="66">
        <f t="shared" si="1"/>
        <v>2.7410000000000001</v>
      </c>
      <c r="K31" s="66">
        <f t="shared" si="1"/>
        <v>1.3480000000000001</v>
      </c>
      <c r="L31" s="66">
        <f t="shared" si="1"/>
        <v>0</v>
      </c>
      <c r="M31" s="66">
        <f t="shared" si="1"/>
        <v>3.488</v>
      </c>
      <c r="N31" s="66">
        <f t="shared" si="1"/>
        <v>6.0009999999999994</v>
      </c>
      <c r="O31" s="66">
        <f t="shared" si="1"/>
        <v>5.4119999999999999</v>
      </c>
      <c r="P31" s="66">
        <f t="shared" si="1"/>
        <v>2.4010000000000002</v>
      </c>
      <c r="Q31" s="66">
        <f t="shared" si="1"/>
        <v>0</v>
      </c>
    </row>
    <row r="32" spans="1:20">
      <c r="A32" s="3" t="s">
        <v>57</v>
      </c>
      <c r="B32" s="66">
        <f t="shared" ref="B32:Q39" si="2">B10-B21</f>
        <v>13.756</v>
      </c>
      <c r="C32" s="66">
        <f t="shared" si="2"/>
        <v>0.68700000000000006</v>
      </c>
      <c r="D32" s="66">
        <f t="shared" si="2"/>
        <v>7.3959999999999999</v>
      </c>
      <c r="E32" s="66">
        <f t="shared" si="2"/>
        <v>5.4279999999999999</v>
      </c>
      <c r="F32" s="66">
        <f t="shared" si="2"/>
        <v>0.245</v>
      </c>
      <c r="G32" s="66">
        <f t="shared" si="2"/>
        <v>0</v>
      </c>
      <c r="H32" s="66">
        <f t="shared" si="2"/>
        <v>0.16900000000000001</v>
      </c>
      <c r="I32" s="66">
        <f t="shared" si="2"/>
        <v>5.718</v>
      </c>
      <c r="J32" s="66">
        <f t="shared" si="2"/>
        <v>3.4590000000000001</v>
      </c>
      <c r="K32" s="66">
        <f t="shared" si="2"/>
        <v>5.2999999999999999E-2</v>
      </c>
      <c r="L32" s="66">
        <f t="shared" si="2"/>
        <v>0</v>
      </c>
      <c r="M32" s="66">
        <f t="shared" si="2"/>
        <v>0.51800000000000002</v>
      </c>
      <c r="N32" s="66">
        <f t="shared" si="2"/>
        <v>1.6779999999999999</v>
      </c>
      <c r="O32" s="66">
        <f t="shared" si="2"/>
        <v>1.9690000000000001</v>
      </c>
      <c r="P32" s="66">
        <f t="shared" si="2"/>
        <v>0.192</v>
      </c>
      <c r="Q32" s="66">
        <f t="shared" si="2"/>
        <v>0</v>
      </c>
    </row>
    <row r="33" spans="1:17">
      <c r="A33" s="3" t="s">
        <v>58</v>
      </c>
      <c r="B33" s="66">
        <f t="shared" si="2"/>
        <v>0</v>
      </c>
      <c r="C33" s="66">
        <f t="shared" si="2"/>
        <v>0</v>
      </c>
      <c r="D33" s="66">
        <f t="shared" si="2"/>
        <v>0</v>
      </c>
      <c r="E33" s="66">
        <f t="shared" si="2"/>
        <v>0</v>
      </c>
      <c r="F33" s="66">
        <f t="shared" si="2"/>
        <v>0</v>
      </c>
      <c r="G33" s="66">
        <f t="shared" si="2"/>
        <v>0</v>
      </c>
      <c r="H33" s="66">
        <f t="shared" si="2"/>
        <v>0</v>
      </c>
      <c r="I33" s="66">
        <f t="shared" si="2"/>
        <v>0</v>
      </c>
      <c r="J33" s="66">
        <f t="shared" si="2"/>
        <v>0</v>
      </c>
      <c r="K33" s="66">
        <f t="shared" si="2"/>
        <v>0</v>
      </c>
      <c r="L33" s="66">
        <f t="shared" si="2"/>
        <v>0</v>
      </c>
      <c r="M33" s="66">
        <f t="shared" si="2"/>
        <v>0</v>
      </c>
      <c r="N33" s="66">
        <f t="shared" si="2"/>
        <v>0</v>
      </c>
      <c r="O33" s="66">
        <f t="shared" si="2"/>
        <v>0</v>
      </c>
      <c r="P33" s="66">
        <f t="shared" si="2"/>
        <v>0</v>
      </c>
      <c r="Q33" s="66">
        <f t="shared" si="2"/>
        <v>0</v>
      </c>
    </row>
    <row r="34" spans="1:17">
      <c r="A34" s="3" t="s">
        <v>59</v>
      </c>
      <c r="B34" s="66">
        <f t="shared" si="2"/>
        <v>5.79</v>
      </c>
      <c r="C34" s="66">
        <f t="shared" si="2"/>
        <v>1.0199999999999996</v>
      </c>
      <c r="D34" s="66">
        <f t="shared" si="2"/>
        <v>1.8280000000000001</v>
      </c>
      <c r="E34" s="66">
        <f t="shared" si="2"/>
        <v>0.98599999999999999</v>
      </c>
      <c r="F34" s="66">
        <f t="shared" si="2"/>
        <v>1.956</v>
      </c>
      <c r="G34" s="66">
        <f t="shared" si="2"/>
        <v>0</v>
      </c>
      <c r="H34" s="66">
        <f t="shared" si="2"/>
        <v>2.8999999999999915E-2</v>
      </c>
      <c r="I34" s="66">
        <f t="shared" si="2"/>
        <v>1.772</v>
      </c>
      <c r="J34" s="66">
        <f t="shared" si="2"/>
        <v>0.61099999999999999</v>
      </c>
      <c r="K34" s="66">
        <f t="shared" si="2"/>
        <v>0.86899999999999999</v>
      </c>
      <c r="L34" s="66">
        <f t="shared" si="2"/>
        <v>0</v>
      </c>
      <c r="M34" s="66">
        <f t="shared" si="2"/>
        <v>0.99199999999999999</v>
      </c>
      <c r="N34" s="66">
        <f t="shared" si="2"/>
        <v>5.600000000000005E-2</v>
      </c>
      <c r="O34" s="66">
        <f t="shared" si="2"/>
        <v>0.37400000000000005</v>
      </c>
      <c r="P34" s="66">
        <f t="shared" si="2"/>
        <v>1.087</v>
      </c>
      <c r="Q34" s="66">
        <f t="shared" si="2"/>
        <v>0</v>
      </c>
    </row>
    <row r="35" spans="1:17">
      <c r="A35" s="3" t="s">
        <v>60</v>
      </c>
      <c r="B35" s="66">
        <f t="shared" si="2"/>
        <v>0.11000000000000001</v>
      </c>
      <c r="C35" s="66">
        <f t="shared" si="2"/>
        <v>0</v>
      </c>
      <c r="D35" s="66">
        <f t="shared" si="2"/>
        <v>0.11000000000000001</v>
      </c>
      <c r="E35" s="66">
        <f t="shared" si="2"/>
        <v>0</v>
      </c>
      <c r="F35" s="66">
        <f t="shared" si="2"/>
        <v>0</v>
      </c>
      <c r="G35" s="66">
        <f t="shared" si="2"/>
        <v>0</v>
      </c>
      <c r="H35" s="66">
        <f t="shared" si="2"/>
        <v>0</v>
      </c>
      <c r="I35" s="66">
        <f t="shared" si="2"/>
        <v>0</v>
      </c>
      <c r="J35" s="66">
        <f t="shared" si="2"/>
        <v>0</v>
      </c>
      <c r="K35" s="66">
        <f t="shared" si="2"/>
        <v>0</v>
      </c>
      <c r="L35" s="66">
        <f t="shared" si="2"/>
        <v>0</v>
      </c>
      <c r="M35" s="66">
        <f t="shared" si="2"/>
        <v>0</v>
      </c>
      <c r="N35" s="66">
        <f t="shared" si="2"/>
        <v>0.11000000000000001</v>
      </c>
      <c r="O35" s="66">
        <f t="shared" si="2"/>
        <v>0</v>
      </c>
      <c r="P35" s="66">
        <f t="shared" si="2"/>
        <v>0</v>
      </c>
      <c r="Q35" s="66">
        <f t="shared" si="2"/>
        <v>0</v>
      </c>
    </row>
    <row r="36" spans="1:17">
      <c r="A36" s="3" t="s">
        <v>61</v>
      </c>
      <c r="B36" s="66">
        <f t="shared" si="2"/>
        <v>0</v>
      </c>
      <c r="C36" s="66">
        <f t="shared" si="2"/>
        <v>0</v>
      </c>
      <c r="D36" s="66">
        <f t="shared" si="2"/>
        <v>0</v>
      </c>
      <c r="E36" s="66">
        <f t="shared" si="2"/>
        <v>0</v>
      </c>
      <c r="F36" s="66">
        <f t="shared" si="2"/>
        <v>0</v>
      </c>
      <c r="G36" s="66">
        <f t="shared" si="2"/>
        <v>0</v>
      </c>
      <c r="H36" s="66">
        <f t="shared" si="2"/>
        <v>0</v>
      </c>
      <c r="I36" s="66">
        <f t="shared" si="2"/>
        <v>0</v>
      </c>
      <c r="J36" s="66">
        <f t="shared" si="2"/>
        <v>0</v>
      </c>
      <c r="K36" s="66">
        <f t="shared" si="2"/>
        <v>0</v>
      </c>
      <c r="L36" s="66">
        <f t="shared" si="2"/>
        <v>0</v>
      </c>
      <c r="M36" s="66">
        <f t="shared" si="2"/>
        <v>0</v>
      </c>
      <c r="N36" s="66">
        <f t="shared" si="2"/>
        <v>0</v>
      </c>
      <c r="O36" s="66">
        <f t="shared" si="2"/>
        <v>0</v>
      </c>
      <c r="P36" s="66">
        <f t="shared" si="2"/>
        <v>0</v>
      </c>
      <c r="Q36" s="66">
        <f t="shared" si="2"/>
        <v>0</v>
      </c>
    </row>
    <row r="37" spans="1:17">
      <c r="A37" s="3" t="s">
        <v>62</v>
      </c>
      <c r="B37" s="66">
        <f t="shared" si="2"/>
        <v>0</v>
      </c>
      <c r="C37" s="66">
        <f t="shared" si="2"/>
        <v>0</v>
      </c>
      <c r="D37" s="66">
        <f t="shared" si="2"/>
        <v>0</v>
      </c>
      <c r="E37" s="66">
        <f t="shared" si="2"/>
        <v>0</v>
      </c>
      <c r="F37" s="66">
        <f t="shared" si="2"/>
        <v>0</v>
      </c>
      <c r="G37" s="66">
        <f t="shared" si="2"/>
        <v>0</v>
      </c>
      <c r="H37" s="66">
        <f t="shared" si="2"/>
        <v>0</v>
      </c>
      <c r="I37" s="66">
        <f t="shared" si="2"/>
        <v>0</v>
      </c>
      <c r="J37" s="66">
        <f t="shared" si="2"/>
        <v>0</v>
      </c>
      <c r="K37" s="66">
        <f t="shared" si="2"/>
        <v>0</v>
      </c>
      <c r="L37" s="66">
        <f t="shared" si="2"/>
        <v>0</v>
      </c>
      <c r="M37" s="66">
        <f t="shared" si="2"/>
        <v>0</v>
      </c>
      <c r="N37" s="66">
        <f t="shared" si="2"/>
        <v>0</v>
      </c>
      <c r="O37" s="66">
        <f t="shared" si="2"/>
        <v>0</v>
      </c>
      <c r="P37" s="66">
        <f t="shared" si="2"/>
        <v>0</v>
      </c>
      <c r="Q37" s="66">
        <f t="shared" si="2"/>
        <v>0</v>
      </c>
    </row>
    <row r="38" spans="1:17">
      <c r="A38" s="3" t="s">
        <v>63</v>
      </c>
      <c r="B38" s="66">
        <f t="shared" si="2"/>
        <v>0.26800000000000002</v>
      </c>
      <c r="C38" s="66">
        <f t="shared" si="2"/>
        <v>0.26800000000000002</v>
      </c>
      <c r="D38" s="66">
        <f t="shared" si="2"/>
        <v>0</v>
      </c>
      <c r="E38" s="66">
        <f t="shared" si="2"/>
        <v>0</v>
      </c>
      <c r="F38" s="66">
        <f t="shared" si="2"/>
        <v>0</v>
      </c>
      <c r="G38" s="66">
        <f t="shared" si="2"/>
        <v>0</v>
      </c>
      <c r="H38" s="66">
        <f t="shared" si="2"/>
        <v>0</v>
      </c>
      <c r="I38" s="66">
        <f t="shared" si="2"/>
        <v>0</v>
      </c>
      <c r="J38" s="66">
        <f t="shared" si="2"/>
        <v>0</v>
      </c>
      <c r="K38" s="66">
        <f t="shared" si="2"/>
        <v>0</v>
      </c>
      <c r="L38" s="66">
        <f t="shared" si="2"/>
        <v>0</v>
      </c>
      <c r="M38" s="66">
        <f t="shared" si="2"/>
        <v>0.26800000000000002</v>
      </c>
      <c r="N38" s="66">
        <f t="shared" si="2"/>
        <v>0</v>
      </c>
      <c r="O38" s="66">
        <f t="shared" si="2"/>
        <v>0</v>
      </c>
      <c r="P38" s="66">
        <f t="shared" si="2"/>
        <v>0</v>
      </c>
      <c r="Q38" s="66">
        <f t="shared" si="2"/>
        <v>0</v>
      </c>
    </row>
    <row r="39" spans="1:17">
      <c r="A39" s="6" t="s">
        <v>64</v>
      </c>
      <c r="B39" s="66">
        <f t="shared" si="2"/>
        <v>0</v>
      </c>
      <c r="C39" s="66">
        <f t="shared" si="2"/>
        <v>0</v>
      </c>
      <c r="D39" s="66">
        <f t="shared" si="2"/>
        <v>0</v>
      </c>
      <c r="E39" s="66">
        <f t="shared" si="2"/>
        <v>0</v>
      </c>
      <c r="F39" s="66">
        <f t="shared" si="2"/>
        <v>0</v>
      </c>
      <c r="G39" s="66">
        <f t="shared" si="2"/>
        <v>0</v>
      </c>
      <c r="H39" s="66">
        <f t="shared" si="2"/>
        <v>0</v>
      </c>
      <c r="I39" s="66">
        <f t="shared" si="2"/>
        <v>0</v>
      </c>
      <c r="J39" s="66">
        <f t="shared" si="2"/>
        <v>0</v>
      </c>
      <c r="K39" s="66">
        <f t="shared" si="2"/>
        <v>0</v>
      </c>
      <c r="L39" s="66">
        <f t="shared" si="2"/>
        <v>0</v>
      </c>
      <c r="M39" s="66">
        <f t="shared" si="2"/>
        <v>0</v>
      </c>
      <c r="N39" s="66">
        <f t="shared" si="2"/>
        <v>0</v>
      </c>
      <c r="O39" s="66">
        <f t="shared" si="2"/>
        <v>0</v>
      </c>
      <c r="P39" s="66">
        <f t="shared" si="2"/>
        <v>0</v>
      </c>
      <c r="Q39" s="66">
        <f t="shared" si="2"/>
        <v>0</v>
      </c>
    </row>
    <row r="40" spans="1:17">
      <c r="B40" s="70">
        <f t="shared" ref="B40:G40" si="3">SUM(B31:B39)</f>
        <v>47.677</v>
      </c>
      <c r="C40" s="70">
        <f t="shared" si="3"/>
        <v>6.0489999999999995</v>
      </c>
      <c r="D40" s="70">
        <f t="shared" si="3"/>
        <v>21.110999999999997</v>
      </c>
      <c r="E40" s="70">
        <f t="shared" si="3"/>
        <v>14.567</v>
      </c>
      <c r="F40" s="70">
        <f t="shared" si="3"/>
        <v>5.95</v>
      </c>
      <c r="G40" s="70">
        <f t="shared" si="3"/>
        <v>0</v>
      </c>
    </row>
    <row r="42" spans="1:17">
      <c r="A42" s="3" t="s">
        <v>285</v>
      </c>
      <c r="B42" s="84">
        <f t="shared" ref="B42:G42" si="4">+B18/B8*100</f>
        <v>1.2240114336476471</v>
      </c>
      <c r="C42" s="84">
        <f t="shared" si="4"/>
        <v>0.81110378284055673</v>
      </c>
      <c r="D42" s="84">
        <f t="shared" si="4"/>
        <v>1.2408821025894987</v>
      </c>
      <c r="E42" s="84">
        <f t="shared" si="4"/>
        <v>1.4279248150831774</v>
      </c>
      <c r="F42" s="84">
        <f t="shared" si="4"/>
        <v>2.6200803725202526</v>
      </c>
      <c r="G42" s="84">
        <f t="shared" si="4"/>
        <v>0</v>
      </c>
    </row>
    <row r="43" spans="1:17">
      <c r="A43" s="3" t="s">
        <v>287</v>
      </c>
      <c r="B43" s="84">
        <f>+B29/B19*100</f>
        <v>0.42932586036273518</v>
      </c>
    </row>
    <row r="44" spans="1:17">
      <c r="A44" s="3" t="s">
        <v>286</v>
      </c>
      <c r="B44" s="84">
        <f>+B40/B30*100</f>
        <v>1.9138381452585365</v>
      </c>
    </row>
    <row r="46" spans="1:17">
      <c r="A46" s="3"/>
    </row>
    <row r="47" spans="1:17">
      <c r="A47" s="3"/>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3736E-6A4C-4A0A-BE96-D2C09BB5D745}">
  <dimension ref="A1:AZ71"/>
  <sheetViews>
    <sheetView workbookViewId="0">
      <selection activeCell="B14" sqref="B14"/>
    </sheetView>
  </sheetViews>
  <sheetFormatPr defaultRowHeight="15"/>
  <cols>
    <col min="1" max="1" width="57.7109375" bestFit="1" customWidth="1"/>
    <col min="2" max="2" width="30.5703125" bestFit="1" customWidth="1"/>
    <col min="3" max="3" width="29.7109375" bestFit="1" customWidth="1"/>
    <col min="4" max="4" width="31.140625" bestFit="1" customWidth="1"/>
    <col min="5" max="5" width="21.42578125" bestFit="1" customWidth="1"/>
    <col min="6" max="6" width="15.7109375" bestFit="1" customWidth="1"/>
    <col min="7" max="7" width="57.7109375" bestFit="1" customWidth="1"/>
    <col min="8" max="8" width="31.5703125" bestFit="1" customWidth="1"/>
    <col min="9" max="9" width="26.7109375" bestFit="1" customWidth="1"/>
    <col min="10" max="10" width="29.7109375" bestFit="1" customWidth="1"/>
    <col min="11" max="11" width="19.85546875" bestFit="1" customWidth="1"/>
    <col min="12" max="12" width="16" bestFit="1" customWidth="1"/>
    <col min="13" max="13" width="57.7109375" bestFit="1" customWidth="1"/>
    <col min="14" max="14" width="28.140625" bestFit="1" customWidth="1"/>
    <col min="15" max="15" width="31.28515625" bestFit="1" customWidth="1"/>
    <col min="16" max="16" width="21.5703125" bestFit="1" customWidth="1"/>
    <col min="17" max="17" width="17.7109375" bestFit="1" customWidth="1"/>
    <col min="18" max="18" width="10.7109375" bestFit="1" customWidth="1"/>
    <col min="20" max="20" width="57.7109375" bestFit="1" customWidth="1"/>
    <col min="21" max="21" width="28.140625" bestFit="1" customWidth="1"/>
    <col min="22" max="22" width="31.140625" bestFit="1" customWidth="1"/>
    <col min="23" max="23" width="21.42578125" bestFit="1" customWidth="1"/>
    <col min="24" max="24" width="9.28515625" customWidth="1"/>
    <col min="27" max="27" width="57.7109375" bestFit="1" customWidth="1"/>
    <col min="28" max="28" width="28.140625" bestFit="1" customWidth="1"/>
    <col min="29" max="29" width="31.140625" bestFit="1" customWidth="1"/>
    <col min="30" max="30" width="21.42578125" bestFit="1" customWidth="1"/>
    <col min="31" max="31" width="17.5703125" bestFit="1" customWidth="1"/>
    <col min="34" max="34" width="57.7109375" bestFit="1" customWidth="1"/>
    <col min="35" max="35" width="28.140625" bestFit="1" customWidth="1"/>
    <col min="36" max="36" width="31.140625" bestFit="1" customWidth="1"/>
    <col min="37" max="37" width="21.42578125" bestFit="1" customWidth="1"/>
    <col min="38" max="38" width="17.5703125" bestFit="1" customWidth="1"/>
    <col min="41" max="41" width="57.7109375" bestFit="1" customWidth="1"/>
    <col min="42" max="42" width="28.140625" bestFit="1" customWidth="1"/>
    <col min="43" max="43" width="31.140625" bestFit="1" customWidth="1"/>
    <col min="44" max="44" width="21.42578125" bestFit="1" customWidth="1"/>
    <col min="45" max="45" width="17.5703125" bestFit="1" customWidth="1"/>
    <col min="48" max="48" width="57.7109375" bestFit="1" customWidth="1"/>
    <col min="49" max="49" width="13.5703125" customWidth="1"/>
    <col min="50" max="50" width="31.140625" bestFit="1" customWidth="1"/>
    <col min="51" max="51" width="21.42578125" bestFit="1" customWidth="1"/>
    <col min="52" max="52" width="17.5703125" bestFit="1" customWidth="1"/>
  </cols>
  <sheetData>
    <row r="1" spans="1:52">
      <c r="A1" s="182" t="s">
        <v>55</v>
      </c>
      <c r="B1" s="173"/>
      <c r="C1" s="173"/>
      <c r="D1" s="173"/>
      <c r="E1" s="174"/>
      <c r="F1" s="173"/>
      <c r="G1" s="182" t="s">
        <v>376</v>
      </c>
      <c r="H1" s="173"/>
      <c r="I1" s="173"/>
      <c r="J1" s="173"/>
      <c r="K1" s="174"/>
      <c r="L1" s="175"/>
      <c r="M1" s="182" t="s">
        <v>38</v>
      </c>
      <c r="N1" s="173"/>
      <c r="O1" s="173"/>
      <c r="P1" s="173"/>
      <c r="Q1" s="174"/>
      <c r="T1" s="182" t="s">
        <v>39</v>
      </c>
      <c r="U1" s="173"/>
      <c r="V1" s="173"/>
      <c r="W1" s="173"/>
      <c r="X1" s="174"/>
      <c r="AA1" s="182" t="s">
        <v>377</v>
      </c>
      <c r="AB1" s="173"/>
      <c r="AC1" s="173"/>
      <c r="AD1" s="173"/>
      <c r="AE1" s="174"/>
      <c r="AH1" s="182" t="s">
        <v>378</v>
      </c>
      <c r="AI1" s="173"/>
      <c r="AJ1" s="173"/>
      <c r="AK1" s="173"/>
      <c r="AL1" s="174"/>
      <c r="AO1" s="182" t="s">
        <v>366</v>
      </c>
      <c r="AP1" s="173"/>
      <c r="AQ1" s="173"/>
      <c r="AR1" s="173"/>
      <c r="AS1" s="174"/>
      <c r="AV1" s="182" t="s">
        <v>367</v>
      </c>
      <c r="AW1" s="173"/>
      <c r="AX1" s="173"/>
      <c r="AY1" s="173"/>
      <c r="AZ1" s="174"/>
    </row>
    <row r="2" spans="1:52">
      <c r="A2" s="172"/>
      <c r="B2" s="173"/>
      <c r="C2" s="176"/>
      <c r="D2" s="176"/>
      <c r="E2" s="176"/>
      <c r="F2" s="176"/>
      <c r="G2" s="172"/>
      <c r="H2" s="173"/>
      <c r="I2" s="176"/>
      <c r="J2" s="176"/>
      <c r="K2" s="176"/>
      <c r="L2" s="175"/>
      <c r="M2" s="172"/>
      <c r="N2" s="173"/>
      <c r="O2" s="176"/>
      <c r="P2" s="176"/>
      <c r="Q2" s="176"/>
      <c r="T2" s="172"/>
      <c r="U2" s="173"/>
      <c r="V2" s="176"/>
      <c r="W2" s="176"/>
      <c r="X2" s="176"/>
      <c r="AA2" s="172"/>
      <c r="AB2" s="173"/>
      <c r="AC2" s="176"/>
      <c r="AD2" s="176"/>
      <c r="AE2" s="176"/>
      <c r="AH2" s="172"/>
      <c r="AI2" s="173"/>
      <c r="AJ2" s="176"/>
      <c r="AK2" s="176"/>
      <c r="AL2" s="176"/>
      <c r="AO2" s="172"/>
      <c r="AP2" s="173"/>
      <c r="AQ2" s="176"/>
      <c r="AR2" s="176"/>
      <c r="AS2" s="176"/>
      <c r="AV2" s="172"/>
      <c r="AW2" s="173"/>
      <c r="AX2" s="176"/>
      <c r="AY2" s="176"/>
      <c r="AZ2" s="176"/>
    </row>
    <row r="3" spans="1:52">
      <c r="A3" s="206" t="s">
        <v>3</v>
      </c>
      <c r="B3" s="206" t="s">
        <v>353</v>
      </c>
      <c r="C3" s="206" t="s">
        <v>354</v>
      </c>
      <c r="D3" s="206" t="s">
        <v>355</v>
      </c>
      <c r="E3" s="206" t="s">
        <v>63</v>
      </c>
      <c r="F3" s="178"/>
      <c r="G3" s="206" t="s">
        <v>3</v>
      </c>
      <c r="H3" s="206" t="s">
        <v>353</v>
      </c>
      <c r="I3" s="206" t="s">
        <v>354</v>
      </c>
      <c r="J3" s="206" t="s">
        <v>355</v>
      </c>
      <c r="K3" s="206" t="s">
        <v>63</v>
      </c>
      <c r="L3" s="175"/>
      <c r="M3" s="206" t="s">
        <v>3</v>
      </c>
      <c r="N3" s="206" t="s">
        <v>353</v>
      </c>
      <c r="O3" s="206" t="s">
        <v>354</v>
      </c>
      <c r="P3" s="206" t="s">
        <v>355</v>
      </c>
      <c r="Q3" s="206" t="s">
        <v>63</v>
      </c>
      <c r="T3" s="206" t="s">
        <v>3</v>
      </c>
      <c r="U3" s="206" t="s">
        <v>353</v>
      </c>
      <c r="V3" s="206" t="s">
        <v>354</v>
      </c>
      <c r="W3" s="206" t="s">
        <v>355</v>
      </c>
      <c r="X3" s="206" t="s">
        <v>63</v>
      </c>
      <c r="AA3" s="206" t="s">
        <v>3</v>
      </c>
      <c r="AB3" s="206" t="s">
        <v>353</v>
      </c>
      <c r="AC3" s="206" t="s">
        <v>354</v>
      </c>
      <c r="AD3" s="206" t="s">
        <v>355</v>
      </c>
      <c r="AE3" s="206" t="s">
        <v>63</v>
      </c>
      <c r="AH3" s="206" t="s">
        <v>3</v>
      </c>
      <c r="AI3" s="206" t="s">
        <v>353</v>
      </c>
      <c r="AJ3" s="206" t="s">
        <v>354</v>
      </c>
      <c r="AK3" s="206" t="s">
        <v>355</v>
      </c>
      <c r="AL3" s="206" t="s">
        <v>63</v>
      </c>
      <c r="AO3" s="206" t="s">
        <v>3</v>
      </c>
      <c r="AP3" s="206" t="s">
        <v>353</v>
      </c>
      <c r="AQ3" s="206" t="s">
        <v>354</v>
      </c>
      <c r="AR3" s="206" t="s">
        <v>355</v>
      </c>
      <c r="AS3" s="206" t="s">
        <v>63</v>
      </c>
      <c r="AV3" s="206" t="s">
        <v>3</v>
      </c>
      <c r="AW3" s="206" t="s">
        <v>353</v>
      </c>
      <c r="AX3" s="206" t="s">
        <v>354</v>
      </c>
      <c r="AY3" s="206" t="s">
        <v>355</v>
      </c>
      <c r="AZ3" s="206" t="s">
        <v>63</v>
      </c>
    </row>
    <row r="4" spans="1:52">
      <c r="A4" s="212" t="s">
        <v>55</v>
      </c>
      <c r="B4" s="212">
        <v>7929819.3127827104</v>
      </c>
      <c r="C4" s="212">
        <v>777504.16013357695</v>
      </c>
      <c r="D4" s="212">
        <v>579767.25262338901</v>
      </c>
      <c r="E4" s="212">
        <v>147497.893568211</v>
      </c>
      <c r="G4" s="212" t="s">
        <v>55</v>
      </c>
      <c r="H4" s="206">
        <v>1805714.7803122899</v>
      </c>
      <c r="I4" s="206">
        <v>121032.585480525</v>
      </c>
      <c r="J4" s="206">
        <v>209925.97862549999</v>
      </c>
      <c r="K4" s="206">
        <v>79965.867436518602</v>
      </c>
      <c r="L4" s="200"/>
      <c r="M4" s="212" t="s">
        <v>55</v>
      </c>
      <c r="N4" s="212">
        <v>3320975.35591817</v>
      </c>
      <c r="O4" s="212">
        <v>281879.98321845301</v>
      </c>
      <c r="P4" s="212">
        <v>215159.29180003601</v>
      </c>
      <c r="Q4" s="212">
        <v>53151.672448880403</v>
      </c>
      <c r="T4" s="212" t="s">
        <v>55</v>
      </c>
      <c r="U4" s="206">
        <v>2148815.90819629</v>
      </c>
      <c r="V4" s="206">
        <v>249691.35404151899</v>
      </c>
      <c r="W4" s="206">
        <v>99842.088232281705</v>
      </c>
      <c r="X4" s="206">
        <v>9098.7361858006407</v>
      </c>
      <c r="AA4" s="212" t="s">
        <v>55</v>
      </c>
      <c r="AB4" s="206">
        <v>629082.89077395306</v>
      </c>
      <c r="AC4" s="206">
        <v>123015.593774237</v>
      </c>
      <c r="AD4" s="206">
        <v>52426.506023312402</v>
      </c>
      <c r="AE4" s="206">
        <v>112.043307082872</v>
      </c>
      <c r="AH4" s="212" t="s">
        <v>55</v>
      </c>
      <c r="AI4" s="206">
        <v>25230.377581987501</v>
      </c>
      <c r="AJ4" s="206">
        <v>1884.6436188400201</v>
      </c>
      <c r="AK4" s="206">
        <v>2413.3879422586601</v>
      </c>
      <c r="AL4" s="206">
        <v>5169.5741899290697</v>
      </c>
      <c r="AO4" s="212" t="s">
        <v>55</v>
      </c>
      <c r="AP4" s="206">
        <v>3373782.4039975698</v>
      </c>
      <c r="AQ4" s="206">
        <v>366020.749595089</v>
      </c>
      <c r="AR4" s="206">
        <v>557960.07643601706</v>
      </c>
      <c r="AS4" s="206">
        <v>10154.949440771299</v>
      </c>
      <c r="AV4" s="212" t="s">
        <v>55</v>
      </c>
      <c r="AW4" s="206">
        <v>4556036.9087851401</v>
      </c>
      <c r="AX4" s="206">
        <v>411483.41053848702</v>
      </c>
      <c r="AY4" s="206">
        <v>21807.176187371901</v>
      </c>
      <c r="AZ4" s="206">
        <v>137342.94412743999</v>
      </c>
    </row>
    <row r="5" spans="1:52">
      <c r="A5" s="212" t="s">
        <v>356</v>
      </c>
      <c r="B5" s="212">
        <v>454000.29467661201</v>
      </c>
      <c r="C5" s="212">
        <v>16273.5945087567</v>
      </c>
      <c r="D5" s="212">
        <v>129908.73024292001</v>
      </c>
      <c r="E5" s="212">
        <v>11542.290822466</v>
      </c>
      <c r="G5" s="212" t="s">
        <v>356</v>
      </c>
      <c r="H5" s="212">
        <v>109696.404469168</v>
      </c>
      <c r="I5" s="212">
        <v>4355.77519562834</v>
      </c>
      <c r="J5" s="212">
        <v>47042.590953928702</v>
      </c>
      <c r="K5" s="212">
        <v>6414.9396877234904</v>
      </c>
      <c r="L5" s="200"/>
      <c r="M5" s="212" t="s">
        <v>356</v>
      </c>
      <c r="N5" s="212">
        <v>191218.19831472001</v>
      </c>
      <c r="O5" s="212">
        <v>5911.0563859121403</v>
      </c>
      <c r="P5" s="212">
        <v>56056.195475639899</v>
      </c>
      <c r="Q5" s="212">
        <v>3662.4973720141002</v>
      </c>
      <c r="T5" s="212" t="s">
        <v>356</v>
      </c>
      <c r="U5" s="206">
        <v>116098.702994573</v>
      </c>
      <c r="V5" s="206">
        <v>3264.0260782810801</v>
      </c>
      <c r="W5" s="206">
        <v>23358.090682887301</v>
      </c>
      <c r="X5" s="206">
        <v>1182.49002439898</v>
      </c>
      <c r="AA5" s="212" t="s">
        <v>356</v>
      </c>
      <c r="AB5" s="206">
        <v>34235.585695894602</v>
      </c>
      <c r="AC5" s="206">
        <v>2742.7368489351202</v>
      </c>
      <c r="AD5" s="206">
        <v>2638.7751124596498</v>
      </c>
      <c r="AE5" s="206">
        <v>0</v>
      </c>
      <c r="AH5" s="212" t="s">
        <v>356</v>
      </c>
      <c r="AI5" s="206">
        <v>2751.4032022551901</v>
      </c>
      <c r="AJ5" s="206">
        <v>0</v>
      </c>
      <c r="AK5" s="206">
        <v>813.07801800490802</v>
      </c>
      <c r="AL5" s="206">
        <v>282.36373832950801</v>
      </c>
      <c r="AO5" s="212" t="s">
        <v>356</v>
      </c>
      <c r="AP5" s="206">
        <v>282084.722941252</v>
      </c>
      <c r="AQ5" s="206">
        <v>8919.9221446198098</v>
      </c>
      <c r="AR5" s="206">
        <v>125236.95492245699</v>
      </c>
      <c r="AS5" s="206">
        <v>1410.5136475592001</v>
      </c>
      <c r="AV5" s="212" t="s">
        <v>356</v>
      </c>
      <c r="AW5" s="206">
        <v>171915.57173535999</v>
      </c>
      <c r="AX5" s="206">
        <v>7353.6723641368799</v>
      </c>
      <c r="AY5" s="206">
        <v>4671.7753204627397</v>
      </c>
      <c r="AZ5" s="206">
        <v>10131.7771749068</v>
      </c>
    </row>
    <row r="6" spans="1:52">
      <c r="A6" s="212" t="s">
        <v>373</v>
      </c>
      <c r="B6" s="212">
        <v>214870.78696283299</v>
      </c>
      <c r="C6" s="212">
        <v>966.97485246930296</v>
      </c>
      <c r="D6" s="212">
        <v>59987.1924363246</v>
      </c>
      <c r="E6" s="212">
        <v>5209.7899201731798</v>
      </c>
      <c r="G6" s="212" t="s">
        <v>373</v>
      </c>
      <c r="H6" s="212">
        <v>55202.155472374398</v>
      </c>
      <c r="I6" s="212">
        <v>252.898799032586</v>
      </c>
      <c r="J6" s="212">
        <v>20708.569156724101</v>
      </c>
      <c r="K6" s="212">
        <v>3634.2929341437498</v>
      </c>
      <c r="L6" s="200"/>
      <c r="M6" s="212" t="s">
        <v>373</v>
      </c>
      <c r="N6" s="212">
        <v>102476.10124586101</v>
      </c>
      <c r="O6" s="212">
        <v>202.63674918720599</v>
      </c>
      <c r="P6" s="212">
        <v>27879.366869293</v>
      </c>
      <c r="Q6" s="212">
        <v>974.79298020038198</v>
      </c>
      <c r="T6" s="212" t="s">
        <v>373</v>
      </c>
      <c r="U6" s="206">
        <v>46202.426360584199</v>
      </c>
      <c r="V6" s="206">
        <v>301.40282588546302</v>
      </c>
      <c r="W6" s="206">
        <v>9447.0192901826795</v>
      </c>
      <c r="X6" s="206">
        <v>318.340267499535</v>
      </c>
      <c r="AA6" s="212" t="s">
        <v>373</v>
      </c>
      <c r="AB6" s="206">
        <v>9479.0620101083696</v>
      </c>
      <c r="AC6" s="206">
        <v>210.03647836404701</v>
      </c>
      <c r="AD6" s="206">
        <v>1340.26148965878</v>
      </c>
      <c r="AE6" s="206">
        <v>0</v>
      </c>
      <c r="AH6" s="212" t="s">
        <v>373</v>
      </c>
      <c r="AI6" s="206">
        <v>1511.04187390476</v>
      </c>
      <c r="AJ6" s="206">
        <v>0</v>
      </c>
      <c r="AK6" s="206">
        <v>611.97563046601795</v>
      </c>
      <c r="AL6" s="206">
        <v>282.36373832950801</v>
      </c>
      <c r="AO6" s="212" t="s">
        <v>373</v>
      </c>
      <c r="AP6" s="206">
        <v>126710.662879747</v>
      </c>
      <c r="AQ6" s="206">
        <v>540.98833279283201</v>
      </c>
      <c r="AR6" s="206">
        <v>57321.2194649882</v>
      </c>
      <c r="AS6" s="206">
        <v>77.141280359542804</v>
      </c>
      <c r="AV6" s="212" t="s">
        <v>373</v>
      </c>
      <c r="AW6" s="206">
        <v>88160.124083085902</v>
      </c>
      <c r="AX6" s="206">
        <v>425.98651967646998</v>
      </c>
      <c r="AY6" s="206">
        <v>2665.9729713363799</v>
      </c>
      <c r="AZ6" s="206">
        <v>5132.6486398136403</v>
      </c>
    </row>
    <row r="7" spans="1:52">
      <c r="A7" s="212" t="s">
        <v>374</v>
      </c>
      <c r="B7" s="212">
        <v>227697.50835222701</v>
      </c>
      <c r="C7" s="212">
        <v>4920.3841539734503</v>
      </c>
      <c r="D7" s="212">
        <v>66694.513174795706</v>
      </c>
      <c r="E7" s="212">
        <v>6332.5009022928998</v>
      </c>
      <c r="G7" s="212" t="s">
        <v>374</v>
      </c>
      <c r="H7" s="212">
        <v>51741.817429499599</v>
      </c>
      <c r="I7" s="212">
        <v>351.19319571001802</v>
      </c>
      <c r="J7" s="212">
        <v>25880.816452500399</v>
      </c>
      <c r="K7" s="212">
        <v>2780.6467535797301</v>
      </c>
      <c r="L7" s="200"/>
      <c r="M7" s="212" t="s">
        <v>374</v>
      </c>
      <c r="N7" s="212">
        <v>84966.499268947999</v>
      </c>
      <c r="O7" s="212">
        <v>2111.0849336096699</v>
      </c>
      <c r="P7" s="212">
        <v>26566.359685559899</v>
      </c>
      <c r="Q7" s="212">
        <v>2687.7043918137201</v>
      </c>
      <c r="T7" s="212" t="s">
        <v>374</v>
      </c>
      <c r="U7" s="206">
        <v>66584.681616809801</v>
      </c>
      <c r="V7" s="206">
        <v>1293.75877270453</v>
      </c>
      <c r="W7" s="206">
        <v>12747.7210263956</v>
      </c>
      <c r="X7" s="206">
        <v>864.14975689944799</v>
      </c>
      <c r="AA7" s="212" t="s">
        <v>374</v>
      </c>
      <c r="AB7" s="206">
        <v>23305.1458815447</v>
      </c>
      <c r="AC7" s="206">
        <v>1164.34725194923</v>
      </c>
      <c r="AD7" s="206">
        <v>1298.51362280086</v>
      </c>
      <c r="AE7" s="206">
        <v>0</v>
      </c>
      <c r="AH7" s="212" t="s">
        <v>374</v>
      </c>
      <c r="AI7" s="206">
        <v>1099.3641554247899</v>
      </c>
      <c r="AJ7" s="206">
        <v>0</v>
      </c>
      <c r="AK7" s="206">
        <v>201.10238753888899</v>
      </c>
      <c r="AL7" s="206">
        <v>0</v>
      </c>
      <c r="AO7" s="212" t="s">
        <v>374</v>
      </c>
      <c r="AP7" s="206">
        <v>148161.60536552701</v>
      </c>
      <c r="AQ7" s="206">
        <v>2702.7446295987202</v>
      </c>
      <c r="AR7" s="206">
        <v>64945.569906430399</v>
      </c>
      <c r="AS7" s="206">
        <v>1333.3723671996599</v>
      </c>
      <c r="AV7" s="212" t="s">
        <v>374</v>
      </c>
      <c r="AW7" s="206">
        <v>79535.902986700006</v>
      </c>
      <c r="AX7" s="206">
        <v>2217.6395243747202</v>
      </c>
      <c r="AY7" s="206">
        <v>1748.9432683653199</v>
      </c>
      <c r="AZ7" s="206">
        <v>4999.1285350932303</v>
      </c>
    </row>
    <row r="8" spans="1:52">
      <c r="A8" s="212" t="s">
        <v>375</v>
      </c>
      <c r="B8" s="212">
        <v>11431.9993615518</v>
      </c>
      <c r="C8" s="212">
        <v>10386.235502313901</v>
      </c>
      <c r="D8" s="212">
        <v>3227.02463180017</v>
      </c>
      <c r="E8" s="212">
        <v>0</v>
      </c>
      <c r="G8" s="212" t="s">
        <v>375</v>
      </c>
      <c r="H8" s="212">
        <v>2752.4315672944999</v>
      </c>
      <c r="I8" s="212">
        <v>3751.68320088574</v>
      </c>
      <c r="J8" s="212">
        <v>453.20534470415203</v>
      </c>
      <c r="K8" s="212">
        <v>0</v>
      </c>
      <c r="L8" s="200"/>
      <c r="M8" s="212" t="s">
        <v>375</v>
      </c>
      <c r="N8" s="212">
        <v>3775.59779991086</v>
      </c>
      <c r="O8" s="212">
        <v>3597.3347031152598</v>
      </c>
      <c r="P8" s="212">
        <v>1610.4689207870299</v>
      </c>
      <c r="Q8" s="212">
        <v>0</v>
      </c>
      <c r="T8" s="212" t="s">
        <v>375</v>
      </c>
      <c r="U8" s="206">
        <v>3311.5950171792902</v>
      </c>
      <c r="V8" s="206">
        <v>1668.8644796910901</v>
      </c>
      <c r="W8" s="206">
        <v>1163.35036630898</v>
      </c>
      <c r="X8" s="206">
        <v>0</v>
      </c>
      <c r="AA8" s="212" t="s">
        <v>375</v>
      </c>
      <c r="AB8" s="206">
        <v>1451.3778042414899</v>
      </c>
      <c r="AC8" s="206">
        <v>1368.3531186218399</v>
      </c>
      <c r="AD8" s="206">
        <v>0</v>
      </c>
      <c r="AE8" s="206">
        <v>0</v>
      </c>
      <c r="AH8" s="212" t="s">
        <v>375</v>
      </c>
      <c r="AI8" s="206">
        <v>140.99717292564199</v>
      </c>
      <c r="AJ8" s="206">
        <v>0</v>
      </c>
      <c r="AK8" s="206">
        <v>0</v>
      </c>
      <c r="AL8" s="206">
        <v>0</v>
      </c>
      <c r="AO8" s="212" t="s">
        <v>375</v>
      </c>
      <c r="AP8" s="206">
        <v>7212.4546959777899</v>
      </c>
      <c r="AQ8" s="206">
        <v>5676.1891822282496</v>
      </c>
      <c r="AR8" s="206">
        <v>2970.1655510391402</v>
      </c>
      <c r="AS8" s="206">
        <v>0</v>
      </c>
      <c r="AV8" s="212" t="s">
        <v>375</v>
      </c>
      <c r="AW8" s="206">
        <v>4219.5446655740097</v>
      </c>
      <c r="AX8" s="206">
        <v>4710.0463200856902</v>
      </c>
      <c r="AY8" s="206">
        <v>256.859080761033</v>
      </c>
      <c r="AZ8" s="206">
        <v>0</v>
      </c>
    </row>
    <row r="9" spans="1:52">
      <c r="A9" s="212" t="s">
        <v>379</v>
      </c>
      <c r="B9" s="212">
        <v>210056.11288332401</v>
      </c>
      <c r="C9" s="212">
        <v>1790.5811812455299</v>
      </c>
      <c r="D9" s="212">
        <v>54103.601236325601</v>
      </c>
      <c r="E9" s="212">
        <v>4743.1181941781397</v>
      </c>
      <c r="G9" s="212" t="s">
        <v>379</v>
      </c>
      <c r="H9" s="212">
        <v>53268.496502426802</v>
      </c>
      <c r="I9" s="212">
        <v>90.514414278768299</v>
      </c>
      <c r="J9" s="212">
        <v>21229.220916880298</v>
      </c>
      <c r="K9" s="212">
        <v>3291.58076872737</v>
      </c>
      <c r="L9" s="200"/>
      <c r="M9" s="212" t="s">
        <v>379</v>
      </c>
      <c r="N9" s="212">
        <v>97326.544528686602</v>
      </c>
      <c r="O9" s="212">
        <v>208.76074266627</v>
      </c>
      <c r="P9" s="212">
        <v>23630.043616381401</v>
      </c>
      <c r="Q9" s="206">
        <v>850.83341962172994</v>
      </c>
      <c r="T9" s="212" t="s">
        <v>379</v>
      </c>
      <c r="U9" s="206">
        <v>47510.873567916999</v>
      </c>
      <c r="V9" s="206">
        <v>317.78952046917499</v>
      </c>
      <c r="W9" s="206">
        <v>7509.0358710188002</v>
      </c>
      <c r="X9" s="206">
        <v>318.340267499535</v>
      </c>
      <c r="AA9" s="212" t="s">
        <v>379</v>
      </c>
      <c r="AB9" s="206">
        <v>10319.9036705283</v>
      </c>
      <c r="AC9" s="206">
        <v>1173.51650383131</v>
      </c>
      <c r="AD9" s="206">
        <v>1123.3252015790499</v>
      </c>
      <c r="AE9" s="206">
        <v>0</v>
      </c>
      <c r="AH9" s="212" t="s">
        <v>379</v>
      </c>
      <c r="AI9" s="206">
        <v>1630.29461376575</v>
      </c>
      <c r="AJ9" s="206">
        <v>0</v>
      </c>
      <c r="AK9" s="206">
        <v>611.97563046601795</v>
      </c>
      <c r="AL9" s="206">
        <v>282.36373832950801</v>
      </c>
      <c r="AO9" s="212" t="s">
        <v>379</v>
      </c>
      <c r="AP9" s="206">
        <v>124205.86831174001</v>
      </c>
      <c r="AQ9" s="206">
        <v>1111.0426417428901</v>
      </c>
      <c r="AR9" s="206">
        <v>52589.593286499301</v>
      </c>
      <c r="AS9" s="206">
        <v>23.631459733610001</v>
      </c>
      <c r="AV9" s="212" t="s">
        <v>379</v>
      </c>
      <c r="AW9" s="206">
        <v>85850.244571584393</v>
      </c>
      <c r="AX9" s="206">
        <v>679.53853950263397</v>
      </c>
      <c r="AY9" s="206">
        <v>1514.0079498263101</v>
      </c>
      <c r="AZ9" s="206">
        <v>4719.4867344445302</v>
      </c>
    </row>
    <row r="10" spans="1:52">
      <c r="A10" s="207" t="s">
        <v>380</v>
      </c>
      <c r="B10" s="212">
        <v>243944.18179328699</v>
      </c>
      <c r="C10" s="212">
        <v>14483.0133275111</v>
      </c>
      <c r="D10" s="212">
        <v>75805.1290065949</v>
      </c>
      <c r="E10" s="212">
        <v>6799.1726282879299</v>
      </c>
      <c r="G10" s="207" t="s">
        <v>380</v>
      </c>
      <c r="H10" s="212">
        <v>56427.907966741797</v>
      </c>
      <c r="I10" s="212">
        <v>4265.2607813495697</v>
      </c>
      <c r="J10" s="212">
        <v>25813.3700370484</v>
      </c>
      <c r="K10" s="212">
        <v>3123.3589189961099</v>
      </c>
      <c r="L10" s="200"/>
      <c r="M10" s="207" t="s">
        <v>380</v>
      </c>
      <c r="N10" s="212">
        <v>93891.653786034105</v>
      </c>
      <c r="O10" s="212">
        <v>5702.2956432458705</v>
      </c>
      <c r="P10" s="212">
        <v>32426.1518592584</v>
      </c>
      <c r="Q10" s="206">
        <v>2811.66395239237</v>
      </c>
      <c r="T10" s="207" t="s">
        <v>380</v>
      </c>
      <c r="U10" s="206">
        <v>68587.829426656201</v>
      </c>
      <c r="V10" s="206">
        <v>2946.2365578119102</v>
      </c>
      <c r="W10" s="206">
        <v>15849.0548118685</v>
      </c>
      <c r="X10" s="206">
        <v>864.14975689944799</v>
      </c>
      <c r="AA10" s="207" t="s">
        <v>380</v>
      </c>
      <c r="AB10" s="206">
        <v>23915.682025366201</v>
      </c>
      <c r="AC10" s="206">
        <v>1569.2203451037999</v>
      </c>
      <c r="AD10" s="206">
        <v>1515.4499108806001</v>
      </c>
      <c r="AE10" s="206">
        <v>0</v>
      </c>
      <c r="AH10" s="207" t="s">
        <v>380</v>
      </c>
      <c r="AI10" s="206">
        <v>1121.1085884894401</v>
      </c>
      <c r="AJ10" s="206">
        <v>0</v>
      </c>
      <c r="AK10" s="206">
        <v>201.10238753888899</v>
      </c>
      <c r="AL10" s="206">
        <v>0</v>
      </c>
      <c r="AO10" s="207" t="s">
        <v>380</v>
      </c>
      <c r="AP10" s="206">
        <v>157878.854629512</v>
      </c>
      <c r="AQ10" s="206">
        <v>7808.87950287691</v>
      </c>
      <c r="AR10" s="206">
        <v>72647.361635958398</v>
      </c>
      <c r="AS10" s="206">
        <v>1386.8821878255901</v>
      </c>
      <c r="AV10" s="207" t="s">
        <v>380</v>
      </c>
      <c r="AW10" s="206">
        <v>86065.327163775495</v>
      </c>
      <c r="AX10" s="206">
        <v>6674.1338246342502</v>
      </c>
      <c r="AY10" s="206">
        <v>3157.7673706364199</v>
      </c>
      <c r="AZ10" s="206">
        <v>5412.2904404623396</v>
      </c>
    </row>
    <row r="11" spans="1:52">
      <c r="A11" s="207"/>
      <c r="B11" s="206"/>
      <c r="C11" s="206"/>
      <c r="D11" s="206"/>
      <c r="E11" s="206"/>
      <c r="F11" s="175"/>
      <c r="G11" s="175"/>
      <c r="H11" s="175"/>
      <c r="I11" s="175"/>
      <c r="J11" s="180"/>
      <c r="K11" s="175"/>
      <c r="L11" s="175"/>
      <c r="M11" s="175"/>
      <c r="N11" s="175"/>
      <c r="O11" s="175"/>
      <c r="P11" s="175"/>
      <c r="Q11" s="175"/>
    </row>
    <row r="12" spans="1:52">
      <c r="A12" s="207"/>
      <c r="B12" s="206"/>
      <c r="C12" s="206"/>
      <c r="D12" s="206"/>
      <c r="E12" s="206"/>
      <c r="F12" s="175"/>
      <c r="G12" s="175"/>
      <c r="H12" s="175"/>
      <c r="I12" s="175"/>
      <c r="J12" s="181"/>
      <c r="K12" s="175"/>
      <c r="L12" s="175"/>
      <c r="M12" s="175"/>
      <c r="N12" s="175"/>
      <c r="O12" s="175"/>
      <c r="P12" s="175"/>
      <c r="Q12" s="175"/>
    </row>
    <row r="13" spans="1:52">
      <c r="A13" s="210"/>
      <c r="B13" s="210"/>
      <c r="C13" s="210"/>
      <c r="D13" s="210"/>
      <c r="E13" s="210"/>
      <c r="F13" s="210"/>
      <c r="G13" s="210"/>
      <c r="H13" s="210"/>
      <c r="I13" s="210"/>
      <c r="J13" s="211"/>
      <c r="K13" s="210"/>
      <c r="L13" s="210"/>
      <c r="M13" s="210"/>
      <c r="N13" s="210"/>
      <c r="O13" s="210"/>
      <c r="P13" s="210"/>
      <c r="Q13" s="210"/>
    </row>
    <row r="14" spans="1:52">
      <c r="A14" s="210"/>
      <c r="B14" s="210"/>
      <c r="C14" s="210"/>
      <c r="D14" s="210"/>
      <c r="E14" s="210"/>
      <c r="F14" s="210"/>
      <c r="G14" s="210"/>
      <c r="H14" s="210"/>
      <c r="I14" s="210"/>
      <c r="J14" s="210"/>
      <c r="K14" s="210"/>
      <c r="L14" s="210"/>
      <c r="M14" s="210"/>
      <c r="N14" s="210"/>
      <c r="O14" s="210"/>
      <c r="P14" s="210"/>
      <c r="Q14" s="210"/>
    </row>
    <row r="15" spans="1:52">
      <c r="A15" s="4"/>
      <c r="B15" s="210"/>
      <c r="C15" s="212"/>
      <c r="D15" s="212"/>
      <c r="E15" s="212"/>
      <c r="F15" s="212"/>
      <c r="G15" s="210"/>
      <c r="H15" s="210"/>
      <c r="I15" s="210"/>
      <c r="J15" s="210"/>
      <c r="K15" s="210"/>
      <c r="L15" s="210"/>
      <c r="M15" s="210"/>
      <c r="N15" s="206"/>
      <c r="O15" s="210"/>
      <c r="P15" s="210"/>
      <c r="Q15" s="210"/>
      <c r="AO15">
        <v>0</v>
      </c>
    </row>
    <row r="16" spans="1:52">
      <c r="A16" s="210"/>
      <c r="B16" s="210"/>
      <c r="C16" s="212"/>
      <c r="D16" s="212"/>
      <c r="E16" s="212"/>
      <c r="F16" s="212"/>
      <c r="G16" s="210"/>
      <c r="H16" s="4"/>
      <c r="I16" s="210"/>
      <c r="J16" s="210"/>
      <c r="K16" s="210"/>
      <c r="L16" s="210"/>
      <c r="M16" s="210"/>
      <c r="N16" s="210"/>
      <c r="O16" s="210"/>
      <c r="P16" s="210"/>
      <c r="Q16" s="210"/>
      <c r="AO16">
        <v>1</v>
      </c>
    </row>
    <row r="17" spans="1:41">
      <c r="A17" s="210"/>
      <c r="B17" s="210"/>
      <c r="C17" s="212"/>
      <c r="D17" s="212"/>
      <c r="E17" s="212"/>
      <c r="F17" s="212"/>
      <c r="G17" s="210"/>
      <c r="H17" s="210"/>
      <c r="I17" s="210"/>
      <c r="J17" s="210"/>
      <c r="K17" s="210"/>
      <c r="L17" s="210"/>
      <c r="M17" s="210"/>
      <c r="N17" s="210"/>
      <c r="O17" s="212"/>
      <c r="P17" s="212"/>
      <c r="Q17" s="212"/>
      <c r="R17" s="206"/>
      <c r="AO17">
        <v>2</v>
      </c>
    </row>
    <row r="18" spans="1:41">
      <c r="A18" s="212"/>
      <c r="B18" s="212"/>
      <c r="C18" s="212"/>
      <c r="D18" s="212"/>
      <c r="E18" s="212"/>
      <c r="F18" s="212"/>
      <c r="G18" s="210"/>
      <c r="H18" s="211"/>
      <c r="I18" s="211"/>
      <c r="J18" s="211"/>
      <c r="K18" s="211"/>
      <c r="L18" s="211"/>
      <c r="M18" s="210"/>
      <c r="N18" s="4"/>
      <c r="O18" s="212"/>
      <c r="P18" s="212"/>
      <c r="Q18" s="212"/>
      <c r="R18" s="206"/>
      <c r="AO18">
        <v>3</v>
      </c>
    </row>
    <row r="19" spans="1:41">
      <c r="A19" s="212"/>
      <c r="B19" s="212"/>
      <c r="C19" s="212"/>
      <c r="D19" s="212"/>
      <c r="E19" s="212"/>
      <c r="F19" s="212"/>
      <c r="G19" s="210"/>
      <c r="H19" s="212"/>
      <c r="I19" s="212"/>
      <c r="J19" s="212"/>
      <c r="K19" s="212"/>
      <c r="L19" s="212"/>
      <c r="M19" s="210"/>
      <c r="N19" s="4"/>
      <c r="O19" s="212"/>
      <c r="P19" s="212"/>
      <c r="Q19" s="212"/>
      <c r="R19" s="206"/>
      <c r="AO19">
        <v>4</v>
      </c>
    </row>
    <row r="20" spans="1:41">
      <c r="A20" s="212"/>
      <c r="B20" s="212"/>
      <c r="C20" s="212"/>
      <c r="D20" s="212"/>
      <c r="E20" s="212"/>
      <c r="F20" s="212"/>
      <c r="G20" s="210"/>
      <c r="H20" s="212"/>
      <c r="I20" s="212"/>
      <c r="J20" s="212"/>
      <c r="K20" s="212"/>
      <c r="L20" s="212"/>
      <c r="M20" s="210"/>
      <c r="N20" s="4"/>
      <c r="O20" s="212"/>
      <c r="P20" s="212"/>
      <c r="Q20" s="212"/>
      <c r="R20" s="206"/>
      <c r="AO20">
        <v>5</v>
      </c>
    </row>
    <row r="21" spans="1:41">
      <c r="A21" s="213"/>
      <c r="B21" s="212"/>
      <c r="C21" s="212"/>
      <c r="D21" s="212"/>
      <c r="E21" s="212"/>
      <c r="F21" s="212"/>
      <c r="G21" s="210"/>
      <c r="H21" s="212"/>
      <c r="I21" s="212"/>
      <c r="J21" s="212"/>
      <c r="K21" s="212"/>
      <c r="L21" s="212"/>
      <c r="M21" s="210"/>
      <c r="N21" s="4"/>
      <c r="O21" s="212"/>
      <c r="P21" s="212"/>
      <c r="Q21" s="212"/>
      <c r="R21" s="206"/>
      <c r="AO21">
        <v>6</v>
      </c>
    </row>
    <row r="22" spans="1:41">
      <c r="A22" s="213"/>
      <c r="B22" s="212"/>
      <c r="C22" s="212"/>
      <c r="D22" s="212"/>
      <c r="E22" s="212"/>
      <c r="F22" s="4"/>
      <c r="G22" s="210"/>
      <c r="H22" s="213"/>
      <c r="I22" s="212"/>
      <c r="J22" s="212"/>
      <c r="K22" s="212"/>
      <c r="L22" s="212"/>
      <c r="M22" s="210"/>
      <c r="N22" s="4"/>
      <c r="O22" s="212"/>
      <c r="P22" s="212"/>
      <c r="Q22" s="212"/>
      <c r="R22" s="206"/>
    </row>
    <row r="23" spans="1:41">
      <c r="A23" s="213"/>
      <c r="B23" s="212"/>
      <c r="C23" s="212"/>
      <c r="D23" s="212"/>
      <c r="E23" s="212"/>
      <c r="F23" s="4"/>
      <c r="G23" s="210"/>
      <c r="H23" s="213"/>
      <c r="I23" s="212"/>
      <c r="J23" s="212"/>
      <c r="K23" s="212"/>
      <c r="L23" s="212"/>
      <c r="M23" s="210"/>
      <c r="N23" s="4"/>
      <c r="O23" s="212"/>
      <c r="P23" s="212"/>
      <c r="Q23" s="212"/>
    </row>
    <row r="24" spans="1:41">
      <c r="A24" s="213"/>
      <c r="B24" s="212"/>
      <c r="C24" s="212"/>
      <c r="D24" s="212"/>
      <c r="E24" s="212"/>
      <c r="F24" s="210"/>
      <c r="G24" s="210"/>
      <c r="H24" s="213"/>
      <c r="I24" s="212"/>
      <c r="J24" s="212"/>
      <c r="K24" s="212"/>
      <c r="L24" s="212"/>
      <c r="M24" s="210"/>
      <c r="N24" s="4"/>
      <c r="O24" s="212"/>
      <c r="P24" s="212"/>
      <c r="Q24" s="212"/>
      <c r="R24" s="206"/>
    </row>
    <row r="25" spans="1:41">
      <c r="A25" s="213"/>
      <c r="B25" s="212"/>
      <c r="C25" s="212"/>
      <c r="D25" s="212"/>
      <c r="E25" s="212"/>
      <c r="F25" s="210"/>
      <c r="G25" s="210"/>
      <c r="H25" s="213"/>
      <c r="I25" s="212"/>
      <c r="J25" s="212"/>
      <c r="K25" s="212"/>
      <c r="L25" s="212"/>
      <c r="M25" s="210"/>
      <c r="N25" s="210"/>
      <c r="O25" s="210"/>
      <c r="P25" s="210"/>
      <c r="Q25" s="210"/>
    </row>
    <row r="26" spans="1:41">
      <c r="A26" s="4"/>
      <c r="B26" s="210"/>
      <c r="C26" s="210"/>
      <c r="D26" s="210"/>
      <c r="E26" s="210"/>
      <c r="F26" s="210"/>
      <c r="G26" s="210"/>
      <c r="H26" s="213"/>
      <c r="I26" s="212"/>
      <c r="J26" s="212"/>
      <c r="K26" s="212"/>
      <c r="L26" s="212"/>
      <c r="M26" s="210"/>
      <c r="N26" s="210"/>
      <c r="O26" s="210"/>
      <c r="P26" s="210"/>
      <c r="Q26" s="210"/>
    </row>
    <row r="27" spans="1:41">
      <c r="A27" s="210"/>
      <c r="B27" s="210"/>
      <c r="C27" s="210"/>
      <c r="D27" s="210"/>
      <c r="E27" s="210"/>
      <c r="F27" s="210"/>
      <c r="G27" s="210"/>
      <c r="H27" s="4"/>
      <c r="I27" s="210"/>
      <c r="J27" s="210"/>
      <c r="K27" s="210"/>
      <c r="L27" s="210"/>
      <c r="M27" s="210"/>
      <c r="N27" s="210"/>
      <c r="O27" s="210"/>
      <c r="P27" s="210"/>
      <c r="Q27" s="210"/>
    </row>
    <row r="28" spans="1:41">
      <c r="A28" s="214"/>
      <c r="B28" s="214"/>
      <c r="C28" s="214"/>
      <c r="D28" s="214"/>
      <c r="E28" s="214"/>
      <c r="F28" s="4"/>
      <c r="G28" s="210"/>
      <c r="H28" s="210"/>
      <c r="I28" s="210"/>
      <c r="J28" s="210"/>
      <c r="K28" s="210"/>
      <c r="L28" s="210"/>
      <c r="M28" s="210"/>
      <c r="N28" s="210"/>
      <c r="O28" s="210"/>
      <c r="P28" s="210"/>
      <c r="Q28" s="210"/>
    </row>
    <row r="29" spans="1:41">
      <c r="A29" s="212"/>
      <c r="B29" s="212"/>
      <c r="C29" s="212"/>
      <c r="D29" s="212"/>
      <c r="E29" s="212"/>
      <c r="F29" s="4"/>
      <c r="G29" s="210"/>
      <c r="H29" s="211"/>
      <c r="I29" s="211"/>
      <c r="J29" s="211"/>
      <c r="K29" s="211"/>
      <c r="L29" s="211"/>
      <c r="M29" s="210"/>
      <c r="N29" s="210"/>
      <c r="O29" s="210"/>
      <c r="P29" s="210"/>
      <c r="Q29" s="210"/>
    </row>
    <row r="30" spans="1:41">
      <c r="A30" s="212"/>
      <c r="B30" s="212"/>
      <c r="C30" s="212"/>
      <c r="D30" s="212"/>
      <c r="E30" s="212"/>
      <c r="F30" s="4"/>
      <c r="G30" s="210"/>
      <c r="H30" s="212"/>
      <c r="I30" s="212"/>
      <c r="J30" s="212"/>
      <c r="K30" s="212"/>
      <c r="L30" s="212"/>
      <c r="M30" s="210"/>
      <c r="N30" s="210"/>
      <c r="O30" s="210"/>
      <c r="P30" s="210"/>
      <c r="Q30" s="210"/>
    </row>
    <row r="31" spans="1:41">
      <c r="A31" s="212"/>
      <c r="B31" s="212"/>
      <c r="C31" s="212"/>
      <c r="D31" s="212"/>
      <c r="E31" s="212"/>
      <c r="F31" s="4"/>
      <c r="G31" s="210"/>
      <c r="H31" s="212"/>
      <c r="I31" s="212"/>
      <c r="J31" s="212"/>
      <c r="K31" s="212"/>
      <c r="L31" s="212"/>
      <c r="M31" s="210"/>
      <c r="N31" s="210"/>
      <c r="O31" s="210"/>
      <c r="P31" s="210"/>
      <c r="Q31" s="210"/>
    </row>
    <row r="32" spans="1:41">
      <c r="A32" s="213"/>
      <c r="B32" s="212"/>
      <c r="C32" s="212"/>
      <c r="D32" s="212"/>
      <c r="E32" s="212"/>
      <c r="F32" s="4"/>
      <c r="G32" s="210"/>
      <c r="H32" s="212"/>
      <c r="I32" s="212"/>
      <c r="J32" s="212"/>
      <c r="K32" s="212"/>
      <c r="L32" s="212"/>
      <c r="M32" s="210"/>
      <c r="N32" s="210"/>
      <c r="O32" s="210"/>
      <c r="P32" s="210"/>
      <c r="Q32" s="210"/>
    </row>
    <row r="33" spans="1:17">
      <c r="A33" s="213"/>
      <c r="B33" s="212"/>
      <c r="C33" s="212"/>
      <c r="D33" s="212"/>
      <c r="E33" s="212"/>
      <c r="F33" s="4"/>
      <c r="G33" s="210"/>
      <c r="H33" s="213"/>
      <c r="I33" s="212"/>
      <c r="J33" s="212"/>
      <c r="K33" s="212"/>
      <c r="L33" s="212"/>
      <c r="M33" s="210"/>
      <c r="N33" s="210"/>
      <c r="O33" s="210"/>
      <c r="P33" s="210"/>
      <c r="Q33" s="210"/>
    </row>
    <row r="34" spans="1:17">
      <c r="A34" s="213"/>
      <c r="B34" s="212"/>
      <c r="C34" s="212"/>
      <c r="D34" s="212"/>
      <c r="E34" s="212"/>
      <c r="F34" s="4"/>
      <c r="G34" s="210"/>
      <c r="H34" s="213"/>
      <c r="I34" s="212"/>
      <c r="J34" s="212"/>
      <c r="K34" s="212"/>
      <c r="L34" s="212"/>
      <c r="M34" s="210"/>
      <c r="N34" s="210"/>
      <c r="O34" s="210"/>
      <c r="P34" s="210"/>
      <c r="Q34" s="210"/>
    </row>
    <row r="35" spans="1:17">
      <c r="A35" s="213"/>
      <c r="B35" s="212"/>
      <c r="C35" s="212"/>
      <c r="D35" s="212"/>
      <c r="E35" s="212"/>
      <c r="F35" s="210"/>
      <c r="G35" s="210"/>
      <c r="H35" s="213"/>
      <c r="I35" s="212"/>
      <c r="J35" s="212"/>
      <c r="K35" s="212"/>
      <c r="L35" s="212"/>
      <c r="M35" s="210"/>
      <c r="N35" s="210"/>
      <c r="O35" s="210"/>
      <c r="P35" s="210"/>
      <c r="Q35" s="210"/>
    </row>
    <row r="36" spans="1:17">
      <c r="A36" s="213"/>
      <c r="B36" s="212"/>
      <c r="C36" s="212"/>
      <c r="D36" s="212"/>
      <c r="E36" s="212"/>
      <c r="F36" s="4"/>
      <c r="G36" s="4"/>
      <c r="H36" s="213"/>
      <c r="I36" s="212"/>
      <c r="J36" s="212"/>
      <c r="K36" s="212"/>
      <c r="L36" s="212"/>
      <c r="M36" s="4"/>
      <c r="N36" s="4"/>
      <c r="O36" s="4"/>
      <c r="P36" s="4"/>
      <c r="Q36" s="4"/>
    </row>
    <row r="37" spans="1:17">
      <c r="A37" s="4"/>
      <c r="B37" s="4"/>
      <c r="C37" s="4"/>
      <c r="D37" s="4"/>
      <c r="E37" s="4"/>
      <c r="F37" s="4"/>
      <c r="G37" s="4"/>
      <c r="H37" s="213"/>
      <c r="I37" s="212"/>
      <c r="J37" s="212"/>
      <c r="K37" s="212"/>
      <c r="L37" s="212"/>
      <c r="M37" s="4"/>
      <c r="N37" s="4"/>
      <c r="O37" s="4"/>
      <c r="P37" s="4"/>
      <c r="Q37" s="4"/>
    </row>
    <row r="38" spans="1:17">
      <c r="A38" s="4"/>
      <c r="B38" s="4"/>
      <c r="C38" s="4"/>
      <c r="D38" s="4"/>
      <c r="E38" s="4"/>
      <c r="F38" s="4"/>
      <c r="G38" s="4"/>
      <c r="H38" s="4"/>
      <c r="I38" s="4"/>
      <c r="J38" s="4"/>
      <c r="K38" s="4"/>
      <c r="L38" s="4"/>
      <c r="M38" s="4"/>
      <c r="N38" s="4"/>
      <c r="O38" s="4"/>
      <c r="P38" s="4"/>
      <c r="Q38" s="4"/>
    </row>
    <row r="39" spans="1:17">
      <c r="A39" s="4"/>
      <c r="B39" s="4"/>
      <c r="C39" s="4"/>
      <c r="D39" s="4"/>
      <c r="E39" s="4"/>
      <c r="F39" s="4"/>
      <c r="G39" s="4"/>
      <c r="H39" s="4"/>
      <c r="I39" s="4"/>
      <c r="J39" s="4"/>
      <c r="K39" s="4"/>
      <c r="L39" s="4"/>
      <c r="M39" s="4"/>
      <c r="N39" s="4"/>
      <c r="O39" s="4"/>
      <c r="P39" s="4"/>
      <c r="Q39" s="4"/>
    </row>
    <row r="40" spans="1:17">
      <c r="A40" s="4"/>
      <c r="B40" s="4"/>
      <c r="C40" s="4"/>
      <c r="D40" s="4"/>
      <c r="E40" s="4"/>
      <c r="F40" s="4"/>
      <c r="G40" s="4"/>
      <c r="H40" s="4"/>
      <c r="I40" s="4"/>
      <c r="J40" s="4"/>
      <c r="K40" s="4"/>
      <c r="L40" s="4"/>
      <c r="M40" s="4"/>
      <c r="N40" s="4"/>
      <c r="O40" s="4"/>
      <c r="P40" s="4"/>
      <c r="Q40" s="4"/>
    </row>
    <row r="41" spans="1:17">
      <c r="A41" s="212"/>
      <c r="B41" s="212"/>
      <c r="C41" s="212"/>
      <c r="D41" s="212"/>
      <c r="E41" s="212"/>
      <c r="F41" s="4"/>
      <c r="G41" s="4"/>
      <c r="H41" s="4"/>
      <c r="I41" s="4"/>
      <c r="J41" s="4"/>
      <c r="K41" s="4"/>
      <c r="L41" s="4"/>
      <c r="M41" s="4"/>
      <c r="N41" s="4"/>
      <c r="O41" s="4"/>
      <c r="P41" s="4"/>
      <c r="Q41" s="4"/>
    </row>
    <row r="42" spans="1:17">
      <c r="A42" s="212"/>
      <c r="B42" s="212"/>
      <c r="C42" s="212"/>
      <c r="D42" s="212"/>
      <c r="E42" s="212"/>
      <c r="F42" s="4"/>
      <c r="G42" s="4"/>
      <c r="H42" s="4"/>
      <c r="I42" s="4"/>
      <c r="J42" s="4"/>
      <c r="K42" s="4"/>
      <c r="L42" s="4"/>
      <c r="M42" s="4"/>
      <c r="N42" s="4"/>
      <c r="O42" s="4"/>
      <c r="P42" s="4"/>
      <c r="Q42" s="4"/>
    </row>
    <row r="43" spans="1:17">
      <c r="A43" s="212"/>
      <c r="B43" s="212"/>
      <c r="C43" s="212"/>
      <c r="D43" s="212"/>
      <c r="E43" s="212"/>
      <c r="F43" s="4"/>
      <c r="G43" s="4"/>
      <c r="H43" s="4"/>
      <c r="I43" s="4"/>
      <c r="J43" s="4"/>
      <c r="K43" s="4"/>
      <c r="L43" s="4"/>
      <c r="M43" s="4"/>
      <c r="N43" s="4"/>
      <c r="O43" s="4"/>
      <c r="P43" s="4"/>
      <c r="Q43" s="4"/>
    </row>
    <row r="44" spans="1:17">
      <c r="A44" s="213"/>
      <c r="B44" s="212"/>
      <c r="C44" s="212"/>
      <c r="D44" s="212"/>
      <c r="E44" s="212"/>
      <c r="F44" s="4"/>
      <c r="G44" s="4"/>
      <c r="H44" s="4"/>
      <c r="I44" s="4"/>
      <c r="J44" s="4"/>
      <c r="K44" s="4"/>
      <c r="L44" s="4"/>
      <c r="M44" s="4"/>
      <c r="N44" s="4"/>
      <c r="O44" s="4"/>
      <c r="P44" s="4"/>
      <c r="Q44" s="4"/>
    </row>
    <row r="45" spans="1:17">
      <c r="A45" s="213"/>
      <c r="B45" s="212"/>
      <c r="C45" s="212"/>
      <c r="D45" s="212"/>
      <c r="E45" s="212"/>
      <c r="F45" s="4"/>
      <c r="G45" s="4"/>
      <c r="H45" s="4"/>
      <c r="I45" s="4"/>
      <c r="J45" s="4"/>
      <c r="K45" s="4"/>
      <c r="L45" s="4"/>
      <c r="M45" s="4"/>
      <c r="N45" s="4"/>
      <c r="O45" s="4"/>
      <c r="P45" s="4"/>
      <c r="Q45" s="4"/>
    </row>
    <row r="46" spans="1:17">
      <c r="A46" s="213"/>
      <c r="B46" s="212"/>
      <c r="C46" s="212"/>
      <c r="D46" s="212"/>
      <c r="E46" s="212"/>
      <c r="F46" s="4"/>
      <c r="G46" s="4"/>
      <c r="H46" s="4"/>
      <c r="I46" s="4"/>
      <c r="J46" s="4"/>
      <c r="K46" s="4"/>
      <c r="L46" s="4"/>
      <c r="M46" s="4"/>
      <c r="N46" s="4"/>
      <c r="O46" s="4"/>
      <c r="P46" s="4"/>
      <c r="Q46" s="4"/>
    </row>
    <row r="47" spans="1:17">
      <c r="A47" s="213"/>
      <c r="B47" s="212"/>
      <c r="C47" s="212"/>
      <c r="D47" s="212"/>
      <c r="E47" s="212"/>
      <c r="F47" s="4"/>
      <c r="G47" s="4"/>
      <c r="H47" s="4"/>
      <c r="I47" s="4"/>
      <c r="J47" s="4"/>
      <c r="K47" s="4"/>
      <c r="L47" s="4"/>
      <c r="M47" s="4"/>
      <c r="N47" s="4"/>
      <c r="O47" s="4"/>
      <c r="P47" s="4"/>
      <c r="Q47" s="4"/>
    </row>
    <row r="48" spans="1:17">
      <c r="A48" s="213"/>
      <c r="B48" s="212"/>
      <c r="C48" s="212"/>
      <c r="D48" s="212"/>
      <c r="E48" s="212"/>
      <c r="F48" s="4"/>
      <c r="G48" s="4"/>
      <c r="H48" s="4"/>
      <c r="I48" s="4"/>
      <c r="J48" s="4"/>
      <c r="K48" s="4"/>
      <c r="L48" s="4"/>
      <c r="M48" s="4"/>
      <c r="N48" s="4"/>
      <c r="O48" s="4"/>
      <c r="P48" s="4"/>
      <c r="Q48" s="4"/>
    </row>
    <row r="49" spans="1:17">
      <c r="A49" s="4"/>
      <c r="B49" s="4"/>
      <c r="C49" s="4"/>
      <c r="D49" s="4"/>
      <c r="E49" s="4"/>
      <c r="F49" s="4"/>
      <c r="G49" s="4"/>
      <c r="H49" s="4"/>
      <c r="I49" s="4"/>
      <c r="J49" s="4"/>
      <c r="K49" s="4"/>
      <c r="L49" s="4"/>
      <c r="M49" s="4"/>
      <c r="N49" s="4"/>
      <c r="O49" s="4"/>
      <c r="P49" s="4"/>
      <c r="Q49" s="4"/>
    </row>
    <row r="50" spans="1:17">
      <c r="A50" s="4"/>
      <c r="B50" s="4"/>
      <c r="C50" s="4"/>
      <c r="D50" s="4"/>
      <c r="E50" s="4"/>
      <c r="F50" s="4"/>
      <c r="G50" s="4"/>
      <c r="H50" s="4"/>
      <c r="I50" s="4"/>
      <c r="J50" s="4"/>
      <c r="K50" s="4"/>
      <c r="L50" s="4"/>
      <c r="M50" s="4"/>
      <c r="N50" s="4"/>
      <c r="O50" s="4"/>
      <c r="P50" s="4"/>
      <c r="Q50" s="4"/>
    </row>
    <row r="51" spans="1:17">
      <c r="A51" s="211"/>
      <c r="B51" s="211"/>
      <c r="C51" s="211"/>
      <c r="D51" s="211"/>
      <c r="E51" s="211"/>
      <c r="F51" s="4"/>
      <c r="G51" s="4"/>
      <c r="H51" s="4"/>
      <c r="I51" s="4"/>
      <c r="J51" s="4"/>
      <c r="K51" s="4"/>
      <c r="L51" s="4"/>
      <c r="M51" s="4"/>
      <c r="N51" s="4"/>
      <c r="O51" s="4"/>
      <c r="P51" s="4"/>
      <c r="Q51" s="4"/>
    </row>
    <row r="52" spans="1:17">
      <c r="A52" s="212"/>
      <c r="B52" s="212"/>
      <c r="C52" s="212"/>
      <c r="D52" s="212"/>
      <c r="E52" s="212"/>
      <c r="F52" s="4"/>
      <c r="G52" s="4"/>
      <c r="H52" s="4"/>
      <c r="I52" s="4"/>
      <c r="J52" s="4"/>
      <c r="K52" s="4"/>
      <c r="L52" s="4"/>
      <c r="M52" s="4"/>
      <c r="N52" s="4"/>
      <c r="O52" s="4"/>
      <c r="P52" s="4"/>
      <c r="Q52" s="4"/>
    </row>
    <row r="53" spans="1:17">
      <c r="A53" s="212"/>
      <c r="B53" s="212"/>
      <c r="C53" s="212"/>
      <c r="D53" s="212"/>
      <c r="E53" s="212"/>
      <c r="F53" s="4"/>
      <c r="G53" s="4"/>
      <c r="H53" s="4"/>
      <c r="I53" s="4"/>
      <c r="J53" s="4"/>
      <c r="K53" s="4"/>
      <c r="L53" s="4"/>
      <c r="M53" s="4"/>
      <c r="N53" s="4"/>
      <c r="O53" s="4"/>
      <c r="P53" s="4"/>
      <c r="Q53" s="4"/>
    </row>
    <row r="54" spans="1:17">
      <c r="A54" s="212"/>
      <c r="B54" s="212"/>
      <c r="C54" s="212"/>
      <c r="D54" s="212"/>
      <c r="E54" s="212"/>
      <c r="F54" s="4"/>
      <c r="G54" s="4"/>
      <c r="H54" s="4"/>
      <c r="I54" s="4"/>
      <c r="J54" s="4"/>
      <c r="K54" s="4"/>
      <c r="L54" s="4"/>
      <c r="M54" s="4"/>
      <c r="N54" s="4"/>
      <c r="O54" s="4"/>
      <c r="P54" s="4"/>
      <c r="Q54" s="4"/>
    </row>
    <row r="55" spans="1:17">
      <c r="A55" s="213"/>
      <c r="B55" s="212"/>
      <c r="C55" s="212"/>
      <c r="D55" s="212"/>
      <c r="E55" s="212"/>
      <c r="F55" s="4"/>
      <c r="G55" s="4"/>
      <c r="H55" s="4"/>
      <c r="I55" s="4"/>
      <c r="J55" s="4"/>
      <c r="K55" s="4"/>
      <c r="L55" s="4"/>
      <c r="M55" s="4"/>
      <c r="N55" s="4"/>
      <c r="O55" s="4"/>
      <c r="P55" s="4"/>
      <c r="Q55" s="4"/>
    </row>
    <row r="56" spans="1:17">
      <c r="A56" s="213"/>
      <c r="B56" s="212"/>
      <c r="C56" s="212"/>
      <c r="D56" s="212"/>
      <c r="E56" s="212"/>
      <c r="F56" s="4"/>
      <c r="G56" s="4"/>
      <c r="H56" s="4"/>
      <c r="I56" s="4"/>
      <c r="J56" s="4"/>
      <c r="K56" s="4"/>
      <c r="L56" s="4"/>
      <c r="M56" s="4"/>
      <c r="N56" s="4"/>
      <c r="O56" s="4"/>
      <c r="P56" s="4"/>
      <c r="Q56" s="4"/>
    </row>
    <row r="57" spans="1:17">
      <c r="A57" s="213"/>
      <c r="B57" s="212"/>
      <c r="C57" s="212"/>
      <c r="D57" s="212"/>
      <c r="E57" s="212"/>
      <c r="F57" s="4"/>
      <c r="G57" s="4"/>
      <c r="H57" s="4"/>
      <c r="I57" s="4"/>
      <c r="J57" s="4"/>
      <c r="K57" s="4"/>
      <c r="L57" s="4"/>
      <c r="M57" s="4"/>
      <c r="N57" s="4"/>
      <c r="O57" s="4"/>
      <c r="P57" s="4"/>
      <c r="Q57" s="4"/>
    </row>
    <row r="58" spans="1:17">
      <c r="A58" s="213"/>
      <c r="B58" s="212"/>
      <c r="C58" s="212"/>
      <c r="D58" s="212"/>
      <c r="E58" s="212"/>
      <c r="F58" s="4"/>
      <c r="G58" s="4"/>
      <c r="H58" s="4"/>
      <c r="I58" s="4"/>
      <c r="J58" s="4"/>
      <c r="K58" s="4"/>
      <c r="L58" s="4"/>
      <c r="M58" s="4"/>
      <c r="N58" s="4"/>
      <c r="O58" s="4"/>
      <c r="P58" s="4"/>
      <c r="Q58" s="4"/>
    </row>
    <row r="59" spans="1:17">
      <c r="A59" s="213"/>
      <c r="B59" s="212"/>
      <c r="C59" s="212"/>
      <c r="D59" s="212"/>
      <c r="E59" s="212"/>
      <c r="F59" s="4"/>
      <c r="G59" s="4"/>
      <c r="H59" s="4"/>
      <c r="I59" s="4"/>
      <c r="J59" s="4"/>
      <c r="K59" s="4"/>
      <c r="L59" s="4"/>
      <c r="M59" s="4"/>
      <c r="N59" s="4"/>
      <c r="O59" s="4"/>
      <c r="P59" s="4"/>
      <c r="Q59" s="4"/>
    </row>
    <row r="60" spans="1:17">
      <c r="A60" s="4"/>
      <c r="B60" s="4"/>
      <c r="C60" s="4"/>
      <c r="D60" s="4"/>
      <c r="E60" s="4"/>
      <c r="F60" s="4"/>
      <c r="G60" s="4"/>
      <c r="H60" s="4"/>
      <c r="I60" s="4"/>
      <c r="J60" s="4"/>
      <c r="K60" s="4"/>
      <c r="L60" s="4"/>
      <c r="M60" s="4"/>
      <c r="N60" s="4"/>
      <c r="O60" s="4"/>
      <c r="P60" s="4"/>
      <c r="Q60" s="4"/>
    </row>
    <row r="61" spans="1:17">
      <c r="A61" s="4"/>
      <c r="B61" s="4"/>
      <c r="C61" s="4"/>
      <c r="D61" s="4"/>
      <c r="E61" s="4"/>
      <c r="F61" s="4"/>
      <c r="G61" s="4"/>
      <c r="H61" s="4"/>
      <c r="I61" s="4"/>
      <c r="J61" s="4"/>
      <c r="K61" s="4"/>
      <c r="L61" s="4"/>
      <c r="M61" s="4"/>
      <c r="N61" s="4"/>
      <c r="O61" s="4"/>
      <c r="P61" s="4"/>
      <c r="Q61" s="4"/>
    </row>
    <row r="62" spans="1:17">
      <c r="A62" s="4"/>
      <c r="B62" s="4"/>
      <c r="C62" s="4"/>
      <c r="D62" s="4"/>
      <c r="E62" s="4"/>
      <c r="F62" s="4"/>
      <c r="G62" s="4"/>
      <c r="H62" s="4"/>
      <c r="I62" s="4"/>
      <c r="J62" s="4"/>
      <c r="K62" s="4"/>
      <c r="L62" s="4"/>
      <c r="M62" s="4"/>
      <c r="N62" s="4"/>
      <c r="O62" s="4"/>
      <c r="P62" s="4"/>
      <c r="Q62" s="4"/>
    </row>
    <row r="63" spans="1:17">
      <c r="A63" s="211"/>
      <c r="B63" s="211"/>
      <c r="C63" s="211"/>
      <c r="D63" s="211"/>
      <c r="E63" s="211"/>
      <c r="F63" s="4"/>
      <c r="G63" s="4"/>
      <c r="H63" s="4"/>
      <c r="I63" s="4"/>
      <c r="J63" s="4"/>
      <c r="K63" s="4"/>
      <c r="L63" s="4"/>
      <c r="M63" s="4"/>
      <c r="N63" s="4"/>
      <c r="O63" s="4"/>
      <c r="P63" s="4"/>
      <c r="Q63" s="4"/>
    </row>
    <row r="64" spans="1:17">
      <c r="A64" s="212"/>
      <c r="B64" s="212"/>
      <c r="C64" s="212"/>
      <c r="D64" s="212"/>
      <c r="E64" s="212"/>
      <c r="F64" s="4"/>
      <c r="G64" s="4"/>
      <c r="H64" s="4"/>
      <c r="I64" s="4"/>
      <c r="J64" s="4"/>
      <c r="K64" s="4"/>
      <c r="L64" s="4"/>
      <c r="M64" s="4"/>
      <c r="N64" s="4"/>
      <c r="O64" s="4"/>
      <c r="P64" s="4"/>
      <c r="Q64" s="4"/>
    </row>
    <row r="65" spans="1:17">
      <c r="A65" s="212"/>
      <c r="B65" s="212"/>
      <c r="C65" s="212"/>
      <c r="D65" s="212"/>
      <c r="E65" s="212"/>
      <c r="F65" s="4"/>
      <c r="G65" s="4"/>
      <c r="H65" s="4"/>
      <c r="I65" s="4"/>
      <c r="J65" s="4"/>
      <c r="K65" s="4"/>
      <c r="L65" s="4"/>
      <c r="M65" s="4"/>
      <c r="N65" s="4"/>
      <c r="O65" s="4"/>
      <c r="P65" s="4"/>
      <c r="Q65" s="4"/>
    </row>
    <row r="66" spans="1:17">
      <c r="A66" s="212"/>
      <c r="B66" s="212"/>
      <c r="C66" s="212"/>
      <c r="D66" s="212"/>
      <c r="E66" s="212"/>
      <c r="F66" s="4"/>
      <c r="G66" s="4"/>
      <c r="H66" s="4"/>
      <c r="I66" s="4"/>
      <c r="J66" s="4"/>
      <c r="K66" s="4"/>
      <c r="L66" s="4"/>
      <c r="M66" s="4"/>
      <c r="N66" s="4"/>
      <c r="O66" s="4"/>
      <c r="P66" s="4"/>
      <c r="Q66" s="4"/>
    </row>
    <row r="67" spans="1:17">
      <c r="A67" s="213"/>
      <c r="B67" s="212"/>
      <c r="C67" s="212"/>
      <c r="D67" s="212"/>
      <c r="E67" s="212"/>
      <c r="F67" s="4"/>
      <c r="G67" s="4"/>
      <c r="H67" s="4"/>
      <c r="I67" s="4"/>
      <c r="J67" s="4"/>
      <c r="K67" s="4"/>
      <c r="L67" s="4"/>
      <c r="M67" s="4"/>
      <c r="N67" s="4"/>
      <c r="O67" s="4"/>
      <c r="P67" s="4"/>
      <c r="Q67" s="4"/>
    </row>
    <row r="68" spans="1:17">
      <c r="A68" s="213"/>
      <c r="B68" s="212"/>
      <c r="C68" s="212"/>
      <c r="D68" s="212"/>
      <c r="E68" s="212"/>
      <c r="F68" s="4"/>
      <c r="G68" s="4"/>
      <c r="H68" s="4"/>
      <c r="I68" s="4"/>
      <c r="J68" s="4"/>
      <c r="K68" s="4"/>
      <c r="L68" s="4"/>
      <c r="M68" s="4"/>
      <c r="N68" s="4"/>
      <c r="O68" s="4"/>
      <c r="P68" s="4"/>
      <c r="Q68" s="4"/>
    </row>
    <row r="69" spans="1:17">
      <c r="A69" s="213"/>
      <c r="B69" s="212"/>
      <c r="C69" s="212"/>
      <c r="D69" s="212"/>
      <c r="E69" s="212"/>
      <c r="F69" s="4"/>
      <c r="G69" s="4"/>
      <c r="H69" s="4"/>
      <c r="I69" s="4"/>
      <c r="J69" s="4"/>
      <c r="K69" s="4"/>
      <c r="L69" s="4"/>
      <c r="M69" s="4"/>
      <c r="N69" s="4"/>
      <c r="O69" s="4"/>
      <c r="P69" s="4"/>
      <c r="Q69" s="4"/>
    </row>
    <row r="70" spans="1:17">
      <c r="A70" s="213"/>
      <c r="B70" s="212"/>
      <c r="C70" s="212"/>
      <c r="D70" s="212"/>
      <c r="E70" s="212"/>
      <c r="F70" s="4"/>
      <c r="G70" s="4"/>
      <c r="H70" s="4"/>
      <c r="I70" s="4"/>
      <c r="J70" s="4"/>
      <c r="K70" s="4"/>
      <c r="L70" s="4"/>
      <c r="M70" s="4"/>
      <c r="N70" s="4"/>
      <c r="O70" s="4"/>
      <c r="P70" s="4"/>
      <c r="Q70" s="4"/>
    </row>
    <row r="71" spans="1:17">
      <c r="A71" s="213"/>
      <c r="B71" s="212"/>
      <c r="C71" s="212"/>
      <c r="D71" s="212"/>
      <c r="E71" s="212"/>
      <c r="F71" s="4"/>
      <c r="G71" s="4"/>
      <c r="H71" s="4"/>
      <c r="I71" s="4"/>
      <c r="J71" s="4"/>
      <c r="K71" s="4"/>
      <c r="L71" s="4"/>
      <c r="M71" s="4"/>
      <c r="N71" s="4"/>
      <c r="O71" s="4"/>
      <c r="P71" s="4"/>
      <c r="Q71" s="4"/>
    </row>
  </sheetData>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1A4D7-293C-439D-B74F-15BF75A5E9CF}">
  <dimension ref="A1:T47"/>
  <sheetViews>
    <sheetView topLeftCell="A10" workbookViewId="0">
      <selection activeCell="E2" sqref="E2"/>
    </sheetView>
  </sheetViews>
  <sheetFormatPr defaultColWidth="11.42578125" defaultRowHeight="15"/>
  <cols>
    <col min="1" max="1" width="59" customWidth="1"/>
  </cols>
  <sheetData>
    <row r="1" spans="1:20">
      <c r="A1" t="s">
        <v>238</v>
      </c>
    </row>
    <row r="2" spans="1:20">
      <c r="A2" s="27" t="s">
        <v>317</v>
      </c>
    </row>
    <row r="3" spans="1:20">
      <c r="A3" s="1" t="s">
        <v>1</v>
      </c>
    </row>
    <row r="4" spans="1:20">
      <c r="A4" s="1" t="s">
        <v>300</v>
      </c>
    </row>
    <row r="5" spans="1:20">
      <c r="A5" s="106" t="s">
        <v>237</v>
      </c>
    </row>
    <row r="6" spans="1:20">
      <c r="A6" s="106" t="s">
        <v>239</v>
      </c>
      <c r="B6" s="186" t="s">
        <v>121</v>
      </c>
      <c r="C6" s="186" t="s">
        <v>17</v>
      </c>
      <c r="D6" s="186"/>
      <c r="E6" s="186"/>
      <c r="F6" s="186"/>
      <c r="G6" s="186"/>
      <c r="H6" s="186" t="s">
        <v>21</v>
      </c>
      <c r="I6" s="186"/>
      <c r="J6" s="186"/>
      <c r="K6" s="186"/>
      <c r="L6" s="186"/>
      <c r="M6" s="186" t="s">
        <v>22</v>
      </c>
      <c r="N6" s="186"/>
      <c r="O6" s="186"/>
      <c r="P6" s="186"/>
      <c r="Q6" s="186"/>
    </row>
    <row r="7" spans="1:20">
      <c r="B7" s="186"/>
      <c r="C7" s="101" t="s">
        <v>18</v>
      </c>
      <c r="D7" s="101">
        <v>2</v>
      </c>
      <c r="E7" s="101">
        <v>3</v>
      </c>
      <c r="F7" s="101" t="s">
        <v>19</v>
      </c>
      <c r="G7" s="101" t="s">
        <v>20</v>
      </c>
      <c r="H7" s="101" t="s">
        <v>18</v>
      </c>
      <c r="I7" s="101">
        <v>2</v>
      </c>
      <c r="J7" s="101">
        <v>3</v>
      </c>
      <c r="K7" s="101" t="s">
        <v>19</v>
      </c>
      <c r="L7" s="101" t="s">
        <v>20</v>
      </c>
      <c r="M7" s="101" t="s">
        <v>18</v>
      </c>
      <c r="N7" s="101">
        <v>2</v>
      </c>
      <c r="O7" s="101">
        <v>3</v>
      </c>
      <c r="P7" s="101" t="s">
        <v>19</v>
      </c>
      <c r="Q7" s="101"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56</v>
      </c>
      <c r="B9" s="65">
        <v>2051.5630000000001</v>
      </c>
      <c r="C9" s="65">
        <v>424.58499999999998</v>
      </c>
      <c r="D9" s="65">
        <v>914.88699999999994</v>
      </c>
      <c r="E9" s="65">
        <v>579.59500000000003</v>
      </c>
      <c r="F9" s="65">
        <v>125.08199999999999</v>
      </c>
      <c r="G9" s="65">
        <v>7.4139999999999997</v>
      </c>
      <c r="H9" s="65">
        <v>168.71799999999999</v>
      </c>
      <c r="I9" s="65">
        <v>405.70600000000002</v>
      </c>
      <c r="J9" s="65">
        <v>263.13499999999999</v>
      </c>
      <c r="K9" s="65">
        <v>67.700999999999993</v>
      </c>
      <c r="L9" s="65">
        <v>1.794</v>
      </c>
      <c r="M9" s="65">
        <v>255.86699999999999</v>
      </c>
      <c r="N9" s="65">
        <v>509.18099999999998</v>
      </c>
      <c r="O9" s="65">
        <v>316.45999999999998</v>
      </c>
      <c r="P9" s="65">
        <v>57.381</v>
      </c>
      <c r="Q9" s="65">
        <v>5.6189999999999998</v>
      </c>
      <c r="S9" s="66"/>
      <c r="T9" s="66"/>
    </row>
    <row r="10" spans="1:20">
      <c r="A10" s="3" t="s">
        <v>57</v>
      </c>
      <c r="B10" s="65">
        <v>82.096000000000004</v>
      </c>
      <c r="C10" s="65">
        <v>14.185</v>
      </c>
      <c r="D10" s="65">
        <v>32.466000000000001</v>
      </c>
      <c r="E10" s="65">
        <v>32.738</v>
      </c>
      <c r="F10" s="65">
        <v>2.7069999999999999</v>
      </c>
      <c r="G10" s="65">
        <v>0</v>
      </c>
      <c r="H10" s="65">
        <v>4.5620000000000003</v>
      </c>
      <c r="I10" s="65">
        <v>15.103</v>
      </c>
      <c r="J10" s="65">
        <v>12.718999999999999</v>
      </c>
      <c r="K10" s="65">
        <v>1.6419999999999999</v>
      </c>
      <c r="L10" s="65">
        <v>0</v>
      </c>
      <c r="M10" s="65">
        <v>9.6229999999999993</v>
      </c>
      <c r="N10" s="65">
        <v>17.363</v>
      </c>
      <c r="O10" s="65">
        <v>20.018999999999998</v>
      </c>
      <c r="P10" s="65">
        <v>1.0660000000000001</v>
      </c>
      <c r="Q10" s="65">
        <v>0</v>
      </c>
      <c r="S10" s="66"/>
      <c r="T10" s="66"/>
    </row>
    <row r="11" spans="1:20">
      <c r="A11" s="3" t="s">
        <v>58</v>
      </c>
      <c r="B11" s="65">
        <v>77.995000000000005</v>
      </c>
      <c r="C11" s="65">
        <v>32.936</v>
      </c>
      <c r="D11" s="65">
        <v>29.2</v>
      </c>
      <c r="E11" s="65">
        <v>8.7710000000000008</v>
      </c>
      <c r="F11" s="65">
        <v>7.0880000000000001</v>
      </c>
      <c r="G11" s="65">
        <v>0</v>
      </c>
      <c r="H11" s="65">
        <v>31.651</v>
      </c>
      <c r="I11" s="65">
        <v>27.972000000000001</v>
      </c>
      <c r="J11" s="65">
        <v>8.4209999999999994</v>
      </c>
      <c r="K11" s="65">
        <v>7.0140000000000002</v>
      </c>
      <c r="L11" s="65">
        <v>0</v>
      </c>
      <c r="M11" s="65">
        <v>1.2849999999999999</v>
      </c>
      <c r="N11" s="65">
        <v>1.2270000000000001</v>
      </c>
      <c r="O11" s="65">
        <v>0.34899999999999998</v>
      </c>
      <c r="P11" s="65">
        <v>7.3999999999999996E-2</v>
      </c>
      <c r="Q11" s="65">
        <v>0</v>
      </c>
      <c r="S11" s="66"/>
      <c r="T11" s="66"/>
    </row>
    <row r="12" spans="1:20">
      <c r="A12" s="3" t="s">
        <v>59</v>
      </c>
      <c r="B12" s="65">
        <v>683.71699999999998</v>
      </c>
      <c r="C12" s="65">
        <v>261.95</v>
      </c>
      <c r="D12" s="65">
        <v>258.24700000000001</v>
      </c>
      <c r="E12" s="65">
        <v>120.509</v>
      </c>
      <c r="F12" s="65">
        <v>40.225999999999999</v>
      </c>
      <c r="G12" s="65">
        <v>2.7839999999999998</v>
      </c>
      <c r="H12" s="65">
        <v>90.55</v>
      </c>
      <c r="I12" s="65">
        <v>105.35599999999999</v>
      </c>
      <c r="J12" s="65">
        <v>56.213999999999999</v>
      </c>
      <c r="K12" s="65">
        <v>20.244</v>
      </c>
      <c r="L12" s="65">
        <v>0.878</v>
      </c>
      <c r="M12" s="65">
        <v>171.4</v>
      </c>
      <c r="N12" s="65">
        <v>152.89099999999999</v>
      </c>
      <c r="O12" s="65">
        <v>64.295000000000002</v>
      </c>
      <c r="P12" s="65">
        <v>19.981000000000002</v>
      </c>
      <c r="Q12" s="65">
        <v>1.9059999999999999</v>
      </c>
      <c r="S12" s="66"/>
      <c r="T12" s="66"/>
    </row>
    <row r="13" spans="1:20">
      <c r="A13" s="3" t="s">
        <v>60</v>
      </c>
      <c r="B13" s="65">
        <v>40.322000000000003</v>
      </c>
      <c r="C13" s="65">
        <v>8.5980000000000008</v>
      </c>
      <c r="D13" s="65">
        <v>14.957000000000001</v>
      </c>
      <c r="E13" s="65">
        <v>9.6709999999999994</v>
      </c>
      <c r="F13" s="65">
        <v>6.49</v>
      </c>
      <c r="G13" s="65">
        <v>0.60499999999999998</v>
      </c>
      <c r="H13" s="65">
        <v>2.6259999999999999</v>
      </c>
      <c r="I13" s="65">
        <v>5.4029999999999996</v>
      </c>
      <c r="J13" s="65">
        <v>4.2569999999999997</v>
      </c>
      <c r="K13" s="65">
        <v>1.4670000000000001</v>
      </c>
      <c r="L13" s="65">
        <v>0</v>
      </c>
      <c r="M13" s="65">
        <v>5.9720000000000004</v>
      </c>
      <c r="N13" s="65">
        <v>9.5540000000000003</v>
      </c>
      <c r="O13" s="65">
        <v>5.4139999999999997</v>
      </c>
      <c r="P13" s="65">
        <v>5.0220000000000002</v>
      </c>
      <c r="Q13" s="65">
        <v>0.60499999999999998</v>
      </c>
    </row>
    <row r="14" spans="1:20">
      <c r="A14" s="3" t="s">
        <v>61</v>
      </c>
      <c r="B14" s="65">
        <v>120.44499999999999</v>
      </c>
      <c r="C14" s="65">
        <v>46.313000000000002</v>
      </c>
      <c r="D14" s="65">
        <v>52.204000000000001</v>
      </c>
      <c r="E14" s="65">
        <v>18.853999999999999</v>
      </c>
      <c r="F14" s="65">
        <v>3.0750000000000002</v>
      </c>
      <c r="G14" s="65">
        <v>0</v>
      </c>
      <c r="H14" s="65">
        <v>26.443000000000001</v>
      </c>
      <c r="I14" s="65">
        <v>31.510999999999999</v>
      </c>
      <c r="J14" s="65">
        <v>10.88</v>
      </c>
      <c r="K14" s="65">
        <v>2.2069999999999999</v>
      </c>
      <c r="L14" s="65">
        <v>0</v>
      </c>
      <c r="M14" s="65">
        <v>19.87</v>
      </c>
      <c r="N14" s="65">
        <v>20.693000000000001</v>
      </c>
      <c r="O14" s="65">
        <v>7.9729999999999999</v>
      </c>
      <c r="P14" s="65">
        <v>0.86799999999999999</v>
      </c>
      <c r="Q14" s="65">
        <v>0</v>
      </c>
    </row>
    <row r="15" spans="1:20">
      <c r="A15" s="3" t="s">
        <v>62</v>
      </c>
      <c r="B15" s="65">
        <v>11.353999999999999</v>
      </c>
      <c r="C15" s="65">
        <v>4.1319999999999997</v>
      </c>
      <c r="D15" s="65">
        <v>2.5209999999999999</v>
      </c>
      <c r="E15" s="65">
        <v>3.7240000000000002</v>
      </c>
      <c r="F15" s="65">
        <v>0.17399999999999999</v>
      </c>
      <c r="G15" s="65">
        <v>0.80400000000000005</v>
      </c>
      <c r="H15" s="65">
        <v>2.6110000000000002</v>
      </c>
      <c r="I15" s="65">
        <v>0.16200000000000001</v>
      </c>
      <c r="J15" s="65">
        <v>1.776</v>
      </c>
      <c r="K15" s="65">
        <v>5.8000000000000003E-2</v>
      </c>
      <c r="L15" s="65">
        <v>0.80400000000000005</v>
      </c>
      <c r="M15" s="65">
        <v>1.5209999999999999</v>
      </c>
      <c r="N15" s="65">
        <v>2.359</v>
      </c>
      <c r="O15" s="65">
        <v>1.948</v>
      </c>
      <c r="P15" s="65">
        <v>0.11600000000000001</v>
      </c>
      <c r="Q15" s="65">
        <v>0</v>
      </c>
    </row>
    <row r="16" spans="1:20">
      <c r="A16" s="3" t="s">
        <v>63</v>
      </c>
      <c r="B16" s="65">
        <v>17.809000000000001</v>
      </c>
      <c r="C16" s="65">
        <v>9.0030000000000001</v>
      </c>
      <c r="D16" s="65">
        <v>6.0730000000000004</v>
      </c>
      <c r="E16" s="65">
        <v>2.7330000000000001</v>
      </c>
      <c r="F16" s="65">
        <v>0</v>
      </c>
      <c r="G16" s="65">
        <v>0</v>
      </c>
      <c r="H16" s="65">
        <v>1.696</v>
      </c>
      <c r="I16" s="65">
        <v>1.671</v>
      </c>
      <c r="J16" s="65">
        <v>0.82099999999999995</v>
      </c>
      <c r="K16" s="65">
        <v>0</v>
      </c>
      <c r="L16" s="65">
        <v>0</v>
      </c>
      <c r="M16" s="65">
        <v>7.3070000000000004</v>
      </c>
      <c r="N16" s="65">
        <v>4.4020000000000001</v>
      </c>
      <c r="O16" s="65">
        <v>1.9119999999999999</v>
      </c>
      <c r="P16" s="65">
        <v>0</v>
      </c>
      <c r="Q16" s="65">
        <v>0</v>
      </c>
      <c r="S16" s="66"/>
      <c r="T16" s="66"/>
    </row>
    <row r="17" spans="1:20">
      <c r="A17" s="6" t="s">
        <v>64</v>
      </c>
      <c r="B17" s="65">
        <v>2.8119999999999998</v>
      </c>
      <c r="C17" s="65">
        <v>8.6999999999999994E-2</v>
      </c>
      <c r="D17" s="65">
        <v>0.55600000000000005</v>
      </c>
      <c r="E17" s="65">
        <v>2.17</v>
      </c>
      <c r="F17" s="65">
        <v>0</v>
      </c>
      <c r="G17" s="65">
        <v>0</v>
      </c>
      <c r="H17" s="65">
        <v>0</v>
      </c>
      <c r="I17" s="65">
        <v>0.46700000000000003</v>
      </c>
      <c r="J17" s="65">
        <v>0</v>
      </c>
      <c r="K17" s="65">
        <v>0</v>
      </c>
      <c r="L17" s="65">
        <v>0</v>
      </c>
      <c r="M17" s="65">
        <v>8.6999999999999994E-2</v>
      </c>
      <c r="N17" s="65">
        <v>8.8999999999999996E-2</v>
      </c>
      <c r="O17" s="65">
        <v>2.17</v>
      </c>
      <c r="P17" s="65">
        <v>0</v>
      </c>
      <c r="Q17" s="65">
        <v>0</v>
      </c>
      <c r="R17" s="67"/>
      <c r="S17" s="66"/>
      <c r="T17" s="66">
        <f t="shared" ref="T17:T22" si="0">SUM(H17:Q17)</f>
        <v>2.8129999999999997</v>
      </c>
    </row>
    <row r="18" spans="1:20">
      <c r="A18" s="3"/>
      <c r="B18" s="68">
        <f t="shared" ref="B18:G18" si="1">SUM(B9:B17)</f>
        <v>3088.1130000000003</v>
      </c>
      <c r="C18" s="68">
        <f t="shared" si="1"/>
        <v>801.78899999999987</v>
      </c>
      <c r="D18" s="68">
        <f t="shared" si="1"/>
        <v>1311.1110000000001</v>
      </c>
      <c r="E18" s="68">
        <f t="shared" si="1"/>
        <v>778.7650000000001</v>
      </c>
      <c r="F18" s="68">
        <f t="shared" si="1"/>
        <v>184.84199999999998</v>
      </c>
      <c r="G18" s="68">
        <f t="shared" si="1"/>
        <v>11.607000000000001</v>
      </c>
      <c r="H18" s="68"/>
      <c r="I18" s="68"/>
      <c r="J18" s="68"/>
      <c r="K18" s="68"/>
      <c r="L18" s="68"/>
      <c r="M18" s="68"/>
      <c r="N18" s="68"/>
      <c r="O18" s="68"/>
      <c r="P18" s="68"/>
      <c r="Q18" s="68"/>
      <c r="R18" s="67"/>
      <c r="S18" s="66"/>
      <c r="T18" s="66">
        <f t="shared" si="0"/>
        <v>0</v>
      </c>
    </row>
    <row r="19" spans="1:20">
      <c r="A19" s="3"/>
      <c r="B19" s="68"/>
      <c r="C19" s="68"/>
      <c r="D19" s="68"/>
      <c r="E19" s="68"/>
      <c r="F19" s="68"/>
      <c r="G19" s="68"/>
      <c r="H19" s="68"/>
      <c r="I19" s="68"/>
      <c r="J19" s="68"/>
      <c r="K19" s="68"/>
      <c r="L19" s="68"/>
      <c r="M19" s="68"/>
      <c r="N19" s="68"/>
      <c r="O19" s="68"/>
      <c r="P19" s="68"/>
      <c r="Q19" s="68"/>
      <c r="R19" s="67"/>
      <c r="S19" s="66"/>
      <c r="T19" s="66"/>
    </row>
    <row r="20" spans="1:20">
      <c r="A20" s="1" t="s">
        <v>112</v>
      </c>
      <c r="B20" s="66">
        <v>2162.4599999999996</v>
      </c>
      <c r="C20" s="66">
        <v>862.20900000000006</v>
      </c>
      <c r="D20" s="66">
        <v>844.65699999999993</v>
      </c>
      <c r="E20" s="66">
        <v>364.79</v>
      </c>
      <c r="F20" s="66">
        <v>79.366</v>
      </c>
      <c r="G20" s="66">
        <v>11.436</v>
      </c>
      <c r="H20" s="66">
        <v>350.84399999999999</v>
      </c>
      <c r="I20" s="66">
        <v>365.13</v>
      </c>
      <c r="J20" s="66">
        <v>163.68199999999999</v>
      </c>
      <c r="K20" s="66">
        <v>42.69</v>
      </c>
      <c r="L20" s="66">
        <v>6.008</v>
      </c>
      <c r="M20" s="66">
        <v>511.36599999999999</v>
      </c>
      <c r="N20" s="66">
        <v>479.53</v>
      </c>
      <c r="O20" s="66">
        <v>201.10700000000003</v>
      </c>
      <c r="P20" s="66">
        <v>36.676000000000002</v>
      </c>
      <c r="Q20" s="66">
        <v>5.4270000000000005</v>
      </c>
      <c r="R20" s="67"/>
      <c r="S20" s="66"/>
      <c r="T20" s="66">
        <f t="shared" si="0"/>
        <v>2162.46</v>
      </c>
    </row>
    <row r="21" spans="1:20">
      <c r="A21" s="3" t="s">
        <v>56</v>
      </c>
      <c r="B21" s="65">
        <v>429.036</v>
      </c>
      <c r="C21" s="65">
        <v>109.11499999999999</v>
      </c>
      <c r="D21" s="65">
        <v>199.631</v>
      </c>
      <c r="E21" s="65">
        <v>96.102999999999994</v>
      </c>
      <c r="F21" s="65">
        <v>21.300999999999998</v>
      </c>
      <c r="G21" s="65">
        <v>2.8860000000000001</v>
      </c>
      <c r="H21" s="65">
        <v>41.56</v>
      </c>
      <c r="I21" s="65">
        <v>78.031999999999996</v>
      </c>
      <c r="J21" s="65">
        <v>35.750999999999998</v>
      </c>
      <c r="K21" s="65">
        <v>12.473000000000001</v>
      </c>
      <c r="L21" s="65">
        <v>1.387</v>
      </c>
      <c r="M21" s="65">
        <v>67.555000000000007</v>
      </c>
      <c r="N21" s="65">
        <v>121.599</v>
      </c>
      <c r="O21" s="65">
        <v>60.351999999999997</v>
      </c>
      <c r="P21" s="65">
        <v>8.8279999999999994</v>
      </c>
      <c r="Q21" s="65">
        <v>1.4990000000000001</v>
      </c>
      <c r="R21" s="67"/>
      <c r="S21" s="66"/>
      <c r="T21" s="66">
        <f t="shared" si="0"/>
        <v>429.036</v>
      </c>
    </row>
    <row r="22" spans="1:20">
      <c r="A22" s="3" t="s">
        <v>57</v>
      </c>
      <c r="B22" s="65">
        <v>0</v>
      </c>
      <c r="C22" s="65">
        <v>0</v>
      </c>
      <c r="D22" s="65">
        <v>0</v>
      </c>
      <c r="E22" s="65">
        <v>0</v>
      </c>
      <c r="F22" s="65">
        <v>0</v>
      </c>
      <c r="G22" s="65">
        <v>0</v>
      </c>
      <c r="H22" s="65">
        <v>0</v>
      </c>
      <c r="I22" s="65">
        <v>0</v>
      </c>
      <c r="J22" s="65">
        <v>0</v>
      </c>
      <c r="K22" s="65">
        <v>0</v>
      </c>
      <c r="L22" s="65">
        <v>0</v>
      </c>
      <c r="M22" s="65">
        <v>0</v>
      </c>
      <c r="N22" s="65">
        <v>0</v>
      </c>
      <c r="O22" s="65">
        <v>0</v>
      </c>
      <c r="P22" s="65">
        <v>0</v>
      </c>
      <c r="Q22" s="65">
        <v>0</v>
      </c>
      <c r="R22" s="67"/>
      <c r="S22" s="66"/>
      <c r="T22" s="66">
        <f t="shared" si="0"/>
        <v>0</v>
      </c>
    </row>
    <row r="23" spans="1:20">
      <c r="A23" s="3" t="s">
        <v>58</v>
      </c>
      <c r="B23" s="65">
        <v>77.995000000000005</v>
      </c>
      <c r="C23" s="65">
        <v>32.936</v>
      </c>
      <c r="D23" s="65">
        <v>29.2</v>
      </c>
      <c r="E23" s="65">
        <v>8.7710000000000008</v>
      </c>
      <c r="F23" s="65">
        <v>7.0880000000000001</v>
      </c>
      <c r="G23" s="65">
        <v>0</v>
      </c>
      <c r="H23" s="65">
        <v>31.651</v>
      </c>
      <c r="I23" s="65">
        <v>27.972000000000001</v>
      </c>
      <c r="J23" s="65">
        <v>8.4209999999999994</v>
      </c>
      <c r="K23" s="65">
        <v>7.0140000000000002</v>
      </c>
      <c r="L23" s="65">
        <v>0</v>
      </c>
      <c r="M23" s="65">
        <v>1.2849999999999999</v>
      </c>
      <c r="N23" s="65">
        <v>1.2270000000000001</v>
      </c>
      <c r="O23" s="65">
        <v>0.34899999999999998</v>
      </c>
      <c r="P23" s="65">
        <v>7.3999999999999996E-2</v>
      </c>
      <c r="Q23" s="65">
        <v>0</v>
      </c>
    </row>
    <row r="24" spans="1:20">
      <c r="A24" s="3" t="s">
        <v>59</v>
      </c>
      <c r="B24" s="65">
        <v>537.49599999999998</v>
      </c>
      <c r="C24" s="65">
        <v>234.44499999999999</v>
      </c>
      <c r="D24" s="65">
        <v>200.91800000000001</v>
      </c>
      <c r="E24" s="65">
        <v>82.277000000000001</v>
      </c>
      <c r="F24" s="65">
        <v>17.071000000000002</v>
      </c>
      <c r="G24" s="65">
        <v>2.7839999999999998</v>
      </c>
      <c r="H24" s="65">
        <v>79.53</v>
      </c>
      <c r="I24" s="65">
        <v>70.421999999999997</v>
      </c>
      <c r="J24" s="65">
        <v>34.438000000000002</v>
      </c>
      <c r="K24" s="65">
        <v>8.1829999999999998</v>
      </c>
      <c r="L24" s="65">
        <v>0.878</v>
      </c>
      <c r="M24" s="65">
        <v>154.91499999999999</v>
      </c>
      <c r="N24" s="65">
        <v>130.49600000000001</v>
      </c>
      <c r="O24" s="65">
        <v>47.838999999999999</v>
      </c>
      <c r="P24" s="65">
        <v>8.8879999999999999</v>
      </c>
      <c r="Q24" s="65">
        <v>1.9059999999999999</v>
      </c>
    </row>
    <row r="25" spans="1:20">
      <c r="A25" s="3" t="s">
        <v>60</v>
      </c>
      <c r="B25" s="65">
        <v>31.239000000000001</v>
      </c>
      <c r="C25" s="65">
        <v>8.3810000000000002</v>
      </c>
      <c r="D25" s="65">
        <v>12.706</v>
      </c>
      <c r="E25" s="65">
        <v>6.2640000000000002</v>
      </c>
      <c r="F25" s="65">
        <v>3.8879999999999999</v>
      </c>
      <c r="G25" s="65">
        <v>0</v>
      </c>
      <c r="H25" s="65">
        <v>2.6259999999999999</v>
      </c>
      <c r="I25" s="65">
        <v>4.9290000000000003</v>
      </c>
      <c r="J25" s="65">
        <v>1.7250000000000001</v>
      </c>
      <c r="K25" s="65">
        <v>0.58599999999999997</v>
      </c>
      <c r="L25" s="65">
        <v>0</v>
      </c>
      <c r="M25" s="65">
        <v>5.7549999999999999</v>
      </c>
      <c r="N25" s="65">
        <v>7.7770000000000001</v>
      </c>
      <c r="O25" s="65">
        <v>4.5389999999999997</v>
      </c>
      <c r="P25" s="65">
        <v>3.302</v>
      </c>
      <c r="Q25" s="65">
        <v>0</v>
      </c>
    </row>
    <row r="26" spans="1:20">
      <c r="A26" s="3" t="s">
        <v>61</v>
      </c>
      <c r="B26" s="65">
        <v>115.25700000000001</v>
      </c>
      <c r="C26" s="65">
        <v>44.99</v>
      </c>
      <c r="D26" s="65">
        <v>50.725999999999999</v>
      </c>
      <c r="E26" s="65">
        <v>16.649999999999999</v>
      </c>
      <c r="F26" s="65">
        <v>2.89</v>
      </c>
      <c r="G26" s="65">
        <v>0</v>
      </c>
      <c r="H26" s="65">
        <v>25.350999999999999</v>
      </c>
      <c r="I26" s="65">
        <v>31.423999999999999</v>
      </c>
      <c r="J26" s="65">
        <v>10.654999999999999</v>
      </c>
      <c r="K26" s="65">
        <v>2.1560000000000001</v>
      </c>
      <c r="L26" s="65">
        <v>0</v>
      </c>
      <c r="M26" s="65">
        <v>19.638999999999999</v>
      </c>
      <c r="N26" s="65">
        <v>19.302</v>
      </c>
      <c r="O26" s="65">
        <v>5.9950000000000001</v>
      </c>
      <c r="P26" s="65">
        <v>0.73399999999999999</v>
      </c>
      <c r="Q26" s="65">
        <v>0</v>
      </c>
    </row>
    <row r="27" spans="1:20">
      <c r="A27" s="3" t="s">
        <v>62</v>
      </c>
      <c r="B27" s="65">
        <v>11.353999999999999</v>
      </c>
      <c r="C27" s="65">
        <v>4.1319999999999997</v>
      </c>
      <c r="D27" s="65">
        <v>2.5209999999999999</v>
      </c>
      <c r="E27" s="65">
        <v>3.7240000000000002</v>
      </c>
      <c r="F27" s="65">
        <v>0.17399999999999999</v>
      </c>
      <c r="G27" s="65">
        <v>0.80400000000000005</v>
      </c>
      <c r="H27" s="65">
        <v>2.6110000000000002</v>
      </c>
      <c r="I27" s="65">
        <v>0.16200000000000001</v>
      </c>
      <c r="J27" s="65">
        <v>1.776</v>
      </c>
      <c r="K27" s="65">
        <v>5.8000000000000003E-2</v>
      </c>
      <c r="L27" s="65">
        <v>0.80400000000000005</v>
      </c>
      <c r="M27" s="65">
        <v>1.5209999999999999</v>
      </c>
      <c r="N27" s="65">
        <v>2.359</v>
      </c>
      <c r="O27" s="65">
        <v>1.948</v>
      </c>
      <c r="P27" s="65">
        <v>0.11600000000000001</v>
      </c>
      <c r="Q27" s="65">
        <v>0</v>
      </c>
    </row>
    <row r="28" spans="1:20">
      <c r="A28" s="3" t="s">
        <v>63</v>
      </c>
      <c r="B28" s="65">
        <v>7.2439999999999998</v>
      </c>
      <c r="C28" s="65">
        <v>2.78</v>
      </c>
      <c r="D28" s="65">
        <v>3.6429999999999998</v>
      </c>
      <c r="E28" s="65">
        <v>0.82099999999999995</v>
      </c>
      <c r="F28" s="65">
        <v>0</v>
      </c>
      <c r="G28" s="65">
        <v>0</v>
      </c>
      <c r="H28" s="65">
        <v>1.696</v>
      </c>
      <c r="I28" s="65">
        <v>0</v>
      </c>
      <c r="J28" s="65">
        <v>0.82099999999999995</v>
      </c>
      <c r="K28" s="65">
        <v>0</v>
      </c>
      <c r="L28" s="65">
        <v>0</v>
      </c>
      <c r="M28" s="65">
        <v>1.0840000000000001</v>
      </c>
      <c r="N28" s="65">
        <v>3.6429999999999998</v>
      </c>
      <c r="O28" s="65">
        <v>0</v>
      </c>
      <c r="P28" s="65">
        <v>0</v>
      </c>
      <c r="Q28" s="65">
        <v>0</v>
      </c>
    </row>
    <row r="29" spans="1:20">
      <c r="A29" s="6" t="s">
        <v>64</v>
      </c>
      <c r="B29" s="65">
        <v>0</v>
      </c>
      <c r="C29" s="65">
        <v>0</v>
      </c>
      <c r="D29" s="65">
        <v>0</v>
      </c>
      <c r="E29" s="65">
        <v>0</v>
      </c>
      <c r="F29" s="65">
        <v>0</v>
      </c>
      <c r="G29" s="65">
        <v>0</v>
      </c>
      <c r="H29" s="65">
        <v>0</v>
      </c>
      <c r="I29" s="65">
        <v>0</v>
      </c>
      <c r="J29" s="65">
        <v>0</v>
      </c>
      <c r="K29" s="65">
        <v>0</v>
      </c>
      <c r="L29" s="65">
        <v>0</v>
      </c>
      <c r="M29" s="65">
        <v>0</v>
      </c>
      <c r="N29" s="65">
        <v>0</v>
      </c>
      <c r="O29" s="65">
        <v>0</v>
      </c>
      <c r="P29" s="65">
        <v>0</v>
      </c>
      <c r="Q29" s="65">
        <v>0</v>
      </c>
    </row>
    <row r="30" spans="1:20">
      <c r="A30" s="3"/>
      <c r="B30" s="65">
        <f t="shared" ref="B30:G30" si="2">SUM(B21:B29)</f>
        <v>1209.6210000000001</v>
      </c>
      <c r="C30" s="65">
        <f t="shared" si="2"/>
        <v>436.77899999999994</v>
      </c>
      <c r="D30" s="65">
        <f t="shared" si="2"/>
        <v>499.34500000000003</v>
      </c>
      <c r="E30" s="65">
        <f t="shared" si="2"/>
        <v>214.61</v>
      </c>
      <c r="F30" s="65">
        <f t="shared" si="2"/>
        <v>52.411999999999999</v>
      </c>
      <c r="G30" s="65">
        <f t="shared" si="2"/>
        <v>6.4740000000000002</v>
      </c>
      <c r="H30" s="65"/>
      <c r="I30" s="65"/>
      <c r="J30" s="65"/>
      <c r="K30" s="65"/>
      <c r="L30" s="65"/>
      <c r="M30" s="65"/>
      <c r="N30" s="65"/>
      <c r="O30" s="65"/>
      <c r="P30" s="65"/>
      <c r="Q30" s="65"/>
    </row>
    <row r="31" spans="1:20">
      <c r="A31" s="3"/>
      <c r="B31" s="65"/>
      <c r="C31" s="65"/>
      <c r="D31" s="65"/>
      <c r="E31" s="65"/>
      <c r="F31" s="65"/>
      <c r="G31" s="65"/>
      <c r="H31" s="65"/>
      <c r="I31" s="65"/>
      <c r="J31" s="65"/>
      <c r="K31" s="65"/>
      <c r="L31" s="65"/>
      <c r="M31" s="65"/>
      <c r="N31" s="65"/>
      <c r="O31" s="65"/>
      <c r="P31" s="65"/>
      <c r="Q31" s="65"/>
    </row>
    <row r="32" spans="1:20">
      <c r="A32" s="1" t="s">
        <v>113</v>
      </c>
      <c r="B32" s="66">
        <v>2491.1720000000005</v>
      </c>
      <c r="C32" s="66">
        <v>537.24300000000005</v>
      </c>
      <c r="D32" s="66">
        <v>1065.596</v>
      </c>
      <c r="E32" s="66">
        <v>708.93600000000015</v>
      </c>
      <c r="F32" s="66">
        <v>171.46800000000002</v>
      </c>
      <c r="G32" s="66">
        <v>7.9340000000000011</v>
      </c>
      <c r="H32" s="66">
        <v>220.39000000000004</v>
      </c>
      <c r="I32" s="66">
        <v>496.25700000000001</v>
      </c>
      <c r="J32" s="66">
        <v>330.88799999999992</v>
      </c>
      <c r="K32" s="66">
        <v>92.917000000000002</v>
      </c>
      <c r="L32" s="66">
        <v>1.456</v>
      </c>
      <c r="M32" s="66">
        <v>316.85199999999998</v>
      </c>
      <c r="N32" s="66">
        <v>569.3370000000001</v>
      </c>
      <c r="O32" s="66">
        <v>378.04699999999991</v>
      </c>
      <c r="P32" s="66">
        <v>78.549000000000007</v>
      </c>
      <c r="Q32" s="66">
        <v>6.4780000000000006</v>
      </c>
    </row>
    <row r="33" spans="1:17">
      <c r="A33" s="3" t="s">
        <v>56</v>
      </c>
      <c r="B33" s="66">
        <f t="shared" ref="B33:B41" si="3">B9-B21</f>
        <v>1622.527</v>
      </c>
      <c r="C33" s="66">
        <f t="shared" ref="C33:Q33" si="4">C9-C21</f>
        <v>315.46999999999997</v>
      </c>
      <c r="D33" s="66">
        <f t="shared" si="4"/>
        <v>715.25599999999997</v>
      </c>
      <c r="E33" s="66">
        <f t="shared" si="4"/>
        <v>483.49200000000002</v>
      </c>
      <c r="F33" s="66">
        <f t="shared" si="4"/>
        <v>103.78099999999999</v>
      </c>
      <c r="G33" s="66">
        <f t="shared" si="4"/>
        <v>4.5279999999999996</v>
      </c>
      <c r="H33" s="66">
        <f t="shared" si="4"/>
        <v>127.15799999999999</v>
      </c>
      <c r="I33" s="66">
        <f t="shared" si="4"/>
        <v>327.67400000000004</v>
      </c>
      <c r="J33" s="66">
        <f t="shared" si="4"/>
        <v>227.38399999999999</v>
      </c>
      <c r="K33" s="66">
        <f t="shared" si="4"/>
        <v>55.227999999999994</v>
      </c>
      <c r="L33" s="66">
        <f t="shared" si="4"/>
        <v>0.40700000000000003</v>
      </c>
      <c r="M33" s="66">
        <f t="shared" si="4"/>
        <v>188.31199999999998</v>
      </c>
      <c r="N33" s="66">
        <f t="shared" si="4"/>
        <v>387.58199999999999</v>
      </c>
      <c r="O33" s="66">
        <f t="shared" si="4"/>
        <v>256.108</v>
      </c>
      <c r="P33" s="66">
        <f t="shared" si="4"/>
        <v>48.552999999999997</v>
      </c>
      <c r="Q33" s="66">
        <f t="shared" si="4"/>
        <v>4.1199999999999992</v>
      </c>
    </row>
    <row r="34" spans="1:17">
      <c r="A34" s="3" t="s">
        <v>57</v>
      </c>
      <c r="B34" s="66">
        <f t="shared" si="3"/>
        <v>82.096000000000004</v>
      </c>
      <c r="C34" s="66">
        <f t="shared" ref="C34:Q34" si="5">C10-C22</f>
        <v>14.185</v>
      </c>
      <c r="D34" s="66">
        <f t="shared" si="5"/>
        <v>32.466000000000001</v>
      </c>
      <c r="E34" s="66">
        <f t="shared" si="5"/>
        <v>32.738</v>
      </c>
      <c r="F34" s="66">
        <f t="shared" si="5"/>
        <v>2.7069999999999999</v>
      </c>
      <c r="G34" s="66">
        <f t="shared" si="5"/>
        <v>0</v>
      </c>
      <c r="H34" s="66">
        <f t="shared" si="5"/>
        <v>4.5620000000000003</v>
      </c>
      <c r="I34" s="66">
        <f t="shared" si="5"/>
        <v>15.103</v>
      </c>
      <c r="J34" s="66">
        <f t="shared" si="5"/>
        <v>12.718999999999999</v>
      </c>
      <c r="K34" s="66">
        <f t="shared" si="5"/>
        <v>1.6419999999999999</v>
      </c>
      <c r="L34" s="66">
        <f t="shared" si="5"/>
        <v>0</v>
      </c>
      <c r="M34" s="66">
        <f t="shared" si="5"/>
        <v>9.6229999999999993</v>
      </c>
      <c r="N34" s="66">
        <f t="shared" si="5"/>
        <v>17.363</v>
      </c>
      <c r="O34" s="66">
        <f t="shared" si="5"/>
        <v>20.018999999999998</v>
      </c>
      <c r="P34" s="66">
        <f t="shared" si="5"/>
        <v>1.0660000000000001</v>
      </c>
      <c r="Q34" s="66">
        <f t="shared" si="5"/>
        <v>0</v>
      </c>
    </row>
    <row r="35" spans="1:17">
      <c r="A35" s="3" t="s">
        <v>58</v>
      </c>
      <c r="B35" s="66">
        <f t="shared" si="3"/>
        <v>0</v>
      </c>
      <c r="C35" s="66">
        <f t="shared" ref="C35:Q35" si="6">C11-C23</f>
        <v>0</v>
      </c>
      <c r="D35" s="66">
        <f t="shared" si="6"/>
        <v>0</v>
      </c>
      <c r="E35" s="66">
        <f t="shared" si="6"/>
        <v>0</v>
      </c>
      <c r="F35" s="66">
        <f t="shared" si="6"/>
        <v>0</v>
      </c>
      <c r="G35" s="66">
        <f t="shared" si="6"/>
        <v>0</v>
      </c>
      <c r="H35" s="66">
        <f t="shared" si="6"/>
        <v>0</v>
      </c>
      <c r="I35" s="66">
        <f t="shared" si="6"/>
        <v>0</v>
      </c>
      <c r="J35" s="66">
        <f t="shared" si="6"/>
        <v>0</v>
      </c>
      <c r="K35" s="66">
        <f t="shared" si="6"/>
        <v>0</v>
      </c>
      <c r="L35" s="66">
        <f t="shared" si="6"/>
        <v>0</v>
      </c>
      <c r="M35" s="66">
        <f t="shared" si="6"/>
        <v>0</v>
      </c>
      <c r="N35" s="66">
        <f t="shared" si="6"/>
        <v>0</v>
      </c>
      <c r="O35" s="66">
        <f t="shared" si="6"/>
        <v>0</v>
      </c>
      <c r="P35" s="66">
        <f t="shared" si="6"/>
        <v>0</v>
      </c>
      <c r="Q35" s="66">
        <f t="shared" si="6"/>
        <v>0</v>
      </c>
    </row>
    <row r="36" spans="1:17">
      <c r="A36" s="3" t="s">
        <v>59</v>
      </c>
      <c r="B36" s="66">
        <f t="shared" si="3"/>
        <v>146.221</v>
      </c>
      <c r="C36" s="66">
        <f t="shared" ref="C36:Q36" si="7">C12-C24</f>
        <v>27.504999999999995</v>
      </c>
      <c r="D36" s="66">
        <f t="shared" si="7"/>
        <v>57.329000000000008</v>
      </c>
      <c r="E36" s="66">
        <f t="shared" si="7"/>
        <v>38.231999999999999</v>
      </c>
      <c r="F36" s="66">
        <f t="shared" si="7"/>
        <v>23.154999999999998</v>
      </c>
      <c r="G36" s="66">
        <f t="shared" si="7"/>
        <v>0</v>
      </c>
      <c r="H36" s="66">
        <f t="shared" si="7"/>
        <v>11.019999999999996</v>
      </c>
      <c r="I36" s="66">
        <f t="shared" si="7"/>
        <v>34.933999999999997</v>
      </c>
      <c r="J36" s="66">
        <f t="shared" si="7"/>
        <v>21.775999999999996</v>
      </c>
      <c r="K36" s="66">
        <f t="shared" si="7"/>
        <v>12.061</v>
      </c>
      <c r="L36" s="66">
        <f t="shared" si="7"/>
        <v>0</v>
      </c>
      <c r="M36" s="66">
        <f t="shared" si="7"/>
        <v>16.485000000000014</v>
      </c>
      <c r="N36" s="66">
        <f t="shared" si="7"/>
        <v>22.394999999999982</v>
      </c>
      <c r="O36" s="66">
        <f t="shared" si="7"/>
        <v>16.456000000000003</v>
      </c>
      <c r="P36" s="66">
        <f t="shared" si="7"/>
        <v>11.093000000000002</v>
      </c>
      <c r="Q36" s="66">
        <f t="shared" si="7"/>
        <v>0</v>
      </c>
    </row>
    <row r="37" spans="1:17">
      <c r="A37" s="3" t="s">
        <v>60</v>
      </c>
      <c r="B37" s="66">
        <f t="shared" si="3"/>
        <v>9.083000000000002</v>
      </c>
      <c r="C37" s="66">
        <f t="shared" ref="C37:Q37" si="8">C13-C25</f>
        <v>0.21700000000000053</v>
      </c>
      <c r="D37" s="66">
        <f t="shared" si="8"/>
        <v>2.2510000000000012</v>
      </c>
      <c r="E37" s="66">
        <f t="shared" si="8"/>
        <v>3.4069999999999991</v>
      </c>
      <c r="F37" s="66">
        <f t="shared" si="8"/>
        <v>2.6020000000000003</v>
      </c>
      <c r="G37" s="66">
        <f t="shared" si="8"/>
        <v>0.60499999999999998</v>
      </c>
      <c r="H37" s="66">
        <f t="shared" si="8"/>
        <v>0</v>
      </c>
      <c r="I37" s="66">
        <f t="shared" si="8"/>
        <v>0.47399999999999931</v>
      </c>
      <c r="J37" s="66">
        <f t="shared" si="8"/>
        <v>2.5319999999999996</v>
      </c>
      <c r="K37" s="66">
        <f t="shared" si="8"/>
        <v>0.88100000000000012</v>
      </c>
      <c r="L37" s="66">
        <f t="shared" si="8"/>
        <v>0</v>
      </c>
      <c r="M37" s="66">
        <f t="shared" si="8"/>
        <v>0.21700000000000053</v>
      </c>
      <c r="N37" s="66">
        <f t="shared" si="8"/>
        <v>1.7770000000000001</v>
      </c>
      <c r="O37" s="66">
        <f t="shared" si="8"/>
        <v>0.875</v>
      </c>
      <c r="P37" s="66">
        <f t="shared" si="8"/>
        <v>1.7200000000000002</v>
      </c>
      <c r="Q37" s="66">
        <f t="shared" si="8"/>
        <v>0.60499999999999998</v>
      </c>
    </row>
    <row r="38" spans="1:17">
      <c r="A38" s="3" t="s">
        <v>61</v>
      </c>
      <c r="B38" s="66">
        <f t="shared" si="3"/>
        <v>5.1879999999999882</v>
      </c>
      <c r="C38" s="66">
        <f t="shared" ref="C38:Q38" si="9">C14-C26</f>
        <v>1.3230000000000004</v>
      </c>
      <c r="D38" s="66">
        <f t="shared" si="9"/>
        <v>1.4780000000000015</v>
      </c>
      <c r="E38" s="66">
        <f t="shared" si="9"/>
        <v>2.2040000000000006</v>
      </c>
      <c r="F38" s="66">
        <f t="shared" si="9"/>
        <v>0.18500000000000005</v>
      </c>
      <c r="G38" s="66">
        <f t="shared" si="9"/>
        <v>0</v>
      </c>
      <c r="H38" s="66">
        <f t="shared" si="9"/>
        <v>1.0920000000000023</v>
      </c>
      <c r="I38" s="66">
        <f t="shared" si="9"/>
        <v>8.6999999999999744E-2</v>
      </c>
      <c r="J38" s="66">
        <f t="shared" si="9"/>
        <v>0.22500000000000142</v>
      </c>
      <c r="K38" s="66">
        <f t="shared" si="9"/>
        <v>5.0999999999999712E-2</v>
      </c>
      <c r="L38" s="66">
        <f t="shared" si="9"/>
        <v>0</v>
      </c>
      <c r="M38" s="66">
        <f t="shared" si="9"/>
        <v>0.23100000000000165</v>
      </c>
      <c r="N38" s="66">
        <f t="shared" si="9"/>
        <v>1.3910000000000018</v>
      </c>
      <c r="O38" s="66">
        <f t="shared" si="9"/>
        <v>1.9779999999999998</v>
      </c>
      <c r="P38" s="66">
        <f t="shared" si="9"/>
        <v>0.13400000000000001</v>
      </c>
      <c r="Q38" s="66">
        <f t="shared" si="9"/>
        <v>0</v>
      </c>
    </row>
    <row r="39" spans="1:17">
      <c r="A39" s="3" t="s">
        <v>62</v>
      </c>
      <c r="B39" s="66">
        <f t="shared" si="3"/>
        <v>0</v>
      </c>
      <c r="C39" s="66">
        <f t="shared" ref="C39:Q39" si="10">C15-C27</f>
        <v>0</v>
      </c>
      <c r="D39" s="66">
        <f t="shared" si="10"/>
        <v>0</v>
      </c>
      <c r="E39" s="66">
        <f t="shared" si="10"/>
        <v>0</v>
      </c>
      <c r="F39" s="66">
        <f t="shared" si="10"/>
        <v>0</v>
      </c>
      <c r="G39" s="66">
        <f t="shared" si="10"/>
        <v>0</v>
      </c>
      <c r="H39" s="66">
        <f t="shared" si="10"/>
        <v>0</v>
      </c>
      <c r="I39" s="66">
        <f t="shared" si="10"/>
        <v>0</v>
      </c>
      <c r="J39" s="66">
        <f t="shared" si="10"/>
        <v>0</v>
      </c>
      <c r="K39" s="66">
        <f t="shared" si="10"/>
        <v>0</v>
      </c>
      <c r="L39" s="66">
        <f t="shared" si="10"/>
        <v>0</v>
      </c>
      <c r="M39" s="66">
        <f t="shared" si="10"/>
        <v>0</v>
      </c>
      <c r="N39" s="66">
        <f t="shared" si="10"/>
        <v>0</v>
      </c>
      <c r="O39" s="66">
        <f t="shared" si="10"/>
        <v>0</v>
      </c>
      <c r="P39" s="66">
        <f t="shared" si="10"/>
        <v>0</v>
      </c>
      <c r="Q39" s="66">
        <f t="shared" si="10"/>
        <v>0</v>
      </c>
    </row>
    <row r="40" spans="1:17">
      <c r="A40" s="3" t="s">
        <v>63</v>
      </c>
      <c r="B40" s="66">
        <f t="shared" si="3"/>
        <v>10.565000000000001</v>
      </c>
      <c r="C40" s="66">
        <f t="shared" ref="C40:Q40" si="11">C16-C28</f>
        <v>6.2230000000000008</v>
      </c>
      <c r="D40" s="66">
        <f t="shared" si="11"/>
        <v>2.4300000000000006</v>
      </c>
      <c r="E40" s="66">
        <f t="shared" si="11"/>
        <v>1.9120000000000001</v>
      </c>
      <c r="F40" s="66">
        <f t="shared" si="11"/>
        <v>0</v>
      </c>
      <c r="G40" s="66">
        <f t="shared" si="11"/>
        <v>0</v>
      </c>
      <c r="H40" s="66">
        <f t="shared" si="11"/>
        <v>0</v>
      </c>
      <c r="I40" s="66">
        <f t="shared" si="11"/>
        <v>1.671</v>
      </c>
      <c r="J40" s="66">
        <f t="shared" si="11"/>
        <v>0</v>
      </c>
      <c r="K40" s="66">
        <f t="shared" si="11"/>
        <v>0</v>
      </c>
      <c r="L40" s="66">
        <f t="shared" si="11"/>
        <v>0</v>
      </c>
      <c r="M40" s="66">
        <f t="shared" si="11"/>
        <v>6.2230000000000008</v>
      </c>
      <c r="N40" s="66">
        <f t="shared" si="11"/>
        <v>0.75900000000000034</v>
      </c>
      <c r="O40" s="66">
        <f t="shared" si="11"/>
        <v>1.9119999999999999</v>
      </c>
      <c r="P40" s="66">
        <f t="shared" si="11"/>
        <v>0</v>
      </c>
      <c r="Q40" s="66">
        <f t="shared" si="11"/>
        <v>0</v>
      </c>
    </row>
    <row r="41" spans="1:17">
      <c r="A41" s="6" t="s">
        <v>64</v>
      </c>
      <c r="B41" s="66">
        <f t="shared" si="3"/>
        <v>2.8119999999999998</v>
      </c>
      <c r="C41" s="66">
        <f t="shared" ref="C41:Q41" si="12">C17-C29</f>
        <v>8.6999999999999994E-2</v>
      </c>
      <c r="D41" s="66">
        <f t="shared" si="12"/>
        <v>0.55600000000000005</v>
      </c>
      <c r="E41" s="66">
        <f t="shared" si="12"/>
        <v>2.17</v>
      </c>
      <c r="F41" s="66">
        <f t="shared" si="12"/>
        <v>0</v>
      </c>
      <c r="G41" s="66">
        <f t="shared" si="12"/>
        <v>0</v>
      </c>
      <c r="H41" s="66">
        <f t="shared" si="12"/>
        <v>0</v>
      </c>
      <c r="I41" s="66">
        <f t="shared" si="12"/>
        <v>0.46700000000000003</v>
      </c>
      <c r="J41" s="66">
        <f t="shared" si="12"/>
        <v>0</v>
      </c>
      <c r="K41" s="66">
        <f t="shared" si="12"/>
        <v>0</v>
      </c>
      <c r="L41" s="66">
        <f t="shared" si="12"/>
        <v>0</v>
      </c>
      <c r="M41" s="66">
        <f t="shared" si="12"/>
        <v>8.6999999999999994E-2</v>
      </c>
      <c r="N41" s="66">
        <f t="shared" si="12"/>
        <v>8.8999999999999996E-2</v>
      </c>
      <c r="O41" s="66">
        <f t="shared" si="12"/>
        <v>2.17</v>
      </c>
      <c r="P41" s="66">
        <f t="shared" si="12"/>
        <v>0</v>
      </c>
      <c r="Q41" s="66">
        <f t="shared" si="12"/>
        <v>0</v>
      </c>
    </row>
    <row r="42" spans="1:17">
      <c r="B42" s="70">
        <f t="shared" ref="B42:G42" si="13">SUM(B33:B41)</f>
        <v>1878.4920000000002</v>
      </c>
      <c r="C42" s="70">
        <f t="shared" si="13"/>
        <v>365.00999999999993</v>
      </c>
      <c r="D42" s="70">
        <f t="shared" si="13"/>
        <v>811.76599999999985</v>
      </c>
      <c r="E42" s="70">
        <f t="shared" si="13"/>
        <v>564.15499999999997</v>
      </c>
      <c r="F42" s="70">
        <f t="shared" si="13"/>
        <v>132.42999999999998</v>
      </c>
      <c r="G42" s="70">
        <f t="shared" si="13"/>
        <v>5.1329999999999991</v>
      </c>
    </row>
    <row r="44" spans="1:17">
      <c r="A44" s="3" t="s">
        <v>288</v>
      </c>
    </row>
    <row r="45" spans="1:17">
      <c r="A45" s="3" t="s">
        <v>55</v>
      </c>
      <c r="B45" s="87">
        <f>+B18/B8*100</f>
        <v>66.35918646786287</v>
      </c>
      <c r="C45" s="87">
        <f>+C18/C8*100</f>
        <v>57.2931099409697</v>
      </c>
      <c r="D45" s="87">
        <f>+D18/D8*100</f>
        <v>68.635427540002553</v>
      </c>
      <c r="E45" s="87">
        <f>+E18/E8*100</f>
        <v>72.529211363047935</v>
      </c>
      <c r="F45" s="87">
        <f>+F18/F8*100</f>
        <v>73.691554506602017</v>
      </c>
      <c r="G45" s="87"/>
    </row>
    <row r="46" spans="1:17">
      <c r="A46" s="3" t="s">
        <v>130</v>
      </c>
      <c r="B46" s="87">
        <f>+B30/B20*100</f>
        <v>55.937265891623447</v>
      </c>
      <c r="C46" s="87">
        <f>+C30/C20*100</f>
        <v>50.658135092535559</v>
      </c>
      <c r="D46" s="87">
        <f>+D30/D20*100</f>
        <v>59.118079883313591</v>
      </c>
      <c r="E46" s="87">
        <f>+E30/E20*100</f>
        <v>58.831108308890045</v>
      </c>
      <c r="F46" s="87">
        <f>+F30/F20*100</f>
        <v>66.038353955094124</v>
      </c>
    </row>
    <row r="47" spans="1:17">
      <c r="A47" s="3" t="s">
        <v>131</v>
      </c>
      <c r="B47" s="122">
        <f>+B42/B32*100</f>
        <v>75.405953503009826</v>
      </c>
      <c r="C47" s="122">
        <f>+C42/C32*100</f>
        <v>67.941322641709604</v>
      </c>
      <c r="D47" s="122">
        <f>+D42/D32*100</f>
        <v>76.179527700929796</v>
      </c>
      <c r="E47" s="122">
        <f>+E42/E32*100</f>
        <v>79.577705180721509</v>
      </c>
      <c r="F47" s="122">
        <f>+F42/F32*100</f>
        <v>77.233069727296026</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8157B-1C7A-4519-ABA9-9A99F2F7906B}">
  <dimension ref="A1:T48"/>
  <sheetViews>
    <sheetView workbookViewId="0">
      <selection activeCell="E2" sqref="E2"/>
    </sheetView>
  </sheetViews>
  <sheetFormatPr defaultColWidth="11.42578125" defaultRowHeight="15"/>
  <cols>
    <col min="1" max="1" width="59" customWidth="1"/>
  </cols>
  <sheetData>
    <row r="1" spans="1:20">
      <c r="A1" t="s">
        <v>242</v>
      </c>
    </row>
    <row r="2" spans="1:20">
      <c r="A2" s="27" t="s">
        <v>316</v>
      </c>
    </row>
    <row r="3" spans="1:20">
      <c r="A3" s="1" t="s">
        <v>1</v>
      </c>
    </row>
    <row r="4" spans="1:20">
      <c r="A4" s="1" t="s">
        <v>300</v>
      </c>
    </row>
    <row r="5" spans="1:20">
      <c r="A5" s="106" t="s">
        <v>237</v>
      </c>
    </row>
    <row r="6" spans="1:20">
      <c r="A6" s="106" t="s">
        <v>240</v>
      </c>
      <c r="B6" s="186" t="s">
        <v>121</v>
      </c>
      <c r="C6" s="186" t="s">
        <v>17</v>
      </c>
      <c r="D6" s="186"/>
      <c r="E6" s="186"/>
      <c r="F6" s="186"/>
      <c r="G6" s="186"/>
      <c r="H6" s="186" t="s">
        <v>21</v>
      </c>
      <c r="I6" s="186"/>
      <c r="J6" s="186"/>
      <c r="K6" s="186"/>
      <c r="L6" s="186"/>
      <c r="M6" s="186" t="s">
        <v>22</v>
      </c>
      <c r="N6" s="186"/>
      <c r="O6" s="186"/>
      <c r="P6" s="186"/>
      <c r="Q6" s="186"/>
    </row>
    <row r="7" spans="1:20">
      <c r="B7" s="186"/>
      <c r="C7" s="101" t="s">
        <v>18</v>
      </c>
      <c r="D7" s="101">
        <v>2</v>
      </c>
      <c r="E7" s="101">
        <v>3</v>
      </c>
      <c r="F7" s="101" t="s">
        <v>19</v>
      </c>
      <c r="G7" s="101" t="s">
        <v>20</v>
      </c>
      <c r="H7" s="101" t="s">
        <v>18</v>
      </c>
      <c r="I7" s="101">
        <v>2</v>
      </c>
      <c r="J7" s="101">
        <v>3</v>
      </c>
      <c r="K7" s="101" t="s">
        <v>19</v>
      </c>
      <c r="L7" s="101" t="s">
        <v>20</v>
      </c>
      <c r="M7" s="101" t="s">
        <v>18</v>
      </c>
      <c r="N7" s="101">
        <v>2</v>
      </c>
      <c r="O7" s="101">
        <v>3</v>
      </c>
      <c r="P7" s="101" t="s">
        <v>19</v>
      </c>
      <c r="Q7" s="101"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56</v>
      </c>
      <c r="B9" s="65">
        <v>2366.4850000000001</v>
      </c>
      <c r="C9" s="65">
        <v>547.721</v>
      </c>
      <c r="D9" s="65">
        <v>1033.086</v>
      </c>
      <c r="E9" s="65">
        <v>644.101</v>
      </c>
      <c r="F9" s="65">
        <v>135.85499999999999</v>
      </c>
      <c r="G9" s="65">
        <v>5.7210000000000001</v>
      </c>
      <c r="H9" s="65">
        <v>207.93700000000001</v>
      </c>
      <c r="I9" s="65">
        <v>453.95600000000002</v>
      </c>
      <c r="J9" s="65">
        <v>289.73599999999999</v>
      </c>
      <c r="K9" s="65">
        <v>75.718000000000004</v>
      </c>
      <c r="L9" s="65">
        <v>1.081</v>
      </c>
      <c r="M9" s="65">
        <v>339.78399999999999</v>
      </c>
      <c r="N9" s="65">
        <v>579.13</v>
      </c>
      <c r="O9" s="65">
        <v>354.36500000000001</v>
      </c>
      <c r="P9" s="65">
        <v>60.137</v>
      </c>
      <c r="Q9" s="65">
        <v>4.6390000000000002</v>
      </c>
      <c r="S9" s="66"/>
      <c r="T9" s="66"/>
    </row>
    <row r="10" spans="1:20">
      <c r="A10" s="3" t="s">
        <v>57</v>
      </c>
      <c r="B10" s="65">
        <v>83.073999999999998</v>
      </c>
      <c r="C10" s="65">
        <v>14.010999999999999</v>
      </c>
      <c r="D10" s="65">
        <v>35.911999999999999</v>
      </c>
      <c r="E10" s="65">
        <v>29.72</v>
      </c>
      <c r="F10" s="65">
        <v>2.6819999999999999</v>
      </c>
      <c r="G10" s="65">
        <v>0.75</v>
      </c>
      <c r="H10" s="65">
        <v>6.274</v>
      </c>
      <c r="I10" s="65">
        <v>20.667000000000002</v>
      </c>
      <c r="J10" s="65">
        <v>12.023999999999999</v>
      </c>
      <c r="K10" s="65">
        <v>1.403</v>
      </c>
      <c r="L10" s="65">
        <v>0.75</v>
      </c>
      <c r="M10" s="65">
        <v>7.7370000000000001</v>
      </c>
      <c r="N10" s="65">
        <v>15.244999999999999</v>
      </c>
      <c r="O10" s="65">
        <v>17.696000000000002</v>
      </c>
      <c r="P10" s="65">
        <v>1.2789999999999999</v>
      </c>
      <c r="Q10" s="65">
        <v>0</v>
      </c>
      <c r="S10" s="66"/>
      <c r="T10" s="66"/>
    </row>
    <row r="11" spans="1:20">
      <c r="A11" s="3" t="s">
        <v>58</v>
      </c>
      <c r="B11" s="65">
        <v>104.25</v>
      </c>
      <c r="C11" s="65">
        <v>49.878999999999998</v>
      </c>
      <c r="D11" s="65">
        <v>37.418999999999997</v>
      </c>
      <c r="E11" s="65">
        <v>11.021000000000001</v>
      </c>
      <c r="F11" s="65">
        <v>5.931</v>
      </c>
      <c r="G11" s="65">
        <v>0</v>
      </c>
      <c r="H11" s="65">
        <v>45.280999999999999</v>
      </c>
      <c r="I11" s="65">
        <v>35.308</v>
      </c>
      <c r="J11" s="65">
        <v>9.8119999999999994</v>
      </c>
      <c r="K11" s="65">
        <v>5.9020000000000001</v>
      </c>
      <c r="L11" s="65">
        <v>0</v>
      </c>
      <c r="M11" s="65">
        <v>4.5970000000000004</v>
      </c>
      <c r="N11" s="65">
        <v>2.1110000000000002</v>
      </c>
      <c r="O11" s="65">
        <v>1.2090000000000001</v>
      </c>
      <c r="P11" s="65">
        <v>2.9000000000000001E-2</v>
      </c>
      <c r="Q11" s="65">
        <v>0</v>
      </c>
      <c r="S11" s="66"/>
      <c r="T11" s="66"/>
    </row>
    <row r="12" spans="1:20">
      <c r="A12" s="3" t="s">
        <v>59</v>
      </c>
      <c r="B12" s="65">
        <v>1223.309</v>
      </c>
      <c r="C12" s="65">
        <v>511.71100000000001</v>
      </c>
      <c r="D12" s="65">
        <v>435.91399999999999</v>
      </c>
      <c r="E12" s="65">
        <v>205.06</v>
      </c>
      <c r="F12" s="65">
        <v>65.771000000000001</v>
      </c>
      <c r="G12" s="65">
        <v>4.8540000000000001</v>
      </c>
      <c r="H12" s="65">
        <v>188.83600000000001</v>
      </c>
      <c r="I12" s="65">
        <v>189</v>
      </c>
      <c r="J12" s="65">
        <v>96.837999999999994</v>
      </c>
      <c r="K12" s="65">
        <v>31.698</v>
      </c>
      <c r="L12" s="65">
        <v>2.2450000000000001</v>
      </c>
      <c r="M12" s="65">
        <v>322.875</v>
      </c>
      <c r="N12" s="65">
        <v>246.91399999999999</v>
      </c>
      <c r="O12" s="65">
        <v>108.221</v>
      </c>
      <c r="P12" s="65">
        <v>34.073</v>
      </c>
      <c r="Q12" s="65">
        <v>2.609</v>
      </c>
      <c r="S12" s="66"/>
      <c r="T12" s="66"/>
    </row>
    <row r="13" spans="1:20">
      <c r="A13" s="3" t="s">
        <v>60</v>
      </c>
      <c r="B13" s="65">
        <v>38.015000000000001</v>
      </c>
      <c r="C13" s="65">
        <v>9.7840000000000007</v>
      </c>
      <c r="D13" s="65">
        <v>13.2</v>
      </c>
      <c r="E13" s="65">
        <v>8.1010000000000009</v>
      </c>
      <c r="F13" s="65">
        <v>6.3239999999999998</v>
      </c>
      <c r="G13" s="65">
        <v>0.60499999999999998</v>
      </c>
      <c r="H13" s="65">
        <v>2.6259999999999999</v>
      </c>
      <c r="I13" s="65">
        <v>4.7889999999999997</v>
      </c>
      <c r="J13" s="65">
        <v>3.8690000000000002</v>
      </c>
      <c r="K13" s="65">
        <v>1.4670000000000001</v>
      </c>
      <c r="L13" s="65">
        <v>0</v>
      </c>
      <c r="M13" s="65">
        <v>7.1580000000000004</v>
      </c>
      <c r="N13" s="65">
        <v>8.4120000000000008</v>
      </c>
      <c r="O13" s="65">
        <v>4.2320000000000002</v>
      </c>
      <c r="P13" s="65">
        <v>4.8570000000000002</v>
      </c>
      <c r="Q13" s="65">
        <v>0.60499999999999998</v>
      </c>
    </row>
    <row r="14" spans="1:20">
      <c r="A14" s="3" t="s">
        <v>61</v>
      </c>
      <c r="B14" s="65">
        <v>159.786</v>
      </c>
      <c r="C14" s="65">
        <v>64.260999999999996</v>
      </c>
      <c r="D14" s="65">
        <v>63.823999999999998</v>
      </c>
      <c r="E14" s="65">
        <v>26.846</v>
      </c>
      <c r="F14" s="65">
        <v>4.8550000000000004</v>
      </c>
      <c r="G14" s="65">
        <v>0</v>
      </c>
      <c r="H14" s="65">
        <v>36.164000000000001</v>
      </c>
      <c r="I14" s="65">
        <v>37.758000000000003</v>
      </c>
      <c r="J14" s="65">
        <v>15.8</v>
      </c>
      <c r="K14" s="65">
        <v>3.3959999999999999</v>
      </c>
      <c r="L14" s="65">
        <v>0</v>
      </c>
      <c r="M14" s="65">
        <v>28.096</v>
      </c>
      <c r="N14" s="65">
        <v>26.067</v>
      </c>
      <c r="O14" s="65">
        <v>11.045999999999999</v>
      </c>
      <c r="P14" s="65">
        <v>1.4590000000000001</v>
      </c>
      <c r="Q14" s="65">
        <v>0</v>
      </c>
    </row>
    <row r="15" spans="1:20">
      <c r="A15" s="3" t="s">
        <v>62</v>
      </c>
      <c r="B15" s="65">
        <v>19.048999999999999</v>
      </c>
      <c r="C15" s="65">
        <v>6.3650000000000002</v>
      </c>
      <c r="D15" s="65">
        <v>7.0209999999999999</v>
      </c>
      <c r="E15" s="65">
        <v>3.9449999999999998</v>
      </c>
      <c r="F15" s="65">
        <v>0.216</v>
      </c>
      <c r="G15" s="65">
        <v>1.5029999999999999</v>
      </c>
      <c r="H15" s="65">
        <v>4.4569999999999999</v>
      </c>
      <c r="I15" s="65">
        <v>3.661</v>
      </c>
      <c r="J15" s="65">
        <v>1.966</v>
      </c>
      <c r="K15" s="65">
        <v>5.8000000000000003E-2</v>
      </c>
      <c r="L15" s="65">
        <v>0.80400000000000005</v>
      </c>
      <c r="M15" s="65">
        <v>1.907</v>
      </c>
      <c r="N15" s="65">
        <v>3.36</v>
      </c>
      <c r="O15" s="65">
        <v>1.9790000000000001</v>
      </c>
      <c r="P15" s="65">
        <v>0.159</v>
      </c>
      <c r="Q15" s="65">
        <v>0.7</v>
      </c>
    </row>
    <row r="16" spans="1:20">
      <c r="A16" s="3" t="s">
        <v>63</v>
      </c>
      <c r="B16" s="65">
        <v>32.287999999999997</v>
      </c>
      <c r="C16" s="65">
        <v>20.690999999999999</v>
      </c>
      <c r="D16" s="65">
        <v>8.8279999999999994</v>
      </c>
      <c r="E16" s="65">
        <v>2.7690000000000001</v>
      </c>
      <c r="F16" s="65">
        <v>0</v>
      </c>
      <c r="G16" s="65">
        <v>0</v>
      </c>
      <c r="H16" s="65">
        <v>3.9169999999999998</v>
      </c>
      <c r="I16" s="65">
        <v>1.671</v>
      </c>
      <c r="J16" s="65">
        <v>0.82099999999999995</v>
      </c>
      <c r="K16" s="65">
        <v>0</v>
      </c>
      <c r="L16" s="65">
        <v>0</v>
      </c>
      <c r="M16" s="65">
        <v>16.774000000000001</v>
      </c>
      <c r="N16" s="65">
        <v>7.157</v>
      </c>
      <c r="O16" s="65">
        <v>1.9470000000000001</v>
      </c>
      <c r="P16" s="65">
        <v>0</v>
      </c>
      <c r="Q16" s="65">
        <v>0</v>
      </c>
      <c r="S16" s="66"/>
      <c r="T16" s="66"/>
    </row>
    <row r="17" spans="1:20">
      <c r="A17" s="6" t="s">
        <v>64</v>
      </c>
      <c r="B17" s="65">
        <v>6.0510000000000002</v>
      </c>
      <c r="C17" s="65">
        <v>1.125</v>
      </c>
      <c r="D17" s="65">
        <v>2.101</v>
      </c>
      <c r="E17" s="65">
        <v>2.8250000000000002</v>
      </c>
      <c r="F17" s="65">
        <v>0</v>
      </c>
      <c r="G17" s="65">
        <v>0</v>
      </c>
      <c r="H17" s="65">
        <v>0.72099999999999997</v>
      </c>
      <c r="I17" s="65">
        <v>0.46200000000000002</v>
      </c>
      <c r="J17" s="65">
        <v>0.34200000000000003</v>
      </c>
      <c r="K17" s="65">
        <v>0</v>
      </c>
      <c r="L17" s="65">
        <v>0</v>
      </c>
      <c r="M17" s="65">
        <v>0.40500000000000003</v>
      </c>
      <c r="N17" s="65">
        <v>1.639</v>
      </c>
      <c r="O17" s="65">
        <v>2.4820000000000002</v>
      </c>
      <c r="P17" s="65">
        <v>0</v>
      </c>
      <c r="Q17" s="65">
        <v>0</v>
      </c>
      <c r="R17" s="67"/>
      <c r="S17" s="66"/>
      <c r="T17" s="66">
        <f t="shared" ref="T17:T22" si="0">SUM(H17:Q17)</f>
        <v>6.0510000000000002</v>
      </c>
    </row>
    <row r="18" spans="1:20">
      <c r="A18" s="3"/>
      <c r="B18" s="68">
        <f>SUM(B9:B17)</f>
        <v>4032.3070000000002</v>
      </c>
      <c r="C18" s="68">
        <f t="shared" ref="C18:Q18" si="1">SUM(C9:C17)</f>
        <v>1225.5480000000002</v>
      </c>
      <c r="D18" s="68">
        <f t="shared" si="1"/>
        <v>1637.3050000000003</v>
      </c>
      <c r="E18" s="68">
        <f t="shared" si="1"/>
        <v>934.38800000000015</v>
      </c>
      <c r="F18" s="68">
        <f t="shared" si="1"/>
        <v>221.63399999999999</v>
      </c>
      <c r="G18" s="68">
        <f t="shared" si="1"/>
        <v>13.433</v>
      </c>
      <c r="H18" s="68">
        <f t="shared" si="1"/>
        <v>496.21299999999997</v>
      </c>
      <c r="I18" s="68">
        <f t="shared" si="1"/>
        <v>747.27200000000005</v>
      </c>
      <c r="J18" s="68">
        <f t="shared" si="1"/>
        <v>431.20800000000003</v>
      </c>
      <c r="K18" s="68">
        <f t="shared" si="1"/>
        <v>119.64200000000001</v>
      </c>
      <c r="L18" s="68">
        <f t="shared" si="1"/>
        <v>4.8800000000000008</v>
      </c>
      <c r="M18" s="68">
        <f t="shared" si="1"/>
        <v>729.33299999999997</v>
      </c>
      <c r="N18" s="68">
        <f t="shared" si="1"/>
        <v>890.03500000000008</v>
      </c>
      <c r="O18" s="68">
        <f t="shared" si="1"/>
        <v>503.17700000000008</v>
      </c>
      <c r="P18" s="68">
        <f t="shared" si="1"/>
        <v>101.99300000000001</v>
      </c>
      <c r="Q18" s="68">
        <f t="shared" si="1"/>
        <v>8.552999999999999</v>
      </c>
      <c r="R18" s="67"/>
      <c r="S18" s="66"/>
      <c r="T18" s="66">
        <f t="shared" si="0"/>
        <v>4032.3060000000005</v>
      </c>
    </row>
    <row r="19" spans="1:20">
      <c r="A19" s="3"/>
      <c r="B19" s="68"/>
      <c r="C19" s="68"/>
      <c r="D19" s="68"/>
      <c r="E19" s="68"/>
      <c r="F19" s="68"/>
      <c r="G19" s="68"/>
      <c r="H19" s="68"/>
      <c r="I19" s="68"/>
      <c r="J19" s="68"/>
      <c r="K19" s="68"/>
      <c r="L19" s="68"/>
      <c r="M19" s="68"/>
      <c r="N19" s="68"/>
      <c r="O19" s="68"/>
      <c r="P19" s="68"/>
      <c r="Q19" s="68"/>
      <c r="R19" s="67"/>
      <c r="S19" s="66"/>
      <c r="T19" s="66"/>
    </row>
    <row r="20" spans="1:20">
      <c r="A20" s="1" t="s">
        <v>112</v>
      </c>
      <c r="B20" s="66">
        <v>2162.4599999999996</v>
      </c>
      <c r="C20" s="66">
        <v>862.20900000000006</v>
      </c>
      <c r="D20" s="66">
        <v>844.65699999999993</v>
      </c>
      <c r="E20" s="66">
        <v>364.79</v>
      </c>
      <c r="F20" s="66">
        <v>79.366</v>
      </c>
      <c r="G20" s="66">
        <v>11.436</v>
      </c>
      <c r="H20" s="66">
        <v>350.84399999999999</v>
      </c>
      <c r="I20" s="66">
        <v>365.13</v>
      </c>
      <c r="J20" s="66">
        <v>163.68199999999999</v>
      </c>
      <c r="K20" s="66">
        <v>42.69</v>
      </c>
      <c r="L20" s="66">
        <v>6.008</v>
      </c>
      <c r="M20" s="66">
        <v>511.36599999999999</v>
      </c>
      <c r="N20" s="66">
        <v>479.53</v>
      </c>
      <c r="O20" s="66">
        <v>201.10700000000003</v>
      </c>
      <c r="P20" s="66">
        <v>36.676000000000002</v>
      </c>
      <c r="Q20" s="66">
        <v>5.4270000000000005</v>
      </c>
      <c r="R20" s="67"/>
      <c r="S20" s="66"/>
      <c r="T20" s="66">
        <f t="shared" si="0"/>
        <v>2162.46</v>
      </c>
    </row>
    <row r="21" spans="1:20">
      <c r="A21" s="3" t="s">
        <v>56</v>
      </c>
      <c r="B21" s="65">
        <v>593.79600000000005</v>
      </c>
      <c r="C21" s="65">
        <v>169.80099999999999</v>
      </c>
      <c r="D21" s="65">
        <v>262.34100000000001</v>
      </c>
      <c r="E21" s="65">
        <v>133.357</v>
      </c>
      <c r="F21" s="65">
        <v>25.766999999999999</v>
      </c>
      <c r="G21" s="65">
        <v>2.5289999999999999</v>
      </c>
      <c r="H21" s="65">
        <v>56.08</v>
      </c>
      <c r="I21" s="65">
        <v>101.316</v>
      </c>
      <c r="J21" s="65">
        <v>54.033000000000001</v>
      </c>
      <c r="K21" s="65">
        <v>15.33</v>
      </c>
      <c r="L21" s="65">
        <v>1.0309999999999999</v>
      </c>
      <c r="M21" s="65">
        <v>113.721</v>
      </c>
      <c r="N21" s="65">
        <v>161.02600000000001</v>
      </c>
      <c r="O21" s="65">
        <v>79.323999999999998</v>
      </c>
      <c r="P21" s="65">
        <v>10.436999999999999</v>
      </c>
      <c r="Q21" s="65">
        <v>1.4990000000000001</v>
      </c>
      <c r="R21" s="67"/>
      <c r="S21" s="66"/>
      <c r="T21" s="66">
        <f t="shared" si="0"/>
        <v>593.79700000000014</v>
      </c>
    </row>
    <row r="22" spans="1:20">
      <c r="A22" s="3" t="s">
        <v>57</v>
      </c>
      <c r="B22" s="65">
        <v>0</v>
      </c>
      <c r="C22" s="65">
        <v>0</v>
      </c>
      <c r="D22" s="65">
        <v>0</v>
      </c>
      <c r="E22" s="65">
        <v>0</v>
      </c>
      <c r="F22" s="65">
        <v>0</v>
      </c>
      <c r="G22" s="65">
        <v>0</v>
      </c>
      <c r="H22" s="65">
        <v>0</v>
      </c>
      <c r="I22" s="65">
        <v>0</v>
      </c>
      <c r="J22" s="65">
        <v>0</v>
      </c>
      <c r="K22" s="65">
        <v>0</v>
      </c>
      <c r="L22" s="65">
        <v>0</v>
      </c>
      <c r="M22" s="65">
        <v>0</v>
      </c>
      <c r="N22" s="65">
        <v>0</v>
      </c>
      <c r="O22" s="65">
        <v>0</v>
      </c>
      <c r="P22" s="65">
        <v>0</v>
      </c>
      <c r="Q22" s="65">
        <v>0</v>
      </c>
      <c r="R22" s="67"/>
      <c r="S22" s="66"/>
      <c r="T22" s="66">
        <f t="shared" si="0"/>
        <v>0</v>
      </c>
    </row>
    <row r="23" spans="1:20">
      <c r="A23" s="3" t="s">
        <v>58</v>
      </c>
      <c r="B23" s="65">
        <v>104.25</v>
      </c>
      <c r="C23" s="65">
        <v>49.878999999999998</v>
      </c>
      <c r="D23" s="65">
        <v>37.418999999999997</v>
      </c>
      <c r="E23" s="65">
        <v>11.021000000000001</v>
      </c>
      <c r="F23" s="65">
        <v>5.931</v>
      </c>
      <c r="G23" s="65">
        <v>0</v>
      </c>
      <c r="H23" s="65">
        <v>45.280999999999999</v>
      </c>
      <c r="I23" s="65">
        <v>35.308</v>
      </c>
      <c r="J23" s="65">
        <v>9.8119999999999994</v>
      </c>
      <c r="K23" s="65">
        <v>5.9020000000000001</v>
      </c>
      <c r="L23" s="65">
        <v>0</v>
      </c>
      <c r="M23" s="65">
        <v>4.5970000000000004</v>
      </c>
      <c r="N23" s="65">
        <v>2.1110000000000002</v>
      </c>
      <c r="O23" s="65">
        <v>1.2090000000000001</v>
      </c>
      <c r="P23" s="65">
        <v>2.9000000000000001E-2</v>
      </c>
      <c r="Q23" s="65">
        <v>0</v>
      </c>
    </row>
    <row r="24" spans="1:20">
      <c r="A24" s="3" t="s">
        <v>59</v>
      </c>
      <c r="B24" s="65">
        <v>987.71900000000005</v>
      </c>
      <c r="C24" s="65">
        <v>461.149</v>
      </c>
      <c r="D24" s="65">
        <v>348.33600000000001</v>
      </c>
      <c r="E24" s="65">
        <v>142.62100000000001</v>
      </c>
      <c r="F24" s="65">
        <v>31.059000000000001</v>
      </c>
      <c r="G24" s="65">
        <v>4.5549999999999997</v>
      </c>
      <c r="H24" s="65">
        <v>165.643</v>
      </c>
      <c r="I24" s="65">
        <v>138.94399999999999</v>
      </c>
      <c r="J24" s="65">
        <v>64.480999999999995</v>
      </c>
      <c r="K24" s="65">
        <v>13.763999999999999</v>
      </c>
      <c r="L24" s="65">
        <v>1.946</v>
      </c>
      <c r="M24" s="65">
        <v>295.505</v>
      </c>
      <c r="N24" s="65">
        <v>209.39099999999999</v>
      </c>
      <c r="O24" s="65">
        <v>78.141000000000005</v>
      </c>
      <c r="P24" s="65">
        <v>17.295000000000002</v>
      </c>
      <c r="Q24" s="65">
        <v>2.609</v>
      </c>
    </row>
    <row r="25" spans="1:20">
      <c r="A25" s="3" t="s">
        <v>60</v>
      </c>
      <c r="B25" s="65">
        <v>30.062000000000001</v>
      </c>
      <c r="C25" s="65">
        <v>9.5670000000000002</v>
      </c>
      <c r="D25" s="65">
        <v>11.284000000000001</v>
      </c>
      <c r="E25" s="65">
        <v>5.14</v>
      </c>
      <c r="F25" s="65">
        <v>4.0709999999999997</v>
      </c>
      <c r="G25" s="65">
        <v>0</v>
      </c>
      <c r="H25" s="65">
        <v>2.6259999999999999</v>
      </c>
      <c r="I25" s="65">
        <v>4.3150000000000004</v>
      </c>
      <c r="J25" s="65">
        <v>1.337</v>
      </c>
      <c r="K25" s="65">
        <v>0.58599999999999997</v>
      </c>
      <c r="L25" s="65">
        <v>0</v>
      </c>
      <c r="M25" s="65">
        <v>6.9409999999999998</v>
      </c>
      <c r="N25" s="65">
        <v>6.9690000000000003</v>
      </c>
      <c r="O25" s="65">
        <v>3.8029999999999999</v>
      </c>
      <c r="P25" s="65">
        <v>3.4849999999999999</v>
      </c>
      <c r="Q25" s="65">
        <v>0</v>
      </c>
    </row>
    <row r="26" spans="1:20">
      <c r="A26" s="3" t="s">
        <v>61</v>
      </c>
      <c r="B26" s="65">
        <v>153.863</v>
      </c>
      <c r="C26" s="65">
        <v>62.895000000000003</v>
      </c>
      <c r="D26" s="65">
        <v>62.347000000000001</v>
      </c>
      <c r="E26" s="65">
        <v>24.154</v>
      </c>
      <c r="F26" s="65">
        <v>4.468</v>
      </c>
      <c r="G26" s="65">
        <v>0</v>
      </c>
      <c r="H26" s="65">
        <v>35.072000000000003</v>
      </c>
      <c r="I26" s="65">
        <v>37.670999999999999</v>
      </c>
      <c r="J26" s="65">
        <v>15.471</v>
      </c>
      <c r="K26" s="65">
        <v>3.1429999999999998</v>
      </c>
      <c r="L26" s="65">
        <v>0</v>
      </c>
      <c r="M26" s="65">
        <v>27.821999999999999</v>
      </c>
      <c r="N26" s="65">
        <v>24.675999999999998</v>
      </c>
      <c r="O26" s="65">
        <v>8.6829999999999998</v>
      </c>
      <c r="P26" s="65">
        <v>1.325</v>
      </c>
      <c r="Q26" s="65">
        <v>0</v>
      </c>
    </row>
    <row r="27" spans="1:20">
      <c r="A27" s="3" t="s">
        <v>62</v>
      </c>
      <c r="B27" s="65">
        <v>19.048999999999999</v>
      </c>
      <c r="C27" s="65">
        <v>6.3650000000000002</v>
      </c>
      <c r="D27" s="65">
        <v>7.0209999999999999</v>
      </c>
      <c r="E27" s="65">
        <v>3.9449999999999998</v>
      </c>
      <c r="F27" s="65">
        <v>0.216</v>
      </c>
      <c r="G27" s="65">
        <v>1.5029999999999999</v>
      </c>
      <c r="H27" s="65">
        <v>4.4569999999999999</v>
      </c>
      <c r="I27" s="65">
        <v>3.661</v>
      </c>
      <c r="J27" s="65">
        <v>1.966</v>
      </c>
      <c r="K27" s="65">
        <v>5.8000000000000003E-2</v>
      </c>
      <c r="L27" s="65">
        <v>0.80400000000000005</v>
      </c>
      <c r="M27" s="65">
        <v>1.907</v>
      </c>
      <c r="N27" s="65">
        <v>3.36</v>
      </c>
      <c r="O27" s="65">
        <v>1.9790000000000001</v>
      </c>
      <c r="P27" s="65">
        <v>0.159</v>
      </c>
      <c r="Q27" s="65">
        <v>0.7</v>
      </c>
    </row>
    <row r="28" spans="1:20">
      <c r="A28" s="3" t="s">
        <v>63</v>
      </c>
      <c r="B28" s="65">
        <v>12.920999999999999</v>
      </c>
      <c r="C28" s="65">
        <v>7.6360000000000001</v>
      </c>
      <c r="D28" s="65">
        <v>4.4279999999999999</v>
      </c>
      <c r="E28" s="65">
        <v>0.85699999999999998</v>
      </c>
      <c r="F28" s="65">
        <v>0</v>
      </c>
      <c r="G28" s="65">
        <v>0</v>
      </c>
      <c r="H28" s="65">
        <v>3.028</v>
      </c>
      <c r="I28" s="65">
        <v>0</v>
      </c>
      <c r="J28" s="65">
        <v>0.82099999999999995</v>
      </c>
      <c r="K28" s="65">
        <v>0</v>
      </c>
      <c r="L28" s="65">
        <v>0</v>
      </c>
      <c r="M28" s="65">
        <v>4.6079999999999997</v>
      </c>
      <c r="N28" s="65">
        <v>4.4279999999999999</v>
      </c>
      <c r="O28" s="65">
        <v>3.5000000000000003E-2</v>
      </c>
      <c r="P28" s="65">
        <v>0</v>
      </c>
      <c r="Q28" s="65">
        <v>0</v>
      </c>
    </row>
    <row r="29" spans="1:20">
      <c r="A29" s="6" t="s">
        <v>64</v>
      </c>
      <c r="B29" s="65">
        <v>0</v>
      </c>
      <c r="C29" s="65">
        <v>0</v>
      </c>
      <c r="D29" s="65">
        <v>0</v>
      </c>
      <c r="E29" s="65">
        <v>0</v>
      </c>
      <c r="F29" s="65">
        <v>0</v>
      </c>
      <c r="G29" s="65">
        <v>0</v>
      </c>
      <c r="H29" s="65">
        <v>0</v>
      </c>
      <c r="I29" s="65">
        <v>0</v>
      </c>
      <c r="J29" s="65">
        <v>0</v>
      </c>
      <c r="K29" s="65">
        <v>0</v>
      </c>
      <c r="L29" s="65">
        <v>0</v>
      </c>
      <c r="M29" s="65">
        <v>0</v>
      </c>
      <c r="N29" s="65">
        <v>0</v>
      </c>
      <c r="O29" s="65">
        <v>0</v>
      </c>
      <c r="P29" s="65">
        <v>0</v>
      </c>
      <c r="Q29" s="65">
        <v>0</v>
      </c>
    </row>
    <row r="30" spans="1:20">
      <c r="A30" s="3"/>
      <c r="B30" s="65">
        <f>SUM(B21:B29)</f>
        <v>1901.66</v>
      </c>
      <c r="C30" s="65">
        <f t="shared" ref="C30:Q30" si="2">SUM(C21:C29)</f>
        <v>767.29199999999992</v>
      </c>
      <c r="D30" s="65">
        <f t="shared" si="2"/>
        <v>733.17599999999993</v>
      </c>
      <c r="E30" s="65">
        <f t="shared" si="2"/>
        <v>321.09500000000003</v>
      </c>
      <c r="F30" s="65">
        <f t="shared" si="2"/>
        <v>71.512</v>
      </c>
      <c r="G30" s="65">
        <f t="shared" si="2"/>
        <v>8.5869999999999997</v>
      </c>
      <c r="H30" s="65">
        <f t="shared" si="2"/>
        <v>312.18700000000001</v>
      </c>
      <c r="I30" s="65">
        <f t="shared" si="2"/>
        <v>321.21499999999997</v>
      </c>
      <c r="J30" s="65">
        <f t="shared" si="2"/>
        <v>147.92099999999999</v>
      </c>
      <c r="K30" s="65">
        <f t="shared" si="2"/>
        <v>38.782999999999994</v>
      </c>
      <c r="L30" s="65">
        <f t="shared" si="2"/>
        <v>3.7809999999999997</v>
      </c>
      <c r="M30" s="65">
        <f t="shared" si="2"/>
        <v>455.10099999999994</v>
      </c>
      <c r="N30" s="65">
        <f t="shared" si="2"/>
        <v>411.96100000000001</v>
      </c>
      <c r="O30" s="65">
        <f t="shared" si="2"/>
        <v>173.17400000000001</v>
      </c>
      <c r="P30" s="65">
        <f t="shared" si="2"/>
        <v>32.730000000000004</v>
      </c>
      <c r="Q30" s="65">
        <f t="shared" si="2"/>
        <v>4.8080000000000007</v>
      </c>
    </row>
    <row r="31" spans="1:20">
      <c r="A31" s="3"/>
      <c r="B31" s="65"/>
      <c r="C31" s="65"/>
      <c r="D31" s="65"/>
      <c r="E31" s="65"/>
      <c r="F31" s="65"/>
      <c r="G31" s="65"/>
      <c r="H31" s="65"/>
      <c r="I31" s="65"/>
      <c r="J31" s="65"/>
      <c r="K31" s="65"/>
      <c r="L31" s="65"/>
      <c r="M31" s="65"/>
      <c r="N31" s="65"/>
      <c r="O31" s="65"/>
      <c r="P31" s="65"/>
      <c r="Q31" s="65"/>
    </row>
    <row r="32" spans="1:20">
      <c r="A32" s="1" t="s">
        <v>113</v>
      </c>
      <c r="B32" s="66">
        <v>2491.1720000000005</v>
      </c>
      <c r="C32" s="66">
        <v>537.24300000000005</v>
      </c>
      <c r="D32" s="66">
        <v>1065.596</v>
      </c>
      <c r="E32" s="66">
        <v>708.93600000000015</v>
      </c>
      <c r="F32" s="66">
        <v>171.46800000000002</v>
      </c>
      <c r="G32" s="66">
        <v>7.9340000000000011</v>
      </c>
      <c r="H32" s="66">
        <v>220.39000000000004</v>
      </c>
      <c r="I32" s="66">
        <v>496.25700000000001</v>
      </c>
      <c r="J32" s="66">
        <v>330.88799999999992</v>
      </c>
      <c r="K32" s="66">
        <v>92.917000000000002</v>
      </c>
      <c r="L32" s="66">
        <v>1.456</v>
      </c>
      <c r="M32" s="66">
        <v>316.85199999999998</v>
      </c>
      <c r="N32" s="66">
        <v>569.3370000000001</v>
      </c>
      <c r="O32" s="66">
        <v>378.04699999999991</v>
      </c>
      <c r="P32" s="66">
        <v>78.549000000000007</v>
      </c>
      <c r="Q32" s="66">
        <v>6.4780000000000006</v>
      </c>
    </row>
    <row r="33" spans="1:17">
      <c r="A33" s="3" t="s">
        <v>56</v>
      </c>
      <c r="B33" s="66">
        <f t="shared" ref="B33:B41" si="3">B9-B21</f>
        <v>1772.6890000000001</v>
      </c>
      <c r="C33" s="66">
        <f t="shared" ref="C33:Q33" si="4">C9-C21</f>
        <v>377.92</v>
      </c>
      <c r="D33" s="66">
        <f t="shared" si="4"/>
        <v>770.745</v>
      </c>
      <c r="E33" s="66">
        <f t="shared" si="4"/>
        <v>510.74400000000003</v>
      </c>
      <c r="F33" s="66">
        <f t="shared" si="4"/>
        <v>110.08799999999999</v>
      </c>
      <c r="G33" s="66">
        <f t="shared" si="4"/>
        <v>3.1920000000000002</v>
      </c>
      <c r="H33" s="66">
        <f t="shared" si="4"/>
        <v>151.85700000000003</v>
      </c>
      <c r="I33" s="66">
        <f t="shared" si="4"/>
        <v>352.64</v>
      </c>
      <c r="J33" s="66">
        <f t="shared" si="4"/>
        <v>235.70299999999997</v>
      </c>
      <c r="K33" s="66">
        <f t="shared" si="4"/>
        <v>60.388000000000005</v>
      </c>
      <c r="L33" s="66">
        <f t="shared" si="4"/>
        <v>5.0000000000000044E-2</v>
      </c>
      <c r="M33" s="66">
        <f t="shared" si="4"/>
        <v>226.06299999999999</v>
      </c>
      <c r="N33" s="66">
        <f t="shared" si="4"/>
        <v>418.10399999999998</v>
      </c>
      <c r="O33" s="66">
        <f t="shared" si="4"/>
        <v>275.041</v>
      </c>
      <c r="P33" s="66">
        <f t="shared" si="4"/>
        <v>49.7</v>
      </c>
      <c r="Q33" s="66">
        <f t="shared" si="4"/>
        <v>3.14</v>
      </c>
    </row>
    <row r="34" spans="1:17">
      <c r="A34" s="3" t="s">
        <v>57</v>
      </c>
      <c r="B34" s="66">
        <f t="shared" si="3"/>
        <v>83.073999999999998</v>
      </c>
      <c r="C34" s="66">
        <f t="shared" ref="C34:Q34" si="5">C10-C22</f>
        <v>14.010999999999999</v>
      </c>
      <c r="D34" s="66">
        <f t="shared" si="5"/>
        <v>35.911999999999999</v>
      </c>
      <c r="E34" s="66">
        <f t="shared" si="5"/>
        <v>29.72</v>
      </c>
      <c r="F34" s="66">
        <f t="shared" si="5"/>
        <v>2.6819999999999999</v>
      </c>
      <c r="G34" s="66">
        <f t="shared" si="5"/>
        <v>0.75</v>
      </c>
      <c r="H34" s="66">
        <f t="shared" si="5"/>
        <v>6.274</v>
      </c>
      <c r="I34" s="66">
        <f t="shared" si="5"/>
        <v>20.667000000000002</v>
      </c>
      <c r="J34" s="66">
        <f t="shared" si="5"/>
        <v>12.023999999999999</v>
      </c>
      <c r="K34" s="66">
        <f t="shared" si="5"/>
        <v>1.403</v>
      </c>
      <c r="L34" s="66">
        <f t="shared" si="5"/>
        <v>0.75</v>
      </c>
      <c r="M34" s="66">
        <f t="shared" si="5"/>
        <v>7.7370000000000001</v>
      </c>
      <c r="N34" s="66">
        <f t="shared" si="5"/>
        <v>15.244999999999999</v>
      </c>
      <c r="O34" s="66">
        <f t="shared" si="5"/>
        <v>17.696000000000002</v>
      </c>
      <c r="P34" s="66">
        <f t="shared" si="5"/>
        <v>1.2789999999999999</v>
      </c>
      <c r="Q34" s="66">
        <f t="shared" si="5"/>
        <v>0</v>
      </c>
    </row>
    <row r="35" spans="1:17">
      <c r="A35" s="3" t="s">
        <v>58</v>
      </c>
      <c r="B35" s="66">
        <f t="shared" si="3"/>
        <v>0</v>
      </c>
      <c r="C35" s="66">
        <f t="shared" ref="C35:Q35" si="6">C11-C23</f>
        <v>0</v>
      </c>
      <c r="D35" s="66">
        <f t="shared" si="6"/>
        <v>0</v>
      </c>
      <c r="E35" s="66">
        <f t="shared" si="6"/>
        <v>0</v>
      </c>
      <c r="F35" s="66">
        <f t="shared" si="6"/>
        <v>0</v>
      </c>
      <c r="G35" s="66">
        <f t="shared" si="6"/>
        <v>0</v>
      </c>
      <c r="H35" s="66">
        <f t="shared" si="6"/>
        <v>0</v>
      </c>
      <c r="I35" s="66">
        <f t="shared" si="6"/>
        <v>0</v>
      </c>
      <c r="J35" s="66">
        <f t="shared" si="6"/>
        <v>0</v>
      </c>
      <c r="K35" s="66">
        <f t="shared" si="6"/>
        <v>0</v>
      </c>
      <c r="L35" s="66">
        <f t="shared" si="6"/>
        <v>0</v>
      </c>
      <c r="M35" s="66">
        <f t="shared" si="6"/>
        <v>0</v>
      </c>
      <c r="N35" s="66">
        <f t="shared" si="6"/>
        <v>0</v>
      </c>
      <c r="O35" s="66">
        <f t="shared" si="6"/>
        <v>0</v>
      </c>
      <c r="P35" s="66">
        <f t="shared" si="6"/>
        <v>0</v>
      </c>
      <c r="Q35" s="66">
        <f t="shared" si="6"/>
        <v>0</v>
      </c>
    </row>
    <row r="36" spans="1:17">
      <c r="A36" s="3" t="s">
        <v>59</v>
      </c>
      <c r="B36" s="66">
        <f t="shared" si="3"/>
        <v>235.58999999999992</v>
      </c>
      <c r="C36" s="66">
        <f t="shared" ref="C36:Q36" si="7">C12-C24</f>
        <v>50.562000000000012</v>
      </c>
      <c r="D36" s="66">
        <f t="shared" si="7"/>
        <v>87.577999999999975</v>
      </c>
      <c r="E36" s="66">
        <f t="shared" si="7"/>
        <v>62.438999999999993</v>
      </c>
      <c r="F36" s="66">
        <f t="shared" si="7"/>
        <v>34.712000000000003</v>
      </c>
      <c r="G36" s="66">
        <f t="shared" si="7"/>
        <v>0.29900000000000038</v>
      </c>
      <c r="H36" s="66">
        <f t="shared" si="7"/>
        <v>23.193000000000012</v>
      </c>
      <c r="I36" s="66">
        <f t="shared" si="7"/>
        <v>50.056000000000012</v>
      </c>
      <c r="J36" s="66">
        <f t="shared" si="7"/>
        <v>32.356999999999999</v>
      </c>
      <c r="K36" s="66">
        <f t="shared" si="7"/>
        <v>17.934000000000001</v>
      </c>
      <c r="L36" s="66">
        <f t="shared" si="7"/>
        <v>0.29900000000000015</v>
      </c>
      <c r="M36" s="66">
        <f t="shared" si="7"/>
        <v>27.370000000000005</v>
      </c>
      <c r="N36" s="66">
        <f t="shared" si="7"/>
        <v>37.522999999999996</v>
      </c>
      <c r="O36" s="66">
        <f t="shared" si="7"/>
        <v>30.08</v>
      </c>
      <c r="P36" s="66">
        <f t="shared" si="7"/>
        <v>16.777999999999999</v>
      </c>
      <c r="Q36" s="66">
        <f t="shared" si="7"/>
        <v>0</v>
      </c>
    </row>
    <row r="37" spans="1:17">
      <c r="A37" s="3" t="s">
        <v>60</v>
      </c>
      <c r="B37" s="66">
        <f t="shared" si="3"/>
        <v>7.9529999999999994</v>
      </c>
      <c r="C37" s="66">
        <f t="shared" ref="C37:Q37" si="8">C13-C25</f>
        <v>0.21700000000000053</v>
      </c>
      <c r="D37" s="66">
        <f t="shared" si="8"/>
        <v>1.9159999999999986</v>
      </c>
      <c r="E37" s="66">
        <f t="shared" si="8"/>
        <v>2.9610000000000012</v>
      </c>
      <c r="F37" s="66">
        <f t="shared" si="8"/>
        <v>2.2530000000000001</v>
      </c>
      <c r="G37" s="66">
        <f t="shared" si="8"/>
        <v>0.60499999999999998</v>
      </c>
      <c r="H37" s="66">
        <f t="shared" si="8"/>
        <v>0</v>
      </c>
      <c r="I37" s="66">
        <f t="shared" si="8"/>
        <v>0.47399999999999931</v>
      </c>
      <c r="J37" s="66">
        <f t="shared" si="8"/>
        <v>2.532</v>
      </c>
      <c r="K37" s="66">
        <f t="shared" si="8"/>
        <v>0.88100000000000012</v>
      </c>
      <c r="L37" s="66">
        <f t="shared" si="8"/>
        <v>0</v>
      </c>
      <c r="M37" s="66">
        <f t="shared" si="8"/>
        <v>0.21700000000000053</v>
      </c>
      <c r="N37" s="66">
        <f t="shared" si="8"/>
        <v>1.4430000000000005</v>
      </c>
      <c r="O37" s="66">
        <f t="shared" si="8"/>
        <v>0.42900000000000027</v>
      </c>
      <c r="P37" s="66">
        <f t="shared" si="8"/>
        <v>1.3720000000000003</v>
      </c>
      <c r="Q37" s="66">
        <f t="shared" si="8"/>
        <v>0.60499999999999998</v>
      </c>
    </row>
    <row r="38" spans="1:17">
      <c r="A38" s="3" t="s">
        <v>61</v>
      </c>
      <c r="B38" s="66">
        <f t="shared" si="3"/>
        <v>5.9230000000000018</v>
      </c>
      <c r="C38" s="66">
        <f t="shared" ref="C38:Q38" si="9">C14-C26</f>
        <v>1.3659999999999926</v>
      </c>
      <c r="D38" s="66">
        <f t="shared" si="9"/>
        <v>1.4769999999999968</v>
      </c>
      <c r="E38" s="66">
        <f t="shared" si="9"/>
        <v>2.6920000000000002</v>
      </c>
      <c r="F38" s="66">
        <f t="shared" si="9"/>
        <v>0.38700000000000045</v>
      </c>
      <c r="G38" s="66">
        <f t="shared" si="9"/>
        <v>0</v>
      </c>
      <c r="H38" s="66">
        <f t="shared" si="9"/>
        <v>1.0919999999999987</v>
      </c>
      <c r="I38" s="66">
        <f t="shared" si="9"/>
        <v>8.7000000000003297E-2</v>
      </c>
      <c r="J38" s="66">
        <f t="shared" si="9"/>
        <v>0.32900000000000063</v>
      </c>
      <c r="K38" s="66">
        <f t="shared" si="9"/>
        <v>0.25300000000000011</v>
      </c>
      <c r="L38" s="66">
        <f t="shared" si="9"/>
        <v>0</v>
      </c>
      <c r="M38" s="66">
        <f t="shared" si="9"/>
        <v>0.27400000000000091</v>
      </c>
      <c r="N38" s="66">
        <f t="shared" si="9"/>
        <v>1.3910000000000018</v>
      </c>
      <c r="O38" s="66">
        <f t="shared" si="9"/>
        <v>2.3629999999999995</v>
      </c>
      <c r="P38" s="66">
        <f t="shared" si="9"/>
        <v>0.13400000000000012</v>
      </c>
      <c r="Q38" s="66">
        <f t="shared" si="9"/>
        <v>0</v>
      </c>
    </row>
    <row r="39" spans="1:17">
      <c r="A39" s="3" t="s">
        <v>62</v>
      </c>
      <c r="B39" s="66">
        <f t="shared" si="3"/>
        <v>0</v>
      </c>
      <c r="C39" s="66">
        <f t="shared" ref="C39:Q39" si="10">C15-C27</f>
        <v>0</v>
      </c>
      <c r="D39" s="66">
        <f t="shared" si="10"/>
        <v>0</v>
      </c>
      <c r="E39" s="66">
        <f t="shared" si="10"/>
        <v>0</v>
      </c>
      <c r="F39" s="66">
        <f t="shared" si="10"/>
        <v>0</v>
      </c>
      <c r="G39" s="66">
        <f t="shared" si="10"/>
        <v>0</v>
      </c>
      <c r="H39" s="66">
        <f t="shared" si="10"/>
        <v>0</v>
      </c>
      <c r="I39" s="66">
        <f t="shared" si="10"/>
        <v>0</v>
      </c>
      <c r="J39" s="66">
        <f t="shared" si="10"/>
        <v>0</v>
      </c>
      <c r="K39" s="66">
        <f t="shared" si="10"/>
        <v>0</v>
      </c>
      <c r="L39" s="66">
        <f t="shared" si="10"/>
        <v>0</v>
      </c>
      <c r="M39" s="66">
        <f t="shared" si="10"/>
        <v>0</v>
      </c>
      <c r="N39" s="66">
        <f t="shared" si="10"/>
        <v>0</v>
      </c>
      <c r="O39" s="66">
        <f t="shared" si="10"/>
        <v>0</v>
      </c>
      <c r="P39" s="66">
        <f t="shared" si="10"/>
        <v>0</v>
      </c>
      <c r="Q39" s="66">
        <f t="shared" si="10"/>
        <v>0</v>
      </c>
    </row>
    <row r="40" spans="1:17">
      <c r="A40" s="3" t="s">
        <v>63</v>
      </c>
      <c r="B40" s="66">
        <f t="shared" si="3"/>
        <v>19.366999999999997</v>
      </c>
      <c r="C40" s="66">
        <f t="shared" ref="C40:Q40" si="11">C16-C28</f>
        <v>13.055</v>
      </c>
      <c r="D40" s="66">
        <f t="shared" si="11"/>
        <v>4.3999999999999995</v>
      </c>
      <c r="E40" s="66">
        <f t="shared" si="11"/>
        <v>1.9120000000000001</v>
      </c>
      <c r="F40" s="66">
        <f t="shared" si="11"/>
        <v>0</v>
      </c>
      <c r="G40" s="66">
        <f t="shared" si="11"/>
        <v>0</v>
      </c>
      <c r="H40" s="66">
        <f t="shared" si="11"/>
        <v>0.88899999999999979</v>
      </c>
      <c r="I40" s="66">
        <f t="shared" si="11"/>
        <v>1.671</v>
      </c>
      <c r="J40" s="66">
        <f t="shared" si="11"/>
        <v>0</v>
      </c>
      <c r="K40" s="66">
        <f t="shared" si="11"/>
        <v>0</v>
      </c>
      <c r="L40" s="66">
        <f t="shared" si="11"/>
        <v>0</v>
      </c>
      <c r="M40" s="66">
        <f t="shared" si="11"/>
        <v>12.166</v>
      </c>
      <c r="N40" s="66">
        <f t="shared" si="11"/>
        <v>2.7290000000000001</v>
      </c>
      <c r="O40" s="66">
        <f t="shared" si="11"/>
        <v>1.9120000000000001</v>
      </c>
      <c r="P40" s="66">
        <f t="shared" si="11"/>
        <v>0</v>
      </c>
      <c r="Q40" s="66">
        <f t="shared" si="11"/>
        <v>0</v>
      </c>
    </row>
    <row r="41" spans="1:17">
      <c r="A41" s="6" t="s">
        <v>64</v>
      </c>
      <c r="B41" s="66">
        <f t="shared" si="3"/>
        <v>6.0510000000000002</v>
      </c>
      <c r="C41" s="66">
        <f t="shared" ref="C41:Q41" si="12">C17-C29</f>
        <v>1.125</v>
      </c>
      <c r="D41" s="66">
        <f t="shared" si="12"/>
        <v>2.101</v>
      </c>
      <c r="E41" s="66">
        <f t="shared" si="12"/>
        <v>2.8250000000000002</v>
      </c>
      <c r="F41" s="66">
        <f t="shared" si="12"/>
        <v>0</v>
      </c>
      <c r="G41" s="66">
        <f t="shared" si="12"/>
        <v>0</v>
      </c>
      <c r="H41" s="66">
        <f t="shared" si="12"/>
        <v>0.72099999999999997</v>
      </c>
      <c r="I41" s="66">
        <f t="shared" si="12"/>
        <v>0.46200000000000002</v>
      </c>
      <c r="J41" s="66">
        <f t="shared" si="12"/>
        <v>0.34200000000000003</v>
      </c>
      <c r="K41" s="66">
        <f t="shared" si="12"/>
        <v>0</v>
      </c>
      <c r="L41" s="66">
        <f t="shared" si="12"/>
        <v>0</v>
      </c>
      <c r="M41" s="66">
        <f t="shared" si="12"/>
        <v>0.40500000000000003</v>
      </c>
      <c r="N41" s="66">
        <f t="shared" si="12"/>
        <v>1.639</v>
      </c>
      <c r="O41" s="66">
        <f t="shared" si="12"/>
        <v>2.4820000000000002</v>
      </c>
      <c r="P41" s="66">
        <f t="shared" si="12"/>
        <v>0</v>
      </c>
      <c r="Q41" s="66">
        <f t="shared" si="12"/>
        <v>0</v>
      </c>
    </row>
    <row r="42" spans="1:17">
      <c r="B42" s="70">
        <f>SUM(B33:B41)</f>
        <v>2130.6470000000004</v>
      </c>
      <c r="C42" s="70">
        <f t="shared" ref="C42:Q42" si="13">SUM(C33:C41)</f>
        <v>458.25600000000003</v>
      </c>
      <c r="D42" s="70">
        <f t="shared" si="13"/>
        <v>904.12900000000002</v>
      </c>
      <c r="E42" s="70">
        <f t="shared" si="13"/>
        <v>613.29300000000012</v>
      </c>
      <c r="F42" s="70">
        <f t="shared" si="13"/>
        <v>150.12200000000001</v>
      </c>
      <c r="G42" s="70">
        <f t="shared" si="13"/>
        <v>4.8460000000000001</v>
      </c>
      <c r="H42" s="70">
        <f t="shared" si="13"/>
        <v>184.02600000000007</v>
      </c>
      <c r="I42" s="70">
        <f t="shared" si="13"/>
        <v>426.05700000000002</v>
      </c>
      <c r="J42" s="70">
        <f t="shared" si="13"/>
        <v>283.28699999999992</v>
      </c>
      <c r="K42" s="70">
        <f t="shared" si="13"/>
        <v>80.859000000000009</v>
      </c>
      <c r="L42" s="70">
        <f t="shared" si="13"/>
        <v>1.0990000000000002</v>
      </c>
      <c r="M42" s="70">
        <f t="shared" si="13"/>
        <v>274.23199999999991</v>
      </c>
      <c r="N42" s="70">
        <f t="shared" si="13"/>
        <v>478.07399999999996</v>
      </c>
      <c r="O42" s="70">
        <f t="shared" si="13"/>
        <v>330.00299999999999</v>
      </c>
      <c r="P42" s="70">
        <f t="shared" si="13"/>
        <v>69.263000000000005</v>
      </c>
      <c r="Q42" s="70">
        <f t="shared" si="13"/>
        <v>3.7450000000000001</v>
      </c>
    </row>
    <row r="44" spans="1:17">
      <c r="B44" s="186" t="s">
        <v>121</v>
      </c>
      <c r="C44" s="186" t="s">
        <v>17</v>
      </c>
      <c r="D44" s="186"/>
      <c r="E44" s="186"/>
      <c r="F44" s="186"/>
      <c r="G44" s="186"/>
      <c r="H44" s="186" t="s">
        <v>21</v>
      </c>
      <c r="I44" s="186"/>
      <c r="J44" s="186"/>
      <c r="K44" s="186"/>
      <c r="L44" s="186"/>
      <c r="M44" s="186" t="s">
        <v>22</v>
      </c>
      <c r="N44" s="186"/>
      <c r="O44" s="186"/>
      <c r="P44" s="186"/>
      <c r="Q44" s="186"/>
    </row>
    <row r="45" spans="1:17">
      <c r="A45" s="27" t="s">
        <v>316</v>
      </c>
      <c r="B45" s="186"/>
      <c r="C45" s="101" t="s">
        <v>18</v>
      </c>
      <c r="D45" s="101">
        <v>2</v>
      </c>
      <c r="E45" s="101">
        <v>3</v>
      </c>
      <c r="F45" s="101" t="s">
        <v>19</v>
      </c>
      <c r="G45" s="101" t="s">
        <v>20</v>
      </c>
      <c r="H45" s="101" t="s">
        <v>18</v>
      </c>
      <c r="I45" s="101">
        <v>2</v>
      </c>
      <c r="J45" s="101">
        <v>3</v>
      </c>
      <c r="K45" s="101" t="s">
        <v>19</v>
      </c>
      <c r="L45" s="101" t="s">
        <v>20</v>
      </c>
      <c r="M45" s="101" t="s">
        <v>18</v>
      </c>
      <c r="N45" s="101">
        <v>2</v>
      </c>
      <c r="O45" s="101">
        <v>3</v>
      </c>
      <c r="P45" s="101" t="s">
        <v>19</v>
      </c>
      <c r="Q45" s="101" t="s">
        <v>20</v>
      </c>
    </row>
    <row r="46" spans="1:17">
      <c r="A46" t="s">
        <v>55</v>
      </c>
      <c r="B46" s="87">
        <f>+B18/B8*100</f>
        <v>86.648581871411011</v>
      </c>
      <c r="C46" s="87">
        <f t="shared" ref="C46:Q46" si="14">+C18/C8*100</f>
        <v>87.573484173436597</v>
      </c>
      <c r="D46" s="87">
        <f t="shared" si="14"/>
        <v>85.711376602273845</v>
      </c>
      <c r="E46" s="87">
        <f t="shared" si="14"/>
        <v>87.022946263758172</v>
      </c>
      <c r="F46" s="87">
        <f t="shared" si="14"/>
        <v>88.359539452701412</v>
      </c>
      <c r="G46" s="87"/>
      <c r="H46" s="87">
        <f t="shared" si="14"/>
        <v>86.866853163502157</v>
      </c>
      <c r="I46" s="87">
        <f t="shared" si="14"/>
        <v>86.75217991448676</v>
      </c>
      <c r="J46" s="87">
        <f t="shared" si="14"/>
        <v>87.1882904577907</v>
      </c>
      <c r="K46" s="87">
        <f t="shared" si="14"/>
        <v>88.22700893021748</v>
      </c>
      <c r="L46" s="87">
        <f t="shared" si="14"/>
        <v>65.380493033226159</v>
      </c>
      <c r="M46" s="87">
        <f t="shared" si="14"/>
        <v>88.060510638503388</v>
      </c>
      <c r="N46" s="87">
        <f t="shared" si="14"/>
        <v>84.856802626071755</v>
      </c>
      <c r="O46" s="87">
        <f t="shared" si="14"/>
        <v>86.881232139928017</v>
      </c>
      <c r="P46" s="87">
        <f t="shared" si="14"/>
        <v>88.5156127957232</v>
      </c>
      <c r="Q46" s="87">
        <f t="shared" si="14"/>
        <v>71.843763124737507</v>
      </c>
    </row>
    <row r="47" spans="1:17">
      <c r="A47" t="s">
        <v>130</v>
      </c>
      <c r="B47" s="87">
        <f>+B30/B20*100</f>
        <v>87.939661311654334</v>
      </c>
      <c r="C47" s="87">
        <f t="shared" ref="C47:Q47" si="15">+C30/C20*100</f>
        <v>88.991416234346872</v>
      </c>
      <c r="D47" s="87">
        <f t="shared" si="15"/>
        <v>86.801624801546666</v>
      </c>
      <c r="E47" s="87">
        <f t="shared" si="15"/>
        <v>88.021875599660078</v>
      </c>
      <c r="F47" s="87">
        <f t="shared" si="15"/>
        <v>90.104074792732405</v>
      </c>
      <c r="G47" s="87">
        <f t="shared" si="15"/>
        <v>75.087443161944734</v>
      </c>
      <c r="H47" s="87">
        <f t="shared" si="15"/>
        <v>88.981712670018581</v>
      </c>
      <c r="I47" s="87">
        <f t="shared" si="15"/>
        <v>87.972776819215071</v>
      </c>
      <c r="J47" s="87">
        <f t="shared" si="15"/>
        <v>90.370963209149451</v>
      </c>
      <c r="K47" s="87">
        <f t="shared" si="15"/>
        <v>90.847973764347614</v>
      </c>
      <c r="L47" s="87">
        <f t="shared" si="15"/>
        <v>62.932756324900133</v>
      </c>
      <c r="M47" s="87">
        <f t="shared" si="15"/>
        <v>88.997117524434543</v>
      </c>
      <c r="N47" s="87">
        <f t="shared" si="15"/>
        <v>85.909327883552649</v>
      </c>
      <c r="O47" s="87">
        <f t="shared" si="15"/>
        <v>86.110379051947461</v>
      </c>
      <c r="P47" s="87">
        <f t="shared" si="15"/>
        <v>89.240920492965444</v>
      </c>
      <c r="Q47" s="87">
        <f t="shared" si="15"/>
        <v>88.594066703519445</v>
      </c>
    </row>
    <row r="48" spans="1:17">
      <c r="A48" t="s">
        <v>131</v>
      </c>
      <c r="B48" s="87">
        <f>+B42/B32*100</f>
        <v>85.527896106732086</v>
      </c>
      <c r="C48" s="87">
        <f t="shared" ref="C48:Q48" si="16">+C42/C32*100</f>
        <v>85.297714442068113</v>
      </c>
      <c r="D48" s="87">
        <f t="shared" si="16"/>
        <v>84.847259186408365</v>
      </c>
      <c r="E48" s="87">
        <f t="shared" si="16"/>
        <v>86.5089373370798</v>
      </c>
      <c r="F48" s="87">
        <f t="shared" si="16"/>
        <v>87.551029929782814</v>
      </c>
      <c r="G48" s="87">
        <f t="shared" si="16"/>
        <v>61.078900932694722</v>
      </c>
      <c r="H48" s="87">
        <f t="shared" si="16"/>
        <v>83.500158809383379</v>
      </c>
      <c r="I48" s="87">
        <f t="shared" si="16"/>
        <v>85.854103821205555</v>
      </c>
      <c r="J48" s="87">
        <f t="shared" si="16"/>
        <v>85.614165518241819</v>
      </c>
      <c r="K48" s="87">
        <f t="shared" si="16"/>
        <v>87.022826823939653</v>
      </c>
      <c r="L48" s="87">
        <f t="shared" si="16"/>
        <v>75.480769230769255</v>
      </c>
      <c r="M48" s="87">
        <f t="shared" si="16"/>
        <v>86.54892505018114</v>
      </c>
      <c r="N48" s="87">
        <f t="shared" si="16"/>
        <v>83.97030229898985</v>
      </c>
      <c r="O48" s="87">
        <f t="shared" si="16"/>
        <v>87.291527243967039</v>
      </c>
      <c r="P48" s="87">
        <f t="shared" si="16"/>
        <v>88.178079924633039</v>
      </c>
      <c r="Q48" s="87">
        <f t="shared" si="16"/>
        <v>57.811052794072239</v>
      </c>
    </row>
  </sheetData>
  <mergeCells count="8">
    <mergeCell ref="B6:B7"/>
    <mergeCell ref="C6:G6"/>
    <mergeCell ref="H6:L6"/>
    <mergeCell ref="M6:Q6"/>
    <mergeCell ref="B44:B45"/>
    <mergeCell ref="C44:G44"/>
    <mergeCell ref="H44:L44"/>
    <mergeCell ref="M44:Q44"/>
  </mergeCells>
  <pageMargins left="0.7" right="0.7" top="0.75" bottom="0.75" header="0.3" footer="0.3"/>
  <pageSetup paperSize="9" orientation="portrait" horizontalDpi="0"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70367-F4C6-4776-ACF3-7A81B55C9185}">
  <dimension ref="A1:T48"/>
  <sheetViews>
    <sheetView workbookViewId="0">
      <selection activeCell="E2" sqref="E2"/>
    </sheetView>
  </sheetViews>
  <sheetFormatPr defaultColWidth="11.42578125" defaultRowHeight="15"/>
  <cols>
    <col min="1" max="1" width="59" customWidth="1"/>
  </cols>
  <sheetData>
    <row r="1" spans="1:20">
      <c r="A1" t="s">
        <v>243</v>
      </c>
    </row>
    <row r="2" spans="1:20">
      <c r="A2" s="27" t="s">
        <v>315</v>
      </c>
    </row>
    <row r="3" spans="1:20">
      <c r="A3" s="1" t="s">
        <v>1</v>
      </c>
    </row>
    <row r="4" spans="1:20">
      <c r="A4" s="1" t="s">
        <v>300</v>
      </c>
    </row>
    <row r="5" spans="1:20">
      <c r="A5" s="106" t="s">
        <v>237</v>
      </c>
    </row>
    <row r="6" spans="1:20">
      <c r="A6" s="106" t="s">
        <v>241</v>
      </c>
      <c r="B6" s="186" t="s">
        <v>121</v>
      </c>
      <c r="C6" s="186" t="s">
        <v>17</v>
      </c>
      <c r="D6" s="186"/>
      <c r="E6" s="186"/>
      <c r="F6" s="186"/>
      <c r="G6" s="186"/>
      <c r="H6" s="186" t="s">
        <v>21</v>
      </c>
      <c r="I6" s="186"/>
      <c r="J6" s="186"/>
      <c r="K6" s="186"/>
      <c r="L6" s="186"/>
      <c r="M6" s="186" t="s">
        <v>22</v>
      </c>
      <c r="N6" s="186"/>
      <c r="O6" s="186"/>
      <c r="P6" s="186"/>
      <c r="Q6" s="186"/>
    </row>
    <row r="7" spans="1:20">
      <c r="B7" s="186"/>
      <c r="C7" s="101" t="s">
        <v>18</v>
      </c>
      <c r="D7" s="101">
        <v>2</v>
      </c>
      <c r="E7" s="101">
        <v>3</v>
      </c>
      <c r="F7" s="101" t="s">
        <v>19</v>
      </c>
      <c r="G7" s="101" t="s">
        <v>20</v>
      </c>
      <c r="H7" s="101" t="s">
        <v>18</v>
      </c>
      <c r="I7" s="101">
        <v>2</v>
      </c>
      <c r="J7" s="101">
        <v>3</v>
      </c>
      <c r="K7" s="101" t="s">
        <v>19</v>
      </c>
      <c r="L7" s="101" t="s">
        <v>20</v>
      </c>
      <c r="M7" s="101" t="s">
        <v>18</v>
      </c>
      <c r="N7" s="101">
        <v>2</v>
      </c>
      <c r="O7" s="101">
        <v>3</v>
      </c>
      <c r="P7" s="101" t="s">
        <v>19</v>
      </c>
      <c r="Q7" s="101"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56</v>
      </c>
      <c r="B9" s="65">
        <v>2391.15</v>
      </c>
      <c r="C9" s="65">
        <v>537.81100000000004</v>
      </c>
      <c r="D9" s="65">
        <v>1054.9349999999999</v>
      </c>
      <c r="E9" s="65">
        <v>646.54899999999998</v>
      </c>
      <c r="F9" s="65">
        <v>142.82599999999999</v>
      </c>
      <c r="G9" s="65">
        <v>9.0289999999999999</v>
      </c>
      <c r="H9" s="65">
        <v>207.404</v>
      </c>
      <c r="I9" s="65">
        <v>459.34800000000001</v>
      </c>
      <c r="J9" s="65">
        <v>291.82400000000001</v>
      </c>
      <c r="K9" s="65">
        <v>77.789000000000001</v>
      </c>
      <c r="L9" s="65">
        <v>1.456</v>
      </c>
      <c r="M9" s="65">
        <v>330.40699999999998</v>
      </c>
      <c r="N9" s="65">
        <v>595.58699999999999</v>
      </c>
      <c r="O9" s="65">
        <v>354.72500000000002</v>
      </c>
      <c r="P9" s="65">
        <v>65.036000000000001</v>
      </c>
      <c r="Q9" s="65">
        <v>7.5730000000000004</v>
      </c>
      <c r="S9" s="66"/>
      <c r="T9" s="66"/>
    </row>
    <row r="10" spans="1:20">
      <c r="A10" s="3" t="s">
        <v>57</v>
      </c>
      <c r="B10" s="65">
        <v>102.015</v>
      </c>
      <c r="C10" s="65">
        <v>15.76</v>
      </c>
      <c r="D10" s="65">
        <v>41.831000000000003</v>
      </c>
      <c r="E10" s="65">
        <v>40.448</v>
      </c>
      <c r="F10" s="65">
        <v>3.2250000000000001</v>
      </c>
      <c r="G10" s="65">
        <v>0.75</v>
      </c>
      <c r="H10" s="65">
        <v>5.3949999999999996</v>
      </c>
      <c r="I10" s="65">
        <v>20.209</v>
      </c>
      <c r="J10" s="65">
        <v>14.839</v>
      </c>
      <c r="K10" s="65">
        <v>1.583</v>
      </c>
      <c r="L10" s="65">
        <v>0.75</v>
      </c>
      <c r="M10" s="65">
        <v>10.365</v>
      </c>
      <c r="N10" s="65">
        <v>21.622</v>
      </c>
      <c r="O10" s="65">
        <v>25.609000000000002</v>
      </c>
      <c r="P10" s="65">
        <v>1.6419999999999999</v>
      </c>
      <c r="Q10" s="65">
        <v>0</v>
      </c>
      <c r="S10" s="66"/>
      <c r="T10" s="66"/>
    </row>
    <row r="11" spans="1:20">
      <c r="A11" s="3" t="s">
        <v>58</v>
      </c>
      <c r="B11" s="65">
        <v>94.373999999999995</v>
      </c>
      <c r="C11" s="65">
        <v>38.887</v>
      </c>
      <c r="D11" s="65">
        <v>37.296999999999997</v>
      </c>
      <c r="E11" s="65">
        <v>10.401999999999999</v>
      </c>
      <c r="F11" s="65">
        <v>7.7880000000000003</v>
      </c>
      <c r="G11" s="65">
        <v>0</v>
      </c>
      <c r="H11" s="65">
        <v>38.534999999999997</v>
      </c>
      <c r="I11" s="65">
        <v>35.155999999999999</v>
      </c>
      <c r="J11" s="65">
        <v>9.1929999999999996</v>
      </c>
      <c r="K11" s="65">
        <v>7.7140000000000004</v>
      </c>
      <c r="L11" s="65">
        <v>0</v>
      </c>
      <c r="M11" s="65">
        <v>0.35199999999999998</v>
      </c>
      <c r="N11" s="65">
        <v>2.141</v>
      </c>
      <c r="O11" s="65">
        <v>1.2090000000000001</v>
      </c>
      <c r="P11" s="65">
        <v>7.3999999999999996E-2</v>
      </c>
      <c r="Q11" s="65">
        <v>0</v>
      </c>
      <c r="S11" s="66"/>
      <c r="T11" s="66"/>
    </row>
    <row r="12" spans="1:20">
      <c r="A12" s="3" t="s">
        <v>59</v>
      </c>
      <c r="B12" s="65">
        <v>217.93</v>
      </c>
      <c r="C12" s="65">
        <v>58.723999999999997</v>
      </c>
      <c r="D12" s="65">
        <v>88.382000000000005</v>
      </c>
      <c r="E12" s="65">
        <v>52.322000000000003</v>
      </c>
      <c r="F12" s="65">
        <v>17.34</v>
      </c>
      <c r="G12" s="65">
        <v>1.163</v>
      </c>
      <c r="H12" s="65">
        <v>24.061</v>
      </c>
      <c r="I12" s="65">
        <v>44.905000000000001</v>
      </c>
      <c r="J12" s="65">
        <v>23.844000000000001</v>
      </c>
      <c r="K12" s="65">
        <v>8.7970000000000006</v>
      </c>
      <c r="L12" s="65">
        <v>0</v>
      </c>
      <c r="M12" s="65">
        <v>34.662999999999997</v>
      </c>
      <c r="N12" s="65">
        <v>43.476999999999997</v>
      </c>
      <c r="O12" s="65">
        <v>28.478000000000002</v>
      </c>
      <c r="P12" s="65">
        <v>8.5419999999999998</v>
      </c>
      <c r="Q12" s="65">
        <v>1.163</v>
      </c>
      <c r="S12" s="66"/>
      <c r="T12" s="66"/>
    </row>
    <row r="13" spans="1:20">
      <c r="A13" s="3" t="s">
        <v>60</v>
      </c>
      <c r="B13" s="65">
        <v>0.189</v>
      </c>
      <c r="C13" s="65">
        <v>2.9000000000000001E-2</v>
      </c>
      <c r="D13" s="65">
        <v>0.159</v>
      </c>
      <c r="E13" s="65">
        <v>0</v>
      </c>
      <c r="F13" s="65">
        <v>0</v>
      </c>
      <c r="G13" s="65">
        <v>0</v>
      </c>
      <c r="H13" s="65">
        <v>1.0999999999999999E-2</v>
      </c>
      <c r="I13" s="65">
        <v>0.159</v>
      </c>
      <c r="J13" s="65">
        <v>0</v>
      </c>
      <c r="K13" s="65">
        <v>0</v>
      </c>
      <c r="L13" s="65">
        <v>0</v>
      </c>
      <c r="M13" s="65">
        <v>1.9E-2</v>
      </c>
      <c r="N13" s="65">
        <v>0</v>
      </c>
      <c r="O13" s="65">
        <v>0</v>
      </c>
      <c r="P13" s="65">
        <v>0</v>
      </c>
      <c r="Q13" s="65">
        <v>0</v>
      </c>
    </row>
    <row r="14" spans="1:20">
      <c r="A14" s="3" t="s">
        <v>61</v>
      </c>
      <c r="B14" s="65">
        <v>0</v>
      </c>
      <c r="C14" s="65">
        <v>0</v>
      </c>
      <c r="D14" s="65">
        <v>0</v>
      </c>
      <c r="E14" s="65">
        <v>0</v>
      </c>
      <c r="F14" s="65">
        <v>0</v>
      </c>
      <c r="G14" s="65">
        <v>0</v>
      </c>
      <c r="H14" s="65">
        <v>0</v>
      </c>
      <c r="I14" s="65">
        <v>0</v>
      </c>
      <c r="J14" s="65">
        <v>0</v>
      </c>
      <c r="K14" s="65">
        <v>0</v>
      </c>
      <c r="L14" s="65">
        <v>0</v>
      </c>
      <c r="M14" s="65">
        <v>0</v>
      </c>
      <c r="N14" s="65">
        <v>0</v>
      </c>
      <c r="O14" s="65">
        <v>0</v>
      </c>
      <c r="P14" s="65">
        <v>0</v>
      </c>
      <c r="Q14" s="65">
        <v>0</v>
      </c>
    </row>
    <row r="15" spans="1:20">
      <c r="A15" s="3" t="s">
        <v>62</v>
      </c>
      <c r="B15" s="65">
        <v>1.2150000000000001</v>
      </c>
      <c r="C15" s="65">
        <v>0</v>
      </c>
      <c r="D15" s="65">
        <v>1.2150000000000001</v>
      </c>
      <c r="E15" s="65">
        <v>0</v>
      </c>
      <c r="F15" s="65">
        <v>0</v>
      </c>
      <c r="G15" s="65">
        <v>0</v>
      </c>
      <c r="H15" s="65">
        <v>0</v>
      </c>
      <c r="I15" s="65">
        <v>1.2150000000000001</v>
      </c>
      <c r="J15" s="65">
        <v>0</v>
      </c>
      <c r="K15" s="65">
        <v>0</v>
      </c>
      <c r="L15" s="65">
        <v>0</v>
      </c>
      <c r="M15" s="65">
        <v>0</v>
      </c>
      <c r="N15" s="65">
        <v>0</v>
      </c>
      <c r="O15" s="65">
        <v>0</v>
      </c>
      <c r="P15" s="65">
        <v>0</v>
      </c>
      <c r="Q15" s="65">
        <v>0</v>
      </c>
    </row>
    <row r="16" spans="1:20">
      <c r="A16" s="3" t="s">
        <v>63</v>
      </c>
      <c r="B16" s="65">
        <v>30.052</v>
      </c>
      <c r="C16" s="65">
        <v>16.655999999999999</v>
      </c>
      <c r="D16" s="65">
        <v>10.57</v>
      </c>
      <c r="E16" s="65">
        <v>2.8260000000000001</v>
      </c>
      <c r="F16" s="65">
        <v>0</v>
      </c>
      <c r="G16" s="65">
        <v>0</v>
      </c>
      <c r="H16" s="65">
        <v>3.028</v>
      </c>
      <c r="I16" s="65">
        <v>1.671</v>
      </c>
      <c r="J16" s="65">
        <v>0.82099999999999995</v>
      </c>
      <c r="K16" s="65">
        <v>0</v>
      </c>
      <c r="L16" s="65">
        <v>0</v>
      </c>
      <c r="M16" s="65">
        <v>13.627000000000001</v>
      </c>
      <c r="N16" s="65">
        <v>8.8989999999999991</v>
      </c>
      <c r="O16" s="65">
        <v>2.0049999999999999</v>
      </c>
      <c r="P16" s="65">
        <v>0</v>
      </c>
      <c r="Q16" s="65">
        <v>0</v>
      </c>
      <c r="S16" s="66"/>
      <c r="T16" s="66"/>
    </row>
    <row r="17" spans="1:20">
      <c r="A17" s="6" t="s">
        <v>64</v>
      </c>
      <c r="B17" s="65">
        <v>3.86</v>
      </c>
      <c r="C17" s="65">
        <v>0.20599999999999999</v>
      </c>
      <c r="D17" s="65">
        <v>1.7430000000000001</v>
      </c>
      <c r="E17" s="65">
        <v>1.91</v>
      </c>
      <c r="F17" s="65">
        <v>0</v>
      </c>
      <c r="G17" s="65">
        <v>0</v>
      </c>
      <c r="H17" s="65">
        <v>4.3999999999999997E-2</v>
      </c>
      <c r="I17" s="65">
        <v>0.47399999999999998</v>
      </c>
      <c r="J17" s="65">
        <v>0</v>
      </c>
      <c r="K17" s="65">
        <v>0</v>
      </c>
      <c r="L17" s="65">
        <v>0</v>
      </c>
      <c r="M17" s="65">
        <v>0.16300000000000001</v>
      </c>
      <c r="N17" s="65">
        <v>1.2689999999999999</v>
      </c>
      <c r="O17" s="65">
        <v>1.91</v>
      </c>
      <c r="P17" s="65">
        <v>0</v>
      </c>
      <c r="Q17" s="65">
        <v>0</v>
      </c>
      <c r="R17" s="67"/>
      <c r="S17" s="66"/>
      <c r="T17" s="66">
        <f t="shared" ref="T17:T22" si="0">SUM(H17:Q17)</f>
        <v>3.86</v>
      </c>
    </row>
    <row r="18" spans="1:20">
      <c r="A18" s="3"/>
      <c r="B18" s="65">
        <f>SUM(B9:B17)</f>
        <v>2840.7849999999999</v>
      </c>
      <c r="C18" s="65">
        <f t="shared" ref="C18:Q18" si="1">SUM(C9:C17)</f>
        <v>668.07300000000009</v>
      </c>
      <c r="D18" s="65">
        <f t="shared" si="1"/>
        <v>1236.1319999999998</v>
      </c>
      <c r="E18" s="65">
        <f t="shared" si="1"/>
        <v>754.45699999999999</v>
      </c>
      <c r="F18" s="65">
        <f t="shared" si="1"/>
        <v>171.179</v>
      </c>
      <c r="G18" s="65">
        <f t="shared" si="1"/>
        <v>10.942</v>
      </c>
      <c r="H18" s="65">
        <f t="shared" si="1"/>
        <v>278.47800000000001</v>
      </c>
      <c r="I18" s="65">
        <f t="shared" si="1"/>
        <v>563.13700000000006</v>
      </c>
      <c r="J18" s="65">
        <f t="shared" si="1"/>
        <v>340.52100000000002</v>
      </c>
      <c r="K18" s="65">
        <f t="shared" si="1"/>
        <v>95.882999999999996</v>
      </c>
      <c r="L18" s="65">
        <f t="shared" si="1"/>
        <v>2.206</v>
      </c>
      <c r="M18" s="65">
        <f t="shared" si="1"/>
        <v>389.596</v>
      </c>
      <c r="N18" s="65">
        <f t="shared" si="1"/>
        <v>672.99499999999989</v>
      </c>
      <c r="O18" s="65">
        <f t="shared" si="1"/>
        <v>413.93600000000004</v>
      </c>
      <c r="P18" s="65">
        <f t="shared" si="1"/>
        <v>75.293999999999997</v>
      </c>
      <c r="Q18" s="65">
        <f t="shared" si="1"/>
        <v>8.7360000000000007</v>
      </c>
      <c r="R18" s="67"/>
      <c r="S18" s="66"/>
      <c r="T18" s="66"/>
    </row>
    <row r="19" spans="1:20">
      <c r="A19" s="3"/>
      <c r="B19" s="65"/>
      <c r="C19" s="65"/>
      <c r="D19" s="65"/>
      <c r="E19" s="65"/>
      <c r="F19" s="65"/>
      <c r="G19" s="65"/>
      <c r="H19" s="65"/>
      <c r="I19" s="65"/>
      <c r="J19" s="65"/>
      <c r="K19" s="65"/>
      <c r="L19" s="65"/>
      <c r="M19" s="65"/>
      <c r="N19" s="65"/>
      <c r="O19" s="65"/>
      <c r="P19" s="65"/>
      <c r="Q19" s="65"/>
      <c r="R19" s="67"/>
      <c r="S19" s="66"/>
      <c r="T19" s="66"/>
    </row>
    <row r="20" spans="1:20">
      <c r="A20" s="1" t="s">
        <v>112</v>
      </c>
      <c r="B20" s="66">
        <v>2162.4599999999996</v>
      </c>
      <c r="C20" s="66">
        <v>862.20900000000006</v>
      </c>
      <c r="D20" s="66">
        <v>844.65699999999993</v>
      </c>
      <c r="E20" s="66">
        <v>364.79</v>
      </c>
      <c r="F20" s="66">
        <v>79.366</v>
      </c>
      <c r="G20" s="66">
        <v>11.436</v>
      </c>
      <c r="H20" s="66">
        <v>350.84399999999999</v>
      </c>
      <c r="I20" s="66">
        <v>365.13</v>
      </c>
      <c r="J20" s="66">
        <v>163.68199999999999</v>
      </c>
      <c r="K20" s="66">
        <v>42.69</v>
      </c>
      <c r="L20" s="66">
        <v>6.008</v>
      </c>
      <c r="M20" s="66">
        <v>511.36599999999999</v>
      </c>
      <c r="N20" s="66">
        <v>479.53</v>
      </c>
      <c r="O20" s="66">
        <v>201.10700000000003</v>
      </c>
      <c r="P20" s="66">
        <v>36.676000000000002</v>
      </c>
      <c r="Q20" s="66">
        <v>5.4270000000000005</v>
      </c>
      <c r="R20" s="67"/>
      <c r="S20" s="66"/>
      <c r="T20" s="66">
        <f t="shared" si="0"/>
        <v>2162.46</v>
      </c>
    </row>
    <row r="21" spans="1:20">
      <c r="A21" s="3" t="s">
        <v>56</v>
      </c>
      <c r="B21" s="68">
        <v>562.57500000000005</v>
      </c>
      <c r="C21" s="68">
        <v>161.255</v>
      </c>
      <c r="D21" s="68">
        <v>251.358</v>
      </c>
      <c r="E21" s="68">
        <v>121.194</v>
      </c>
      <c r="F21" s="68">
        <v>25.957999999999998</v>
      </c>
      <c r="G21" s="68">
        <v>2.8090000000000002</v>
      </c>
      <c r="H21" s="68">
        <v>58.040999999999997</v>
      </c>
      <c r="I21" s="68">
        <v>98.260999999999996</v>
      </c>
      <c r="J21" s="68">
        <v>47.38</v>
      </c>
      <c r="K21" s="68">
        <v>15.247</v>
      </c>
      <c r="L21" s="68">
        <v>1.0489999999999999</v>
      </c>
      <c r="M21" s="68">
        <v>103.214</v>
      </c>
      <c r="N21" s="68">
        <v>153.09700000000001</v>
      </c>
      <c r="O21" s="68">
        <v>73.814999999999998</v>
      </c>
      <c r="P21" s="68">
        <v>10.711</v>
      </c>
      <c r="Q21" s="68">
        <v>1.76</v>
      </c>
      <c r="R21" s="67"/>
      <c r="S21" s="66"/>
      <c r="T21" s="66">
        <f t="shared" si="0"/>
        <v>562.57500000000005</v>
      </c>
    </row>
    <row r="22" spans="1:20">
      <c r="A22" s="3" t="s">
        <v>57</v>
      </c>
      <c r="B22" s="68">
        <v>0</v>
      </c>
      <c r="C22" s="68">
        <v>0</v>
      </c>
      <c r="D22" s="68">
        <v>0</v>
      </c>
      <c r="E22" s="68">
        <v>0</v>
      </c>
      <c r="F22" s="68">
        <v>0</v>
      </c>
      <c r="G22" s="68">
        <v>0</v>
      </c>
      <c r="H22" s="68">
        <v>0</v>
      </c>
      <c r="I22" s="68">
        <v>0</v>
      </c>
      <c r="J22" s="68">
        <v>0</v>
      </c>
      <c r="K22" s="68">
        <v>0</v>
      </c>
      <c r="L22" s="68">
        <v>0</v>
      </c>
      <c r="M22" s="68">
        <v>0</v>
      </c>
      <c r="N22" s="68">
        <v>0</v>
      </c>
      <c r="O22" s="68">
        <v>0</v>
      </c>
      <c r="P22" s="68">
        <v>0</v>
      </c>
      <c r="Q22" s="68">
        <v>0</v>
      </c>
      <c r="R22" s="67"/>
      <c r="S22" s="66"/>
      <c r="T22" s="66">
        <f t="shared" si="0"/>
        <v>0</v>
      </c>
    </row>
    <row r="23" spans="1:20">
      <c r="A23" s="3" t="s">
        <v>58</v>
      </c>
      <c r="B23" s="68">
        <v>94.373999999999995</v>
      </c>
      <c r="C23" s="68">
        <v>38.887</v>
      </c>
      <c r="D23" s="68">
        <v>37.296999999999997</v>
      </c>
      <c r="E23" s="68">
        <v>10.401999999999999</v>
      </c>
      <c r="F23" s="68">
        <v>7.7880000000000003</v>
      </c>
      <c r="G23" s="68">
        <v>0</v>
      </c>
      <c r="H23" s="68">
        <v>38.534999999999997</v>
      </c>
      <c r="I23" s="68">
        <v>35.155999999999999</v>
      </c>
      <c r="J23" s="68">
        <v>9.1929999999999996</v>
      </c>
      <c r="K23" s="68">
        <v>7.7140000000000004</v>
      </c>
      <c r="L23" s="68">
        <v>0</v>
      </c>
      <c r="M23" s="68">
        <v>0.35199999999999998</v>
      </c>
      <c r="N23" s="68">
        <v>2.141</v>
      </c>
      <c r="O23" s="68">
        <v>1.2090000000000001</v>
      </c>
      <c r="P23" s="68">
        <v>7.3999999999999996E-2</v>
      </c>
      <c r="Q23" s="68">
        <v>0</v>
      </c>
    </row>
    <row r="24" spans="1:20">
      <c r="A24" s="3" t="s">
        <v>59</v>
      </c>
      <c r="B24" s="68">
        <v>74.12</v>
      </c>
      <c r="C24" s="68">
        <v>24.388999999999999</v>
      </c>
      <c r="D24" s="68">
        <v>33.115000000000002</v>
      </c>
      <c r="E24" s="68">
        <v>14.634</v>
      </c>
      <c r="F24" s="68">
        <v>0.81899999999999995</v>
      </c>
      <c r="G24" s="68">
        <v>1.163</v>
      </c>
      <c r="H24" s="68">
        <v>6.4729999999999999</v>
      </c>
      <c r="I24" s="68">
        <v>11.321999999999999</v>
      </c>
      <c r="J24" s="68">
        <v>7.0810000000000004</v>
      </c>
      <c r="K24" s="68">
        <v>0.35799999999999998</v>
      </c>
      <c r="L24" s="68">
        <v>0</v>
      </c>
      <c r="M24" s="68">
        <v>17.916</v>
      </c>
      <c r="N24" s="68">
        <v>21.794</v>
      </c>
      <c r="O24" s="68">
        <v>7.5519999999999996</v>
      </c>
      <c r="P24" s="68">
        <v>0.46</v>
      </c>
      <c r="Q24" s="68">
        <v>1.163</v>
      </c>
    </row>
    <row r="25" spans="1:20">
      <c r="A25" s="3" t="s">
        <v>60</v>
      </c>
      <c r="B25" s="68">
        <v>0.189</v>
      </c>
      <c r="C25" s="68">
        <v>2.9000000000000001E-2</v>
      </c>
      <c r="D25" s="68">
        <v>0.159</v>
      </c>
      <c r="E25" s="68">
        <v>0</v>
      </c>
      <c r="F25" s="68">
        <v>0</v>
      </c>
      <c r="G25" s="68">
        <v>0</v>
      </c>
      <c r="H25" s="68">
        <v>1.0999999999999999E-2</v>
      </c>
      <c r="I25" s="68">
        <v>0.159</v>
      </c>
      <c r="J25" s="68">
        <v>0</v>
      </c>
      <c r="K25" s="68">
        <v>0</v>
      </c>
      <c r="L25" s="68">
        <v>0</v>
      </c>
      <c r="M25" s="68">
        <v>1.9E-2</v>
      </c>
      <c r="N25" s="68">
        <v>0</v>
      </c>
      <c r="O25" s="68">
        <v>0</v>
      </c>
      <c r="P25" s="68">
        <v>0</v>
      </c>
      <c r="Q25" s="68">
        <v>0</v>
      </c>
    </row>
    <row r="26" spans="1:20">
      <c r="A26" s="3" t="s">
        <v>61</v>
      </c>
      <c r="B26" s="68">
        <v>0</v>
      </c>
      <c r="C26" s="68">
        <v>0</v>
      </c>
      <c r="D26" s="68">
        <v>0</v>
      </c>
      <c r="E26" s="68">
        <v>0</v>
      </c>
      <c r="F26" s="68">
        <v>0</v>
      </c>
      <c r="G26" s="68">
        <v>0</v>
      </c>
      <c r="H26" s="68">
        <v>0</v>
      </c>
      <c r="I26" s="68">
        <v>0</v>
      </c>
      <c r="J26" s="68">
        <v>0</v>
      </c>
      <c r="K26" s="68">
        <v>0</v>
      </c>
      <c r="L26" s="68">
        <v>0</v>
      </c>
      <c r="M26" s="68">
        <v>0</v>
      </c>
      <c r="N26" s="68">
        <v>0</v>
      </c>
      <c r="O26" s="68">
        <v>0</v>
      </c>
      <c r="P26" s="68">
        <v>0</v>
      </c>
      <c r="Q26" s="68">
        <v>0</v>
      </c>
    </row>
    <row r="27" spans="1:20">
      <c r="A27" s="3" t="s">
        <v>62</v>
      </c>
      <c r="B27" s="68">
        <v>1.2150000000000001</v>
      </c>
      <c r="C27" s="68">
        <v>0</v>
      </c>
      <c r="D27" s="68">
        <v>1.2150000000000001</v>
      </c>
      <c r="E27" s="68">
        <v>0</v>
      </c>
      <c r="F27" s="68">
        <v>0</v>
      </c>
      <c r="G27" s="68">
        <v>0</v>
      </c>
      <c r="H27" s="68">
        <v>0</v>
      </c>
      <c r="I27" s="68">
        <v>1.2150000000000001</v>
      </c>
      <c r="J27" s="68">
        <v>0</v>
      </c>
      <c r="K27" s="68">
        <v>0</v>
      </c>
      <c r="L27" s="68">
        <v>0</v>
      </c>
      <c r="M27" s="68">
        <v>0</v>
      </c>
      <c r="N27" s="68">
        <v>0</v>
      </c>
      <c r="O27" s="68">
        <v>0</v>
      </c>
      <c r="P27" s="68">
        <v>0</v>
      </c>
      <c r="Q27" s="68">
        <v>0</v>
      </c>
    </row>
    <row r="28" spans="1:20">
      <c r="A28" s="3" t="s">
        <v>63</v>
      </c>
      <c r="B28" s="68">
        <v>13.965999999999999</v>
      </c>
      <c r="C28" s="68">
        <v>6.7779999999999996</v>
      </c>
      <c r="D28" s="68">
        <v>6.274</v>
      </c>
      <c r="E28" s="68">
        <v>0.91400000000000003</v>
      </c>
      <c r="F28" s="68">
        <v>0</v>
      </c>
      <c r="G28" s="68">
        <v>0</v>
      </c>
      <c r="H28" s="68">
        <v>3.028</v>
      </c>
      <c r="I28" s="68">
        <v>0</v>
      </c>
      <c r="J28" s="68">
        <v>0.82099999999999995</v>
      </c>
      <c r="K28" s="68">
        <v>0</v>
      </c>
      <c r="L28" s="68">
        <v>0</v>
      </c>
      <c r="M28" s="68">
        <v>3.7490000000000001</v>
      </c>
      <c r="N28" s="68">
        <v>6.274</v>
      </c>
      <c r="O28" s="68">
        <v>9.2999999999999999E-2</v>
      </c>
      <c r="P28" s="68">
        <v>0</v>
      </c>
      <c r="Q28" s="68">
        <v>0</v>
      </c>
    </row>
    <row r="29" spans="1:20">
      <c r="A29" s="6" t="s">
        <v>64</v>
      </c>
      <c r="B29" s="68">
        <v>0</v>
      </c>
      <c r="C29" s="68">
        <v>0</v>
      </c>
      <c r="D29" s="68">
        <v>0</v>
      </c>
      <c r="E29" s="68">
        <v>0</v>
      </c>
      <c r="F29" s="68">
        <v>0</v>
      </c>
      <c r="G29" s="68">
        <v>0</v>
      </c>
      <c r="H29" s="68">
        <v>0</v>
      </c>
      <c r="I29" s="68">
        <v>0</v>
      </c>
      <c r="J29" s="68">
        <v>0</v>
      </c>
      <c r="K29" s="68">
        <v>0</v>
      </c>
      <c r="L29" s="68">
        <v>0</v>
      </c>
      <c r="M29" s="68">
        <v>0</v>
      </c>
      <c r="N29" s="68">
        <v>0</v>
      </c>
      <c r="O29" s="68">
        <v>0</v>
      </c>
      <c r="P29" s="68">
        <v>0</v>
      </c>
      <c r="Q29" s="68">
        <v>0</v>
      </c>
    </row>
    <row r="30" spans="1:20">
      <c r="A30" s="3"/>
      <c r="B30" s="68">
        <f>SUM(B21:B29)</f>
        <v>746.43900000000008</v>
      </c>
      <c r="C30" s="68">
        <f t="shared" ref="C30:Q30" si="2">SUM(C21:C29)</f>
        <v>231.33799999999999</v>
      </c>
      <c r="D30" s="68">
        <f t="shared" si="2"/>
        <v>329.41799999999995</v>
      </c>
      <c r="E30" s="68">
        <f t="shared" si="2"/>
        <v>147.14400000000001</v>
      </c>
      <c r="F30" s="68">
        <f t="shared" si="2"/>
        <v>34.564999999999998</v>
      </c>
      <c r="G30" s="68">
        <f t="shared" si="2"/>
        <v>3.9720000000000004</v>
      </c>
      <c r="H30" s="68">
        <f t="shared" si="2"/>
        <v>106.08799999999999</v>
      </c>
      <c r="I30" s="68">
        <f t="shared" si="2"/>
        <v>146.113</v>
      </c>
      <c r="J30" s="68">
        <f t="shared" si="2"/>
        <v>64.475000000000009</v>
      </c>
      <c r="K30" s="68">
        <f t="shared" si="2"/>
        <v>23.318999999999999</v>
      </c>
      <c r="L30" s="68">
        <f t="shared" si="2"/>
        <v>1.0489999999999999</v>
      </c>
      <c r="M30" s="68">
        <f t="shared" si="2"/>
        <v>125.25</v>
      </c>
      <c r="N30" s="68">
        <f t="shared" si="2"/>
        <v>183.30600000000001</v>
      </c>
      <c r="O30" s="68">
        <f t="shared" si="2"/>
        <v>82.668999999999997</v>
      </c>
      <c r="P30" s="68">
        <f t="shared" si="2"/>
        <v>11.245000000000001</v>
      </c>
      <c r="Q30" s="68">
        <f t="shared" si="2"/>
        <v>2.923</v>
      </c>
    </row>
    <row r="31" spans="1:20">
      <c r="A31" s="3"/>
      <c r="B31" s="68"/>
      <c r="C31" s="68"/>
      <c r="D31" s="68"/>
      <c r="E31" s="68"/>
      <c r="F31" s="68"/>
      <c r="G31" s="68"/>
      <c r="H31" s="68"/>
      <c r="I31" s="68"/>
      <c r="J31" s="68"/>
      <c r="K31" s="68"/>
      <c r="L31" s="68"/>
      <c r="M31" s="68"/>
      <c r="N31" s="68"/>
      <c r="O31" s="68"/>
      <c r="P31" s="68"/>
      <c r="Q31" s="68"/>
    </row>
    <row r="32" spans="1:20">
      <c r="A32" s="1" t="s">
        <v>113</v>
      </c>
      <c r="B32" s="66">
        <v>2491.1720000000005</v>
      </c>
      <c r="C32" s="66">
        <v>537.24300000000005</v>
      </c>
      <c r="D32" s="66">
        <v>1065.596</v>
      </c>
      <c r="E32" s="66">
        <v>708.93600000000015</v>
      </c>
      <c r="F32" s="66">
        <v>171.46800000000002</v>
      </c>
      <c r="G32" s="66">
        <v>7.9340000000000011</v>
      </c>
      <c r="H32" s="66">
        <v>220.39000000000004</v>
      </c>
      <c r="I32" s="66">
        <v>496.25700000000001</v>
      </c>
      <c r="J32" s="66">
        <v>330.88799999999992</v>
      </c>
      <c r="K32" s="66">
        <v>92.917000000000002</v>
      </c>
      <c r="L32" s="66">
        <v>1.456</v>
      </c>
      <c r="M32" s="66">
        <v>316.85199999999998</v>
      </c>
      <c r="N32" s="66">
        <v>569.3370000000001</v>
      </c>
      <c r="O32" s="66">
        <v>378.04699999999991</v>
      </c>
      <c r="P32" s="66">
        <v>78.549000000000007</v>
      </c>
      <c r="Q32" s="66">
        <v>6.4780000000000006</v>
      </c>
    </row>
    <row r="33" spans="1:17">
      <c r="A33" s="3" t="s">
        <v>56</v>
      </c>
      <c r="B33" s="65">
        <f t="shared" ref="B33:Q33" si="3">B9-B21</f>
        <v>1828.575</v>
      </c>
      <c r="C33" s="65">
        <f t="shared" si="3"/>
        <v>376.55600000000004</v>
      </c>
      <c r="D33" s="65">
        <f t="shared" si="3"/>
        <v>803.577</v>
      </c>
      <c r="E33" s="65">
        <f t="shared" si="3"/>
        <v>525.35500000000002</v>
      </c>
      <c r="F33" s="65">
        <f t="shared" si="3"/>
        <v>116.86799999999999</v>
      </c>
      <c r="G33" s="65">
        <f t="shared" si="3"/>
        <v>6.22</v>
      </c>
      <c r="H33" s="65">
        <f t="shared" si="3"/>
        <v>149.363</v>
      </c>
      <c r="I33" s="65">
        <f t="shared" si="3"/>
        <v>361.08699999999999</v>
      </c>
      <c r="J33" s="65">
        <f t="shared" si="3"/>
        <v>244.44400000000002</v>
      </c>
      <c r="K33" s="65">
        <f t="shared" si="3"/>
        <v>62.542000000000002</v>
      </c>
      <c r="L33" s="65">
        <f t="shared" si="3"/>
        <v>0.40700000000000003</v>
      </c>
      <c r="M33" s="65">
        <f t="shared" si="3"/>
        <v>227.19299999999998</v>
      </c>
      <c r="N33" s="65">
        <f t="shared" si="3"/>
        <v>442.49</v>
      </c>
      <c r="O33" s="65">
        <f t="shared" si="3"/>
        <v>280.91000000000003</v>
      </c>
      <c r="P33" s="65">
        <f t="shared" si="3"/>
        <v>54.325000000000003</v>
      </c>
      <c r="Q33" s="65">
        <f t="shared" si="3"/>
        <v>5.8130000000000006</v>
      </c>
    </row>
    <row r="34" spans="1:17">
      <c r="A34" s="3" t="s">
        <v>57</v>
      </c>
      <c r="B34" s="65">
        <f t="shared" ref="B34:Q34" si="4">B10-B22</f>
        <v>102.015</v>
      </c>
      <c r="C34" s="65">
        <f t="shared" si="4"/>
        <v>15.76</v>
      </c>
      <c r="D34" s="65">
        <f t="shared" si="4"/>
        <v>41.831000000000003</v>
      </c>
      <c r="E34" s="65">
        <f t="shared" si="4"/>
        <v>40.448</v>
      </c>
      <c r="F34" s="65">
        <f t="shared" si="4"/>
        <v>3.2250000000000001</v>
      </c>
      <c r="G34" s="65">
        <f t="shared" si="4"/>
        <v>0.75</v>
      </c>
      <c r="H34" s="65">
        <f t="shared" si="4"/>
        <v>5.3949999999999996</v>
      </c>
      <c r="I34" s="65">
        <f t="shared" si="4"/>
        <v>20.209</v>
      </c>
      <c r="J34" s="65">
        <f t="shared" si="4"/>
        <v>14.839</v>
      </c>
      <c r="K34" s="65">
        <f t="shared" si="4"/>
        <v>1.583</v>
      </c>
      <c r="L34" s="65">
        <f t="shared" si="4"/>
        <v>0.75</v>
      </c>
      <c r="M34" s="65">
        <f t="shared" si="4"/>
        <v>10.365</v>
      </c>
      <c r="N34" s="65">
        <f t="shared" si="4"/>
        <v>21.622</v>
      </c>
      <c r="O34" s="65">
        <f t="shared" si="4"/>
        <v>25.609000000000002</v>
      </c>
      <c r="P34" s="65">
        <f t="shared" si="4"/>
        <v>1.6419999999999999</v>
      </c>
      <c r="Q34" s="65">
        <f t="shared" si="4"/>
        <v>0</v>
      </c>
    </row>
    <row r="35" spans="1:17">
      <c r="A35" s="3" t="s">
        <v>58</v>
      </c>
      <c r="B35" s="65">
        <f t="shared" ref="B35:Q35" si="5">B11-B23</f>
        <v>0</v>
      </c>
      <c r="C35" s="65">
        <f t="shared" si="5"/>
        <v>0</v>
      </c>
      <c r="D35" s="65">
        <f t="shared" si="5"/>
        <v>0</v>
      </c>
      <c r="E35" s="65">
        <f t="shared" si="5"/>
        <v>0</v>
      </c>
      <c r="F35" s="65">
        <f t="shared" si="5"/>
        <v>0</v>
      </c>
      <c r="G35" s="65">
        <f t="shared" si="5"/>
        <v>0</v>
      </c>
      <c r="H35" s="65">
        <f t="shared" si="5"/>
        <v>0</v>
      </c>
      <c r="I35" s="65">
        <f t="shared" si="5"/>
        <v>0</v>
      </c>
      <c r="J35" s="65">
        <f t="shared" si="5"/>
        <v>0</v>
      </c>
      <c r="K35" s="65">
        <f t="shared" si="5"/>
        <v>0</v>
      </c>
      <c r="L35" s="65">
        <f t="shared" si="5"/>
        <v>0</v>
      </c>
      <c r="M35" s="65">
        <f t="shared" si="5"/>
        <v>0</v>
      </c>
      <c r="N35" s="65">
        <f t="shared" si="5"/>
        <v>0</v>
      </c>
      <c r="O35" s="65">
        <f t="shared" si="5"/>
        <v>0</v>
      </c>
      <c r="P35" s="65">
        <f t="shared" si="5"/>
        <v>0</v>
      </c>
      <c r="Q35" s="65">
        <f t="shared" si="5"/>
        <v>0</v>
      </c>
    </row>
    <row r="36" spans="1:17">
      <c r="A36" s="3" t="s">
        <v>59</v>
      </c>
      <c r="B36" s="65">
        <f t="shared" ref="B36:Q36" si="6">B12-B24</f>
        <v>143.81</v>
      </c>
      <c r="C36" s="65">
        <f t="shared" si="6"/>
        <v>34.334999999999994</v>
      </c>
      <c r="D36" s="65">
        <f t="shared" si="6"/>
        <v>55.267000000000003</v>
      </c>
      <c r="E36" s="65">
        <f t="shared" si="6"/>
        <v>37.688000000000002</v>
      </c>
      <c r="F36" s="65">
        <f t="shared" si="6"/>
        <v>16.521000000000001</v>
      </c>
      <c r="G36" s="65">
        <f t="shared" si="6"/>
        <v>0</v>
      </c>
      <c r="H36" s="65">
        <f t="shared" si="6"/>
        <v>17.588000000000001</v>
      </c>
      <c r="I36" s="65">
        <f t="shared" si="6"/>
        <v>33.582999999999998</v>
      </c>
      <c r="J36" s="65">
        <f t="shared" si="6"/>
        <v>16.763000000000002</v>
      </c>
      <c r="K36" s="65">
        <f t="shared" si="6"/>
        <v>8.4390000000000001</v>
      </c>
      <c r="L36" s="65">
        <f t="shared" si="6"/>
        <v>0</v>
      </c>
      <c r="M36" s="65">
        <f t="shared" si="6"/>
        <v>16.746999999999996</v>
      </c>
      <c r="N36" s="65">
        <f t="shared" si="6"/>
        <v>21.682999999999996</v>
      </c>
      <c r="O36" s="65">
        <f t="shared" si="6"/>
        <v>20.926000000000002</v>
      </c>
      <c r="P36" s="65">
        <f t="shared" si="6"/>
        <v>8.081999999999999</v>
      </c>
      <c r="Q36" s="65">
        <f t="shared" si="6"/>
        <v>0</v>
      </c>
    </row>
    <row r="37" spans="1:17">
      <c r="A37" s="3" t="s">
        <v>60</v>
      </c>
      <c r="B37" s="65">
        <f t="shared" ref="B37:Q37" si="7">B13-B25</f>
        <v>0</v>
      </c>
      <c r="C37" s="65">
        <f t="shared" si="7"/>
        <v>0</v>
      </c>
      <c r="D37" s="65">
        <f t="shared" si="7"/>
        <v>0</v>
      </c>
      <c r="E37" s="65">
        <f t="shared" si="7"/>
        <v>0</v>
      </c>
      <c r="F37" s="65">
        <f t="shared" si="7"/>
        <v>0</v>
      </c>
      <c r="G37" s="65">
        <f t="shared" si="7"/>
        <v>0</v>
      </c>
      <c r="H37" s="65">
        <f t="shared" si="7"/>
        <v>0</v>
      </c>
      <c r="I37" s="65">
        <f t="shared" si="7"/>
        <v>0</v>
      </c>
      <c r="J37" s="65">
        <f t="shared" si="7"/>
        <v>0</v>
      </c>
      <c r="K37" s="65">
        <f t="shared" si="7"/>
        <v>0</v>
      </c>
      <c r="L37" s="65">
        <f t="shared" si="7"/>
        <v>0</v>
      </c>
      <c r="M37" s="65">
        <f t="shared" si="7"/>
        <v>0</v>
      </c>
      <c r="N37" s="65">
        <f t="shared" si="7"/>
        <v>0</v>
      </c>
      <c r="O37" s="65">
        <f t="shared" si="7"/>
        <v>0</v>
      </c>
      <c r="P37" s="65">
        <f t="shared" si="7"/>
        <v>0</v>
      </c>
      <c r="Q37" s="65">
        <f t="shared" si="7"/>
        <v>0</v>
      </c>
    </row>
    <row r="38" spans="1:17">
      <c r="A38" s="3" t="s">
        <v>61</v>
      </c>
      <c r="B38" s="65">
        <f t="shared" ref="B38:Q38" si="8">B14-B26</f>
        <v>0</v>
      </c>
      <c r="C38" s="65">
        <f t="shared" si="8"/>
        <v>0</v>
      </c>
      <c r="D38" s="65">
        <f t="shared" si="8"/>
        <v>0</v>
      </c>
      <c r="E38" s="65">
        <f t="shared" si="8"/>
        <v>0</v>
      </c>
      <c r="F38" s="65">
        <f t="shared" si="8"/>
        <v>0</v>
      </c>
      <c r="G38" s="65">
        <f t="shared" si="8"/>
        <v>0</v>
      </c>
      <c r="H38" s="65">
        <f t="shared" si="8"/>
        <v>0</v>
      </c>
      <c r="I38" s="65">
        <f t="shared" si="8"/>
        <v>0</v>
      </c>
      <c r="J38" s="65">
        <f t="shared" si="8"/>
        <v>0</v>
      </c>
      <c r="K38" s="65">
        <f t="shared" si="8"/>
        <v>0</v>
      </c>
      <c r="L38" s="65">
        <f t="shared" si="8"/>
        <v>0</v>
      </c>
      <c r="M38" s="65">
        <f t="shared" si="8"/>
        <v>0</v>
      </c>
      <c r="N38" s="65">
        <f t="shared" si="8"/>
        <v>0</v>
      </c>
      <c r="O38" s="65">
        <f t="shared" si="8"/>
        <v>0</v>
      </c>
      <c r="P38" s="65">
        <f t="shared" si="8"/>
        <v>0</v>
      </c>
      <c r="Q38" s="65">
        <f t="shared" si="8"/>
        <v>0</v>
      </c>
    </row>
    <row r="39" spans="1:17">
      <c r="A39" s="3" t="s">
        <v>62</v>
      </c>
      <c r="B39" s="65">
        <f t="shared" ref="B39:Q39" si="9">B15-B27</f>
        <v>0</v>
      </c>
      <c r="C39" s="65">
        <f t="shared" si="9"/>
        <v>0</v>
      </c>
      <c r="D39" s="65">
        <f t="shared" si="9"/>
        <v>0</v>
      </c>
      <c r="E39" s="65">
        <f t="shared" si="9"/>
        <v>0</v>
      </c>
      <c r="F39" s="65">
        <f t="shared" si="9"/>
        <v>0</v>
      </c>
      <c r="G39" s="65">
        <f t="shared" si="9"/>
        <v>0</v>
      </c>
      <c r="H39" s="65">
        <f t="shared" si="9"/>
        <v>0</v>
      </c>
      <c r="I39" s="65">
        <f t="shared" si="9"/>
        <v>0</v>
      </c>
      <c r="J39" s="65">
        <f t="shared" si="9"/>
        <v>0</v>
      </c>
      <c r="K39" s="65">
        <f t="shared" si="9"/>
        <v>0</v>
      </c>
      <c r="L39" s="65">
        <f t="shared" si="9"/>
        <v>0</v>
      </c>
      <c r="M39" s="65">
        <f t="shared" si="9"/>
        <v>0</v>
      </c>
      <c r="N39" s="65">
        <f t="shared" si="9"/>
        <v>0</v>
      </c>
      <c r="O39" s="65">
        <f t="shared" si="9"/>
        <v>0</v>
      </c>
      <c r="P39" s="65">
        <f t="shared" si="9"/>
        <v>0</v>
      </c>
      <c r="Q39" s="65">
        <f t="shared" si="9"/>
        <v>0</v>
      </c>
    </row>
    <row r="40" spans="1:17">
      <c r="A40" s="3" t="s">
        <v>63</v>
      </c>
      <c r="B40" s="65">
        <f t="shared" ref="B40:Q40" si="10">B16-B28</f>
        <v>16.085999999999999</v>
      </c>
      <c r="C40" s="65">
        <f t="shared" si="10"/>
        <v>9.8780000000000001</v>
      </c>
      <c r="D40" s="65">
        <f t="shared" si="10"/>
        <v>4.2960000000000003</v>
      </c>
      <c r="E40" s="65">
        <f t="shared" si="10"/>
        <v>1.9119999999999999</v>
      </c>
      <c r="F40" s="65">
        <f t="shared" si="10"/>
        <v>0</v>
      </c>
      <c r="G40" s="65">
        <f t="shared" si="10"/>
        <v>0</v>
      </c>
      <c r="H40" s="65">
        <f t="shared" si="10"/>
        <v>0</v>
      </c>
      <c r="I40" s="65">
        <f t="shared" si="10"/>
        <v>1.671</v>
      </c>
      <c r="J40" s="65">
        <f t="shared" si="10"/>
        <v>0</v>
      </c>
      <c r="K40" s="65">
        <f t="shared" si="10"/>
        <v>0</v>
      </c>
      <c r="L40" s="65">
        <f t="shared" si="10"/>
        <v>0</v>
      </c>
      <c r="M40" s="65">
        <f t="shared" si="10"/>
        <v>9.8780000000000001</v>
      </c>
      <c r="N40" s="65">
        <f t="shared" si="10"/>
        <v>2.6249999999999991</v>
      </c>
      <c r="O40" s="65">
        <f t="shared" si="10"/>
        <v>1.9119999999999999</v>
      </c>
      <c r="P40" s="65">
        <f t="shared" si="10"/>
        <v>0</v>
      </c>
      <c r="Q40" s="65">
        <f t="shared" si="10"/>
        <v>0</v>
      </c>
    </row>
    <row r="41" spans="1:17">
      <c r="A41" s="6" t="s">
        <v>64</v>
      </c>
      <c r="B41" s="65">
        <f t="shared" ref="B41:Q41" si="11">B17-B29</f>
        <v>3.86</v>
      </c>
      <c r="C41" s="65">
        <f t="shared" si="11"/>
        <v>0.20599999999999999</v>
      </c>
      <c r="D41" s="65">
        <f t="shared" si="11"/>
        <v>1.7430000000000001</v>
      </c>
      <c r="E41" s="65">
        <f t="shared" si="11"/>
        <v>1.91</v>
      </c>
      <c r="F41" s="65">
        <f t="shared" si="11"/>
        <v>0</v>
      </c>
      <c r="G41" s="65">
        <f t="shared" si="11"/>
        <v>0</v>
      </c>
      <c r="H41" s="65">
        <f t="shared" si="11"/>
        <v>4.3999999999999997E-2</v>
      </c>
      <c r="I41" s="65">
        <f t="shared" si="11"/>
        <v>0.47399999999999998</v>
      </c>
      <c r="J41" s="65">
        <f t="shared" si="11"/>
        <v>0</v>
      </c>
      <c r="K41" s="65">
        <f t="shared" si="11"/>
        <v>0</v>
      </c>
      <c r="L41" s="65">
        <f t="shared" si="11"/>
        <v>0</v>
      </c>
      <c r="M41" s="65">
        <f t="shared" si="11"/>
        <v>0.16300000000000001</v>
      </c>
      <c r="N41" s="65">
        <f t="shared" si="11"/>
        <v>1.2689999999999999</v>
      </c>
      <c r="O41" s="65">
        <f t="shared" si="11"/>
        <v>1.91</v>
      </c>
      <c r="P41" s="65">
        <f t="shared" si="11"/>
        <v>0</v>
      </c>
      <c r="Q41" s="65">
        <f t="shared" si="11"/>
        <v>0</v>
      </c>
    </row>
    <row r="42" spans="1:17">
      <c r="B42" s="70">
        <f>SUM(B33:B41)</f>
        <v>2094.346</v>
      </c>
      <c r="C42" s="70">
        <f t="shared" ref="C42:Q42" si="12">SUM(C33:C41)</f>
        <v>436.73500000000001</v>
      </c>
      <c r="D42" s="70">
        <f t="shared" si="12"/>
        <v>906.71400000000017</v>
      </c>
      <c r="E42" s="70">
        <f t="shared" si="12"/>
        <v>607.31299999999999</v>
      </c>
      <c r="F42" s="70">
        <f t="shared" si="12"/>
        <v>136.61399999999998</v>
      </c>
      <c r="G42" s="70">
        <f t="shared" si="12"/>
        <v>6.97</v>
      </c>
      <c r="H42" s="70">
        <f t="shared" si="12"/>
        <v>172.39000000000001</v>
      </c>
      <c r="I42" s="70">
        <f t="shared" si="12"/>
        <v>417.024</v>
      </c>
      <c r="J42" s="70">
        <f t="shared" si="12"/>
        <v>276.04599999999999</v>
      </c>
      <c r="K42" s="70">
        <f t="shared" si="12"/>
        <v>72.563999999999993</v>
      </c>
      <c r="L42" s="70">
        <f t="shared" si="12"/>
        <v>1.157</v>
      </c>
      <c r="M42" s="70">
        <f t="shared" si="12"/>
        <v>264.346</v>
      </c>
      <c r="N42" s="70">
        <f t="shared" si="12"/>
        <v>489.68900000000002</v>
      </c>
      <c r="O42" s="70">
        <f t="shared" si="12"/>
        <v>331.267</v>
      </c>
      <c r="P42" s="70">
        <f t="shared" si="12"/>
        <v>64.049000000000007</v>
      </c>
      <c r="Q42" s="70">
        <f t="shared" si="12"/>
        <v>5.8130000000000006</v>
      </c>
    </row>
    <row r="44" spans="1:17">
      <c r="B44" s="186" t="s">
        <v>121</v>
      </c>
      <c r="C44" s="186" t="s">
        <v>17</v>
      </c>
      <c r="D44" s="186"/>
      <c r="E44" s="186"/>
      <c r="F44" s="186"/>
      <c r="G44" s="186"/>
      <c r="H44" s="186" t="s">
        <v>21</v>
      </c>
      <c r="I44" s="186"/>
      <c r="J44" s="186"/>
      <c r="K44" s="186"/>
      <c r="L44" s="186"/>
      <c r="M44" s="186" t="s">
        <v>22</v>
      </c>
      <c r="N44" s="186"/>
      <c r="O44" s="186"/>
      <c r="P44" s="186"/>
      <c r="Q44" s="186"/>
    </row>
    <row r="45" spans="1:17">
      <c r="A45" t="str">
        <f>+A2</f>
        <v xml:space="preserve"> Población asalariada  que considera que està conforme con el tipo de contrato que tiene por posición ocupacional y sector formal e informal, según sexo y estrato</v>
      </c>
      <c r="B45" s="186"/>
      <c r="C45" s="101" t="s">
        <v>18</v>
      </c>
      <c r="D45" s="101">
        <v>2</v>
      </c>
      <c r="E45" s="101">
        <v>3</v>
      </c>
      <c r="F45" s="101" t="s">
        <v>19</v>
      </c>
      <c r="G45" s="101" t="s">
        <v>20</v>
      </c>
      <c r="H45" s="101" t="s">
        <v>18</v>
      </c>
      <c r="I45" s="101">
        <v>2</v>
      </c>
      <c r="J45" s="101">
        <v>3</v>
      </c>
      <c r="K45" s="101" t="s">
        <v>19</v>
      </c>
      <c r="L45" s="101" t="s">
        <v>20</v>
      </c>
      <c r="M45" s="101" t="s">
        <v>18</v>
      </c>
      <c r="N45" s="101">
        <v>2</v>
      </c>
      <c r="O45" s="101">
        <v>3</v>
      </c>
      <c r="P45" s="101" t="s">
        <v>19</v>
      </c>
      <c r="Q45" s="101" t="s">
        <v>20</v>
      </c>
    </row>
    <row r="46" spans="1:17">
      <c r="A46" t="str">
        <f>+A8</f>
        <v>Total ocupados</v>
      </c>
      <c r="B46" s="122">
        <f>+B18/B8*100</f>
        <v>61.044457094059638</v>
      </c>
      <c r="C46" s="122">
        <f t="shared" ref="C46:P46" si="13">+C18/C8*100</f>
        <v>47.738220202064959</v>
      </c>
      <c r="D46" s="122">
        <f t="shared" si="13"/>
        <v>64.710347419767217</v>
      </c>
      <c r="E46" s="122">
        <f t="shared" si="13"/>
        <v>70.265319085129718</v>
      </c>
      <c r="F46" s="122">
        <f t="shared" si="13"/>
        <v>68.244482362696942</v>
      </c>
      <c r="G46" s="122"/>
      <c r="H46" s="122">
        <f t="shared" si="13"/>
        <v>48.750249459941109</v>
      </c>
      <c r="I46" s="122">
        <f t="shared" si="13"/>
        <v>65.375609337034362</v>
      </c>
      <c r="J46" s="122">
        <f t="shared" si="13"/>
        <v>68.851792765851613</v>
      </c>
      <c r="K46" s="122">
        <f t="shared" si="13"/>
        <v>70.706526949198789</v>
      </c>
      <c r="L46" s="122"/>
      <c r="M46" s="122">
        <f t="shared" si="13"/>
        <v>47.040272005679668</v>
      </c>
      <c r="N46" s="122">
        <f t="shared" si="13"/>
        <v>64.163997913939511</v>
      </c>
      <c r="O46" s="122">
        <f t="shared" si="13"/>
        <v>71.472403760651304</v>
      </c>
      <c r="P46" s="122">
        <f t="shared" si="13"/>
        <v>65.344627080693598</v>
      </c>
      <c r="Q46" s="122"/>
    </row>
    <row r="47" spans="1:17">
      <c r="A47" t="str">
        <f>+A20</f>
        <v>Total ocupados informales</v>
      </c>
      <c r="B47" s="122">
        <f>+B30/B20*100</f>
        <v>34.518048888765584</v>
      </c>
      <c r="C47" s="122">
        <f t="shared" ref="C47:P47" si="14">+C30/C20*100</f>
        <v>26.830849596791495</v>
      </c>
      <c r="D47" s="122">
        <f t="shared" si="14"/>
        <v>39.00020955251658</v>
      </c>
      <c r="E47" s="122">
        <f t="shared" si="14"/>
        <v>40.336632034869375</v>
      </c>
      <c r="F47" s="122">
        <f t="shared" si="14"/>
        <v>43.551394803820273</v>
      </c>
      <c r="G47" s="122"/>
      <c r="H47" s="122">
        <f t="shared" si="14"/>
        <v>30.237940509172169</v>
      </c>
      <c r="I47" s="122">
        <f t="shared" si="14"/>
        <v>40.016706378550104</v>
      </c>
      <c r="J47" s="122">
        <f t="shared" si="14"/>
        <v>39.390403343067668</v>
      </c>
      <c r="K47" s="122">
        <f t="shared" si="14"/>
        <v>54.624033731553055</v>
      </c>
      <c r="L47" s="122"/>
      <c r="M47" s="122">
        <f t="shared" si="14"/>
        <v>24.493220120227001</v>
      </c>
      <c r="N47" s="122">
        <f t="shared" si="14"/>
        <v>38.226179801055203</v>
      </c>
      <c r="O47" s="122">
        <f t="shared" si="14"/>
        <v>41.106972904970981</v>
      </c>
      <c r="P47" s="122">
        <f t="shared" si="14"/>
        <v>30.660377358490564</v>
      </c>
      <c r="Q47" s="122"/>
    </row>
    <row r="48" spans="1:17">
      <c r="A48" t="str">
        <f>+A32</f>
        <v>Total ocupados formales</v>
      </c>
      <c r="B48" s="122">
        <f>+B42/B32*100</f>
        <v>84.070710492892488</v>
      </c>
      <c r="C48" s="122">
        <f t="shared" ref="C48:P48" si="15">+C42/C32*100</f>
        <v>81.291892123303597</v>
      </c>
      <c r="D48" s="122">
        <f t="shared" si="15"/>
        <v>85.089846433357494</v>
      </c>
      <c r="E48" s="122">
        <f t="shared" si="15"/>
        <v>85.665419727591754</v>
      </c>
      <c r="F48" s="122">
        <f t="shared" si="15"/>
        <v>79.673175169710944</v>
      </c>
      <c r="G48" s="122"/>
      <c r="H48" s="122">
        <f t="shared" si="15"/>
        <v>78.22042742411179</v>
      </c>
      <c r="I48" s="122">
        <f t="shared" si="15"/>
        <v>84.033877607771785</v>
      </c>
      <c r="J48" s="122">
        <f t="shared" si="15"/>
        <v>83.425811755034957</v>
      </c>
      <c r="K48" s="122">
        <f t="shared" si="15"/>
        <v>78.095504590118054</v>
      </c>
      <c r="L48" s="122"/>
      <c r="M48" s="122">
        <f t="shared" si="15"/>
        <v>83.428856374584996</v>
      </c>
      <c r="N48" s="122">
        <f t="shared" si="15"/>
        <v>86.010394546639318</v>
      </c>
      <c r="O48" s="122">
        <f t="shared" si="15"/>
        <v>87.625877205744274</v>
      </c>
      <c r="P48" s="122">
        <f t="shared" si="15"/>
        <v>81.540185107385199</v>
      </c>
      <c r="Q48" s="122"/>
    </row>
  </sheetData>
  <mergeCells count="8">
    <mergeCell ref="B6:B7"/>
    <mergeCell ref="C6:G6"/>
    <mergeCell ref="H6:L6"/>
    <mergeCell ref="M6:Q6"/>
    <mergeCell ref="B44:B45"/>
    <mergeCell ref="C44:G44"/>
    <mergeCell ref="H44:L44"/>
    <mergeCell ref="M44:Q44"/>
  </mergeCells>
  <pageMargins left="0.7" right="0.7" top="0.75" bottom="0.75" header="0.3" footer="0.3"/>
  <pageSetup paperSize="9" orientation="portrait" horizontalDpi="0"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7E9EA-C65C-4AAD-8D23-90F34F0CB062}">
  <dimension ref="A1:U85"/>
  <sheetViews>
    <sheetView topLeftCell="A73" workbookViewId="0">
      <selection activeCell="E2" sqref="E2"/>
    </sheetView>
  </sheetViews>
  <sheetFormatPr defaultColWidth="11.42578125" defaultRowHeight="15"/>
  <cols>
    <col min="1" max="1" width="33.42578125" customWidth="1"/>
    <col min="2" max="2" width="15.140625" customWidth="1"/>
    <col min="3" max="3" width="14.140625" bestFit="1" customWidth="1"/>
  </cols>
  <sheetData>
    <row r="1" spans="1:21">
      <c r="A1" t="s">
        <v>244</v>
      </c>
    </row>
    <row r="2" spans="1:21">
      <c r="A2" s="27" t="s">
        <v>314</v>
      </c>
    </row>
    <row r="3" spans="1:21">
      <c r="A3" s="1" t="s">
        <v>1</v>
      </c>
    </row>
    <row r="4" spans="1:21">
      <c r="A4" s="1" t="s">
        <v>300</v>
      </c>
    </row>
    <row r="6" spans="1:21">
      <c r="B6" s="103" t="s">
        <v>24</v>
      </c>
      <c r="C6" s="186" t="s">
        <v>121</v>
      </c>
      <c r="D6" s="186" t="s">
        <v>17</v>
      </c>
      <c r="E6" s="186"/>
      <c r="F6" s="186"/>
      <c r="G6" s="186"/>
      <c r="H6" s="186"/>
      <c r="I6" s="186" t="s">
        <v>21</v>
      </c>
      <c r="J6" s="186"/>
      <c r="K6" s="186"/>
      <c r="L6" s="186"/>
      <c r="M6" s="186"/>
      <c r="N6" s="186" t="s">
        <v>22</v>
      </c>
      <c r="O6" s="186"/>
      <c r="P6" s="186"/>
      <c r="Q6" s="186"/>
      <c r="R6" s="186"/>
    </row>
    <row r="7" spans="1:21">
      <c r="B7" s="108" t="s">
        <v>253</v>
      </c>
      <c r="C7" s="186"/>
      <c r="D7" s="101" t="s">
        <v>18</v>
      </c>
      <c r="E7" s="101">
        <v>2</v>
      </c>
      <c r="F7" s="101">
        <v>3</v>
      </c>
      <c r="G7" s="101" t="s">
        <v>19</v>
      </c>
      <c r="H7" s="101" t="s">
        <v>20</v>
      </c>
      <c r="I7" s="101" t="s">
        <v>18</v>
      </c>
      <c r="J7" s="101">
        <v>2</v>
      </c>
      <c r="K7" s="101">
        <v>3</v>
      </c>
      <c r="L7" s="101" t="s">
        <v>19</v>
      </c>
      <c r="M7" s="101" t="s">
        <v>20</v>
      </c>
      <c r="N7" s="101" t="s">
        <v>18</v>
      </c>
      <c r="O7" s="101">
        <v>2</v>
      </c>
      <c r="P7" s="101">
        <v>3</v>
      </c>
      <c r="Q7" s="101" t="s">
        <v>19</v>
      </c>
      <c r="R7" s="101" t="s">
        <v>20</v>
      </c>
    </row>
    <row r="8" spans="1:21">
      <c r="A8" s="1" t="s">
        <v>111</v>
      </c>
      <c r="B8" s="109"/>
      <c r="C8" s="65">
        <v>4653.6329999999998</v>
      </c>
      <c r="D8" s="65">
        <v>1399.451</v>
      </c>
      <c r="E8" s="65">
        <v>1910.2539999999999</v>
      </c>
      <c r="F8" s="65">
        <v>1073.7260000000001</v>
      </c>
      <c r="G8" s="65">
        <v>250.83199999999999</v>
      </c>
      <c r="H8" s="65">
        <v>19.37</v>
      </c>
      <c r="I8" s="65">
        <v>571.23400000000004</v>
      </c>
      <c r="J8" s="65">
        <v>861.38699999999994</v>
      </c>
      <c r="K8" s="65">
        <v>494.57100000000003</v>
      </c>
      <c r="L8" s="65">
        <v>135.607</v>
      </c>
      <c r="M8" s="65">
        <v>7.4640000000000004</v>
      </c>
      <c r="N8" s="65">
        <v>828.21799999999996</v>
      </c>
      <c r="O8" s="65">
        <v>1048.867</v>
      </c>
      <c r="P8" s="65">
        <v>579.15499999999997</v>
      </c>
      <c r="Q8" s="65">
        <v>115.226</v>
      </c>
      <c r="R8" s="65">
        <v>11.904999999999999</v>
      </c>
      <c r="T8" s="66"/>
      <c r="U8" s="66"/>
    </row>
    <row r="9" spans="1:21">
      <c r="A9" s="107" t="s">
        <v>245</v>
      </c>
      <c r="B9" s="110" t="s">
        <v>254</v>
      </c>
      <c r="C9" s="65">
        <v>607.06100000000004</v>
      </c>
      <c r="D9" s="65">
        <v>75.185000000000002</v>
      </c>
      <c r="E9" s="65">
        <v>219.69</v>
      </c>
      <c r="F9" s="65">
        <v>215.489</v>
      </c>
      <c r="G9" s="65">
        <v>94.021000000000001</v>
      </c>
      <c r="H9" s="65">
        <v>2.6760000000000002</v>
      </c>
      <c r="I9" s="65">
        <v>34.755000000000003</v>
      </c>
      <c r="J9" s="65">
        <v>97.811000000000007</v>
      </c>
      <c r="K9" s="65">
        <v>101.723</v>
      </c>
      <c r="L9" s="65">
        <v>40.768999999999998</v>
      </c>
      <c r="M9" s="65">
        <v>1.0489999999999999</v>
      </c>
      <c r="N9" s="65">
        <v>40.43</v>
      </c>
      <c r="O9" s="65">
        <v>121.879</v>
      </c>
      <c r="P9" s="65">
        <v>113.76600000000001</v>
      </c>
      <c r="Q9" s="65">
        <v>53.252000000000002</v>
      </c>
      <c r="R9" s="65">
        <v>1.627</v>
      </c>
      <c r="T9" s="66"/>
      <c r="U9" s="66"/>
    </row>
    <row r="10" spans="1:21">
      <c r="A10" s="107" t="s">
        <v>246</v>
      </c>
      <c r="B10" s="110" t="s">
        <v>255</v>
      </c>
      <c r="C10" s="65">
        <v>79.186999999999998</v>
      </c>
      <c r="D10" s="65">
        <v>9.9489999999999998</v>
      </c>
      <c r="E10" s="65">
        <v>25.030999999999999</v>
      </c>
      <c r="F10" s="65">
        <v>25.306000000000001</v>
      </c>
      <c r="G10" s="65">
        <v>18.901</v>
      </c>
      <c r="H10" s="65">
        <v>0</v>
      </c>
      <c r="I10" s="65">
        <v>4.7830000000000004</v>
      </c>
      <c r="J10" s="65">
        <v>7.5460000000000003</v>
      </c>
      <c r="K10" s="65">
        <v>11.528</v>
      </c>
      <c r="L10" s="65">
        <v>11.597</v>
      </c>
      <c r="M10" s="65">
        <v>0</v>
      </c>
      <c r="N10" s="65">
        <v>5.165</v>
      </c>
      <c r="O10" s="65">
        <v>17.484999999999999</v>
      </c>
      <c r="P10" s="65">
        <v>13.778</v>
      </c>
      <c r="Q10" s="65">
        <v>7.3040000000000003</v>
      </c>
      <c r="R10" s="65">
        <v>0</v>
      </c>
      <c r="T10" s="66"/>
      <c r="U10" s="66"/>
    </row>
    <row r="11" spans="1:21">
      <c r="A11" s="107" t="s">
        <v>247</v>
      </c>
      <c r="B11" s="110" t="s">
        <v>256</v>
      </c>
      <c r="C11" s="65">
        <v>752.74599999999998</v>
      </c>
      <c r="D11" s="65">
        <v>134.64500000000001</v>
      </c>
      <c r="E11" s="65">
        <v>342.88099999999997</v>
      </c>
      <c r="F11" s="65">
        <v>222.86099999999999</v>
      </c>
      <c r="G11" s="65">
        <v>49.719000000000001</v>
      </c>
      <c r="H11" s="65">
        <v>2.64</v>
      </c>
      <c r="I11" s="65">
        <v>78.83</v>
      </c>
      <c r="J11" s="65">
        <v>215.34299999999999</v>
      </c>
      <c r="K11" s="65">
        <v>132.83500000000001</v>
      </c>
      <c r="L11" s="65">
        <v>34.479999999999997</v>
      </c>
      <c r="M11" s="65">
        <v>1.214</v>
      </c>
      <c r="N11" s="65">
        <v>55.814999999999998</v>
      </c>
      <c r="O11" s="65">
        <v>127.538</v>
      </c>
      <c r="P11" s="65">
        <v>90.025999999999996</v>
      </c>
      <c r="Q11" s="65">
        <v>15.239000000000001</v>
      </c>
      <c r="R11" s="65">
        <v>1.4259999999999999</v>
      </c>
      <c r="T11" s="66"/>
      <c r="U11" s="66"/>
    </row>
    <row r="12" spans="1:21">
      <c r="A12" s="107" t="s">
        <v>248</v>
      </c>
      <c r="B12" s="110" t="s">
        <v>257</v>
      </c>
      <c r="C12" s="65">
        <v>828.56500000000005</v>
      </c>
      <c r="D12" s="65">
        <v>267.82</v>
      </c>
      <c r="E12" s="65">
        <v>333.30500000000001</v>
      </c>
      <c r="F12" s="65">
        <v>187.93600000000001</v>
      </c>
      <c r="G12" s="65">
        <v>37.518999999999998</v>
      </c>
      <c r="H12" s="65">
        <v>1.9850000000000001</v>
      </c>
      <c r="I12" s="65">
        <v>162.364</v>
      </c>
      <c r="J12" s="65">
        <v>196.91300000000001</v>
      </c>
      <c r="K12" s="65">
        <v>102.242</v>
      </c>
      <c r="L12" s="65">
        <v>19.863</v>
      </c>
      <c r="M12" s="65">
        <v>0.93</v>
      </c>
      <c r="N12" s="65">
        <v>105.456</v>
      </c>
      <c r="O12" s="65">
        <v>136.392</v>
      </c>
      <c r="P12" s="65">
        <v>85.694000000000003</v>
      </c>
      <c r="Q12" s="65">
        <v>17.655999999999999</v>
      </c>
      <c r="R12" s="65">
        <v>1.0549999999999999</v>
      </c>
      <c r="T12" s="66"/>
      <c r="U12" s="66"/>
    </row>
    <row r="13" spans="1:21">
      <c r="A13" s="107" t="s">
        <v>249</v>
      </c>
      <c r="B13" s="110" t="s">
        <v>258</v>
      </c>
      <c r="C13" s="65">
        <v>947.76599999999996</v>
      </c>
      <c r="D13" s="65">
        <v>311.661</v>
      </c>
      <c r="E13" s="65">
        <v>387.18700000000001</v>
      </c>
      <c r="F13" s="65">
        <v>210.16499999999999</v>
      </c>
      <c r="G13" s="65">
        <v>34.183999999999997</v>
      </c>
      <c r="H13" s="65">
        <v>4.5679999999999996</v>
      </c>
      <c r="I13" s="65">
        <v>212.25299999999999</v>
      </c>
      <c r="J13" s="65">
        <v>236.57400000000001</v>
      </c>
      <c r="K13" s="65">
        <v>114.52800000000001</v>
      </c>
      <c r="L13" s="65">
        <v>24.170999999999999</v>
      </c>
      <c r="M13" s="65">
        <v>3.4689999999999999</v>
      </c>
      <c r="N13" s="65">
        <v>99.408000000000001</v>
      </c>
      <c r="O13" s="65">
        <v>150.613</v>
      </c>
      <c r="P13" s="65">
        <v>95.637</v>
      </c>
      <c r="Q13" s="65">
        <v>10.013</v>
      </c>
      <c r="R13" s="65">
        <v>1.099</v>
      </c>
      <c r="T13" s="66"/>
      <c r="U13" s="66"/>
    </row>
    <row r="14" spans="1:21">
      <c r="A14" s="107" t="s">
        <v>250</v>
      </c>
      <c r="B14" s="110" t="s">
        <v>259</v>
      </c>
      <c r="C14" s="65">
        <v>126.61499999999999</v>
      </c>
      <c r="D14" s="65">
        <v>78.177000000000007</v>
      </c>
      <c r="E14" s="65">
        <v>39.966999999999999</v>
      </c>
      <c r="F14" s="65">
        <v>7.7679999999999998</v>
      </c>
      <c r="G14" s="65">
        <v>0.70299999999999996</v>
      </c>
      <c r="H14" s="65">
        <v>0</v>
      </c>
      <c r="I14" s="65">
        <v>12.973000000000001</v>
      </c>
      <c r="J14" s="65">
        <v>8.0860000000000003</v>
      </c>
      <c r="K14" s="65">
        <v>1.4850000000000001</v>
      </c>
      <c r="L14" s="65">
        <v>0</v>
      </c>
      <c r="M14" s="65">
        <v>0</v>
      </c>
      <c r="N14" s="65">
        <v>65.203999999999994</v>
      </c>
      <c r="O14" s="65">
        <v>31.88</v>
      </c>
      <c r="P14" s="65">
        <v>6.2830000000000004</v>
      </c>
      <c r="Q14" s="65">
        <v>0.70299999999999996</v>
      </c>
      <c r="R14" s="65">
        <v>0</v>
      </c>
      <c r="T14" s="66"/>
      <c r="U14" s="66"/>
    </row>
    <row r="15" spans="1:21">
      <c r="A15" s="107" t="s">
        <v>251</v>
      </c>
      <c r="B15" s="110" t="s">
        <v>260</v>
      </c>
      <c r="C15" s="65">
        <v>1311.617</v>
      </c>
      <c r="D15" s="65">
        <v>521.93700000000001</v>
      </c>
      <c r="E15" s="65">
        <v>562.19299999999998</v>
      </c>
      <c r="F15" s="65">
        <v>204.20099999999999</v>
      </c>
      <c r="G15" s="65">
        <v>15.785</v>
      </c>
      <c r="H15" s="65">
        <v>7.5019999999999998</v>
      </c>
      <c r="I15" s="65">
        <v>65.275999999999996</v>
      </c>
      <c r="J15" s="65">
        <v>99.113</v>
      </c>
      <c r="K15" s="65">
        <v>30.23</v>
      </c>
      <c r="L15" s="65">
        <v>4.7270000000000003</v>
      </c>
      <c r="M15" s="65">
        <v>0.80400000000000005</v>
      </c>
      <c r="N15" s="65">
        <v>456.661</v>
      </c>
      <c r="O15" s="65">
        <v>463.08</v>
      </c>
      <c r="P15" s="65">
        <v>173.97</v>
      </c>
      <c r="Q15" s="65">
        <v>11.058</v>
      </c>
      <c r="R15" s="65">
        <v>6.6980000000000004</v>
      </c>
      <c r="T15" s="66"/>
      <c r="U15" s="66"/>
    </row>
    <row r="16" spans="1:21">
      <c r="A16" s="107" t="s">
        <v>252</v>
      </c>
      <c r="B16" s="111" t="s">
        <v>261</v>
      </c>
      <c r="C16" s="65">
        <v>7.6999999999999999E-2</v>
      </c>
      <c r="D16" s="65">
        <v>7.6999999999999999E-2</v>
      </c>
      <c r="E16" s="65">
        <v>0</v>
      </c>
      <c r="F16" s="65">
        <v>0</v>
      </c>
      <c r="G16" s="65">
        <v>0</v>
      </c>
      <c r="H16" s="65">
        <v>0</v>
      </c>
      <c r="I16" s="65">
        <v>0</v>
      </c>
      <c r="J16" s="65">
        <v>0</v>
      </c>
      <c r="K16" s="65">
        <v>0</v>
      </c>
      <c r="L16" s="65">
        <v>0</v>
      </c>
      <c r="M16" s="65">
        <v>0</v>
      </c>
      <c r="N16" s="65">
        <v>7.6999999999999999E-2</v>
      </c>
      <c r="O16" s="65">
        <v>0</v>
      </c>
      <c r="P16" s="65">
        <v>0</v>
      </c>
      <c r="Q16" s="65">
        <v>0</v>
      </c>
      <c r="R16" s="65">
        <v>0</v>
      </c>
      <c r="T16" s="66"/>
      <c r="U16" s="66"/>
    </row>
    <row r="17" spans="1:21">
      <c r="A17" s="6"/>
      <c r="B17" s="36"/>
      <c r="C17" s="65"/>
      <c r="D17" s="65"/>
      <c r="E17" s="65"/>
      <c r="F17" s="65"/>
      <c r="G17" s="65"/>
      <c r="H17" s="65"/>
      <c r="I17" s="65"/>
      <c r="J17" s="65"/>
      <c r="K17" s="65"/>
      <c r="L17" s="65"/>
      <c r="M17" s="65"/>
      <c r="N17" s="65"/>
      <c r="O17" s="65"/>
      <c r="P17" s="65"/>
      <c r="Q17" s="65"/>
      <c r="R17" s="65"/>
      <c r="T17" s="66"/>
      <c r="U17" s="66"/>
    </row>
    <row r="18" spans="1:21">
      <c r="A18" s="3"/>
      <c r="B18" s="102"/>
      <c r="C18" s="65"/>
      <c r="D18" s="65"/>
      <c r="E18" s="65"/>
      <c r="F18" s="65"/>
      <c r="G18" s="65"/>
      <c r="H18" s="65"/>
      <c r="I18" s="65"/>
      <c r="J18" s="65"/>
      <c r="K18" s="65"/>
      <c r="L18" s="65"/>
      <c r="M18" s="65"/>
      <c r="N18" s="65"/>
      <c r="O18" s="65"/>
      <c r="P18" s="65"/>
      <c r="Q18" s="65"/>
      <c r="R18" s="65"/>
      <c r="T18" s="66"/>
      <c r="U18" s="66"/>
    </row>
    <row r="19" spans="1:21">
      <c r="A19" s="1" t="s">
        <v>112</v>
      </c>
      <c r="B19" s="102"/>
      <c r="C19" s="66">
        <v>2162.4599999999996</v>
      </c>
      <c r="D19" s="66">
        <v>862.20900000000006</v>
      </c>
      <c r="E19" s="66">
        <v>844.65699999999993</v>
      </c>
      <c r="F19" s="66">
        <v>364.79</v>
      </c>
      <c r="G19" s="66">
        <v>79.366</v>
      </c>
      <c r="H19" s="66">
        <v>11.436</v>
      </c>
      <c r="I19" s="66">
        <v>350.84399999999999</v>
      </c>
      <c r="J19" s="66">
        <v>365.13</v>
      </c>
      <c r="K19" s="66">
        <v>163.68199999999999</v>
      </c>
      <c r="L19" s="66">
        <v>42.69</v>
      </c>
      <c r="M19" s="66">
        <v>6.008</v>
      </c>
      <c r="N19" s="66">
        <v>511.36599999999999</v>
      </c>
      <c r="O19" s="66">
        <v>479.53</v>
      </c>
      <c r="P19" s="66">
        <v>201.10700000000003</v>
      </c>
      <c r="Q19" s="66">
        <v>36.676000000000002</v>
      </c>
      <c r="R19" s="66">
        <v>5.4270000000000005</v>
      </c>
      <c r="S19" s="67"/>
      <c r="T19" s="66"/>
      <c r="U19" s="66"/>
    </row>
    <row r="20" spans="1:21">
      <c r="A20" s="107" t="s">
        <v>245</v>
      </c>
      <c r="B20" s="110" t="s">
        <v>254</v>
      </c>
      <c r="C20" s="65">
        <v>100.938</v>
      </c>
      <c r="D20" s="65">
        <v>21.231000000000002</v>
      </c>
      <c r="E20" s="65">
        <v>34.308999999999997</v>
      </c>
      <c r="F20" s="65">
        <v>34.048999999999999</v>
      </c>
      <c r="G20" s="65">
        <v>10.99</v>
      </c>
      <c r="H20" s="65">
        <v>0.35899999999999999</v>
      </c>
      <c r="I20" s="65">
        <v>7.8250000000000002</v>
      </c>
      <c r="J20" s="65">
        <v>10.933999999999999</v>
      </c>
      <c r="K20" s="65">
        <v>12.167999999999999</v>
      </c>
      <c r="L20" s="65">
        <v>3.0190000000000001</v>
      </c>
      <c r="M20" s="65">
        <v>0</v>
      </c>
      <c r="N20" s="65">
        <v>13.406000000000001</v>
      </c>
      <c r="O20" s="65">
        <v>23.373999999999999</v>
      </c>
      <c r="P20" s="65">
        <v>21.881</v>
      </c>
      <c r="Q20" s="65">
        <v>7.9710000000000001</v>
      </c>
      <c r="R20" s="65">
        <v>0.35899999999999999</v>
      </c>
      <c r="S20" s="67"/>
      <c r="T20" s="66"/>
      <c r="U20" s="66"/>
    </row>
    <row r="21" spans="1:21">
      <c r="A21" s="107" t="s">
        <v>246</v>
      </c>
      <c r="B21" s="110" t="s">
        <v>255</v>
      </c>
      <c r="C21" s="65">
        <v>22.803000000000001</v>
      </c>
      <c r="D21" s="65">
        <v>6.8090000000000002</v>
      </c>
      <c r="E21" s="65">
        <v>6.2759999999999998</v>
      </c>
      <c r="F21" s="65">
        <v>6.1420000000000003</v>
      </c>
      <c r="G21" s="65">
        <v>3.5760000000000001</v>
      </c>
      <c r="H21" s="65">
        <v>0</v>
      </c>
      <c r="I21" s="65">
        <v>3.76</v>
      </c>
      <c r="J21" s="65">
        <v>2.6629999999999998</v>
      </c>
      <c r="K21" s="65">
        <v>3.3029999999999999</v>
      </c>
      <c r="L21" s="65">
        <v>2.6419999999999999</v>
      </c>
      <c r="M21" s="65">
        <v>0</v>
      </c>
      <c r="N21" s="65">
        <v>3.048</v>
      </c>
      <c r="O21" s="65">
        <v>3.613</v>
      </c>
      <c r="P21" s="65">
        <v>2.839</v>
      </c>
      <c r="Q21" s="65">
        <v>0.93400000000000005</v>
      </c>
      <c r="R21" s="65">
        <v>0</v>
      </c>
      <c r="S21" s="67"/>
      <c r="T21" s="66"/>
      <c r="U21" s="66"/>
    </row>
    <row r="22" spans="1:21">
      <c r="A22" s="107" t="s">
        <v>247</v>
      </c>
      <c r="B22" s="110" t="s">
        <v>256</v>
      </c>
      <c r="C22" s="65">
        <v>134.494</v>
      </c>
      <c r="D22" s="65">
        <v>31.7</v>
      </c>
      <c r="E22" s="65">
        <v>61.366999999999997</v>
      </c>
      <c r="F22" s="65">
        <v>28.552</v>
      </c>
      <c r="G22" s="65">
        <v>11.285</v>
      </c>
      <c r="H22" s="65">
        <v>1.59</v>
      </c>
      <c r="I22" s="65">
        <v>16.853000000000002</v>
      </c>
      <c r="J22" s="65">
        <v>32.75</v>
      </c>
      <c r="K22" s="65">
        <v>15.667</v>
      </c>
      <c r="L22" s="65">
        <v>7.7080000000000002</v>
      </c>
      <c r="M22" s="65">
        <v>1.214</v>
      </c>
      <c r="N22" s="65">
        <v>14.847</v>
      </c>
      <c r="O22" s="65">
        <v>28.617000000000001</v>
      </c>
      <c r="P22" s="65">
        <v>12.885</v>
      </c>
      <c r="Q22" s="65">
        <v>3.577</v>
      </c>
      <c r="R22" s="65">
        <v>0.376</v>
      </c>
      <c r="S22" s="67"/>
      <c r="T22" s="66"/>
      <c r="U22" s="66"/>
    </row>
    <row r="23" spans="1:21">
      <c r="A23" s="107" t="s">
        <v>248</v>
      </c>
      <c r="B23" s="110" t="s">
        <v>257</v>
      </c>
      <c r="C23" s="65">
        <v>531.84</v>
      </c>
      <c r="D23" s="65">
        <v>194.03899999999999</v>
      </c>
      <c r="E23" s="65">
        <v>214.536</v>
      </c>
      <c r="F23" s="65">
        <v>102.324</v>
      </c>
      <c r="G23" s="65">
        <v>19.364999999999998</v>
      </c>
      <c r="H23" s="65">
        <v>1.577</v>
      </c>
      <c r="I23" s="65">
        <v>117.27200000000001</v>
      </c>
      <c r="J23" s="65">
        <v>122.22</v>
      </c>
      <c r="K23" s="65">
        <v>53.546999999999997</v>
      </c>
      <c r="L23" s="65">
        <v>9.2490000000000006</v>
      </c>
      <c r="M23" s="65">
        <v>0.52200000000000002</v>
      </c>
      <c r="N23" s="65">
        <v>76.766999999999996</v>
      </c>
      <c r="O23" s="65">
        <v>92.316000000000003</v>
      </c>
      <c r="P23" s="65">
        <v>48.777000000000001</v>
      </c>
      <c r="Q23" s="65">
        <v>10.116</v>
      </c>
      <c r="R23" s="65">
        <v>1.0549999999999999</v>
      </c>
      <c r="S23" s="67"/>
      <c r="T23" s="66"/>
      <c r="U23" s="66"/>
    </row>
    <row r="24" spans="1:21">
      <c r="A24" s="107" t="s">
        <v>249</v>
      </c>
      <c r="B24" s="110" t="s">
        <v>258</v>
      </c>
      <c r="C24" s="65">
        <v>531.11</v>
      </c>
      <c r="D24" s="65">
        <v>204.17099999999999</v>
      </c>
      <c r="E24" s="65">
        <v>208.84899999999999</v>
      </c>
      <c r="F24" s="65">
        <v>91.075999999999993</v>
      </c>
      <c r="G24" s="65">
        <v>23.17</v>
      </c>
      <c r="H24" s="65">
        <v>3.8450000000000002</v>
      </c>
      <c r="I24" s="65">
        <v>157.66499999999999</v>
      </c>
      <c r="J24" s="65">
        <v>146.101</v>
      </c>
      <c r="K24" s="65">
        <v>58.835999999999999</v>
      </c>
      <c r="L24" s="65">
        <v>16.215</v>
      </c>
      <c r="M24" s="65">
        <v>3.4689999999999999</v>
      </c>
      <c r="N24" s="65">
        <v>46.506</v>
      </c>
      <c r="O24" s="65">
        <v>62.747999999999998</v>
      </c>
      <c r="P24" s="65">
        <v>32.24</v>
      </c>
      <c r="Q24" s="65">
        <v>6.9550000000000001</v>
      </c>
      <c r="R24" s="65">
        <v>0.376</v>
      </c>
      <c r="S24" s="67"/>
      <c r="T24" s="66"/>
      <c r="U24" s="66"/>
    </row>
    <row r="25" spans="1:21">
      <c r="A25" s="107" t="s">
        <v>250</v>
      </c>
      <c r="B25" s="110" t="s">
        <v>259</v>
      </c>
      <c r="C25" s="65">
        <v>81.081999999999994</v>
      </c>
      <c r="D25" s="65">
        <v>45.149000000000001</v>
      </c>
      <c r="E25" s="65">
        <v>31.696999999999999</v>
      </c>
      <c r="F25" s="65">
        <v>3.7549999999999999</v>
      </c>
      <c r="G25" s="65">
        <v>0.48199999999999998</v>
      </c>
      <c r="H25" s="65">
        <v>0</v>
      </c>
      <c r="I25" s="65">
        <v>8.1069999999999993</v>
      </c>
      <c r="J25" s="65">
        <v>5.3330000000000002</v>
      </c>
      <c r="K25" s="65">
        <v>1.244</v>
      </c>
      <c r="L25" s="65">
        <v>0</v>
      </c>
      <c r="M25" s="65">
        <v>0</v>
      </c>
      <c r="N25" s="65">
        <v>37.042000000000002</v>
      </c>
      <c r="O25" s="65">
        <v>26.363</v>
      </c>
      <c r="P25" s="65">
        <v>2.5110000000000001</v>
      </c>
      <c r="Q25" s="65">
        <v>0.48199999999999998</v>
      </c>
      <c r="R25" s="65">
        <v>0</v>
      </c>
      <c r="S25" s="67"/>
      <c r="T25" s="66"/>
      <c r="U25" s="66"/>
    </row>
    <row r="26" spans="1:21">
      <c r="A26" s="107" t="s">
        <v>251</v>
      </c>
      <c r="B26" s="110" t="s">
        <v>260</v>
      </c>
      <c r="C26" s="65">
        <v>760.19200000000001</v>
      </c>
      <c r="D26" s="65">
        <v>359.11099999999999</v>
      </c>
      <c r="E26" s="65">
        <v>287.625</v>
      </c>
      <c r="F26" s="65">
        <v>98.891999999999996</v>
      </c>
      <c r="G26" s="65">
        <v>10.5</v>
      </c>
      <c r="H26" s="65">
        <v>4.0640000000000001</v>
      </c>
      <c r="I26" s="65">
        <v>39.362000000000002</v>
      </c>
      <c r="J26" s="65">
        <v>45.128</v>
      </c>
      <c r="K26" s="65">
        <v>18.917999999999999</v>
      </c>
      <c r="L26" s="65">
        <v>3.8580000000000001</v>
      </c>
      <c r="M26" s="65">
        <v>0.80400000000000005</v>
      </c>
      <c r="N26" s="65">
        <v>319.74799999999999</v>
      </c>
      <c r="O26" s="65">
        <v>242.49799999999999</v>
      </c>
      <c r="P26" s="65">
        <v>79.974000000000004</v>
      </c>
      <c r="Q26" s="65">
        <v>6.6420000000000003</v>
      </c>
      <c r="R26" s="65">
        <v>3.2610000000000001</v>
      </c>
      <c r="S26" s="67"/>
      <c r="T26" s="66"/>
      <c r="U26" s="66"/>
    </row>
    <row r="27" spans="1:21">
      <c r="A27" s="107" t="s">
        <v>252</v>
      </c>
      <c r="B27" s="111" t="s">
        <v>261</v>
      </c>
      <c r="C27" s="65">
        <v>0</v>
      </c>
      <c r="D27" s="65">
        <v>0</v>
      </c>
      <c r="E27" s="65">
        <v>0</v>
      </c>
      <c r="F27" s="65">
        <v>0</v>
      </c>
      <c r="G27" s="65">
        <v>0</v>
      </c>
      <c r="H27" s="65">
        <v>0</v>
      </c>
      <c r="I27" s="65">
        <v>0</v>
      </c>
      <c r="J27" s="65">
        <v>0</v>
      </c>
      <c r="K27" s="65">
        <v>0</v>
      </c>
      <c r="L27" s="65">
        <v>0</v>
      </c>
      <c r="M27" s="65">
        <v>0</v>
      </c>
      <c r="N27" s="65">
        <v>0</v>
      </c>
      <c r="O27" s="65">
        <v>0</v>
      </c>
      <c r="P27" s="65">
        <v>0</v>
      </c>
      <c r="Q27" s="65">
        <v>0</v>
      </c>
      <c r="R27" s="65">
        <v>0</v>
      </c>
      <c r="S27" s="67"/>
      <c r="T27" s="66"/>
      <c r="U27" s="66"/>
    </row>
    <row r="28" spans="1:21">
      <c r="A28" s="6"/>
      <c r="B28" s="36"/>
      <c r="C28" s="68"/>
      <c r="D28" s="68"/>
      <c r="E28" s="68"/>
      <c r="F28" s="68"/>
      <c r="G28" s="68"/>
      <c r="H28" s="68"/>
      <c r="I28" s="68"/>
      <c r="J28" s="68"/>
      <c r="K28" s="68"/>
      <c r="L28" s="68"/>
      <c r="M28" s="68"/>
      <c r="N28" s="68"/>
      <c r="O28" s="68"/>
      <c r="P28" s="68"/>
      <c r="Q28" s="68"/>
      <c r="R28" s="68"/>
      <c r="S28" s="67"/>
      <c r="T28" s="66"/>
      <c r="U28" s="66"/>
    </row>
    <row r="29" spans="1:21">
      <c r="A29" s="1" t="s">
        <v>113</v>
      </c>
      <c r="B29" s="36"/>
      <c r="C29" s="66">
        <v>2491.1720000000005</v>
      </c>
      <c r="D29" s="66">
        <v>537.24300000000005</v>
      </c>
      <c r="E29" s="66">
        <v>1065.596</v>
      </c>
      <c r="F29" s="66">
        <v>708.93600000000015</v>
      </c>
      <c r="G29" s="66">
        <v>171.46800000000002</v>
      </c>
      <c r="H29" s="66">
        <v>7.9340000000000011</v>
      </c>
      <c r="I29" s="66">
        <v>220.39000000000004</v>
      </c>
      <c r="J29" s="66">
        <v>496.25700000000001</v>
      </c>
      <c r="K29" s="66">
        <v>330.88799999999992</v>
      </c>
      <c r="L29" s="66">
        <v>92.917000000000002</v>
      </c>
      <c r="M29" s="66">
        <v>1.456</v>
      </c>
      <c r="N29" s="66">
        <v>316.85199999999998</v>
      </c>
      <c r="O29" s="66">
        <v>569.3370000000001</v>
      </c>
      <c r="P29" s="66">
        <v>378.04699999999991</v>
      </c>
      <c r="Q29" s="66">
        <v>78.549000000000007</v>
      </c>
      <c r="R29" s="66">
        <v>6.4780000000000006</v>
      </c>
      <c r="S29" s="67"/>
      <c r="T29" s="66"/>
      <c r="U29" s="66"/>
    </row>
    <row r="30" spans="1:21">
      <c r="A30" s="107" t="s">
        <v>245</v>
      </c>
      <c r="B30" s="110" t="s">
        <v>254</v>
      </c>
      <c r="C30" s="65">
        <f>C9-C20</f>
        <v>506.12300000000005</v>
      </c>
      <c r="D30" s="65">
        <f t="shared" ref="D30:R30" si="0">D9-D20</f>
        <v>53.954000000000001</v>
      </c>
      <c r="E30" s="65">
        <f t="shared" si="0"/>
        <v>185.381</v>
      </c>
      <c r="F30" s="65">
        <f t="shared" si="0"/>
        <v>181.44</v>
      </c>
      <c r="G30" s="65">
        <f t="shared" si="0"/>
        <v>83.031000000000006</v>
      </c>
      <c r="H30" s="65">
        <f t="shared" si="0"/>
        <v>2.3170000000000002</v>
      </c>
      <c r="I30" s="65">
        <f t="shared" si="0"/>
        <v>26.930000000000003</v>
      </c>
      <c r="J30" s="65">
        <f t="shared" si="0"/>
        <v>86.87700000000001</v>
      </c>
      <c r="K30" s="65">
        <f t="shared" si="0"/>
        <v>89.555000000000007</v>
      </c>
      <c r="L30" s="65">
        <f t="shared" si="0"/>
        <v>37.75</v>
      </c>
      <c r="M30" s="65">
        <f t="shared" si="0"/>
        <v>1.0489999999999999</v>
      </c>
      <c r="N30" s="65">
        <f t="shared" si="0"/>
        <v>27.024000000000001</v>
      </c>
      <c r="O30" s="65">
        <f t="shared" si="0"/>
        <v>98.50500000000001</v>
      </c>
      <c r="P30" s="65">
        <f t="shared" si="0"/>
        <v>91.885000000000005</v>
      </c>
      <c r="Q30" s="65">
        <f t="shared" si="0"/>
        <v>45.281000000000006</v>
      </c>
      <c r="R30" s="65">
        <f t="shared" si="0"/>
        <v>1.268</v>
      </c>
      <c r="S30" s="67"/>
      <c r="T30" s="66"/>
      <c r="U30" s="66"/>
    </row>
    <row r="31" spans="1:21">
      <c r="A31" s="107" t="s">
        <v>246</v>
      </c>
      <c r="B31" s="110" t="s">
        <v>255</v>
      </c>
      <c r="C31" s="65">
        <f t="shared" ref="C31:R37" si="1">C10-C21</f>
        <v>56.384</v>
      </c>
      <c r="D31" s="65">
        <f t="shared" si="1"/>
        <v>3.1399999999999997</v>
      </c>
      <c r="E31" s="65">
        <f t="shared" si="1"/>
        <v>18.754999999999999</v>
      </c>
      <c r="F31" s="65">
        <f t="shared" si="1"/>
        <v>19.164000000000001</v>
      </c>
      <c r="G31" s="65">
        <f t="shared" si="1"/>
        <v>15.324999999999999</v>
      </c>
      <c r="H31" s="65">
        <f t="shared" si="1"/>
        <v>0</v>
      </c>
      <c r="I31" s="65">
        <f t="shared" si="1"/>
        <v>1.0230000000000006</v>
      </c>
      <c r="J31" s="65">
        <f t="shared" si="1"/>
        <v>4.8830000000000009</v>
      </c>
      <c r="K31" s="65">
        <f t="shared" si="1"/>
        <v>8.2250000000000014</v>
      </c>
      <c r="L31" s="65">
        <f t="shared" si="1"/>
        <v>8.9550000000000001</v>
      </c>
      <c r="M31" s="65">
        <f t="shared" si="1"/>
        <v>0</v>
      </c>
      <c r="N31" s="65">
        <f t="shared" si="1"/>
        <v>2.117</v>
      </c>
      <c r="O31" s="65">
        <f t="shared" si="1"/>
        <v>13.872</v>
      </c>
      <c r="P31" s="65">
        <f t="shared" si="1"/>
        <v>10.939</v>
      </c>
      <c r="Q31" s="65">
        <f t="shared" si="1"/>
        <v>6.37</v>
      </c>
      <c r="R31" s="65">
        <f t="shared" si="1"/>
        <v>0</v>
      </c>
      <c r="S31" s="67"/>
      <c r="T31" s="66"/>
      <c r="U31" s="66"/>
    </row>
    <row r="32" spans="1:21">
      <c r="A32" s="107" t="s">
        <v>247</v>
      </c>
      <c r="B32" s="110" t="s">
        <v>256</v>
      </c>
      <c r="C32" s="65">
        <f t="shared" si="1"/>
        <v>618.25199999999995</v>
      </c>
      <c r="D32" s="65">
        <f t="shared" si="1"/>
        <v>102.94500000000001</v>
      </c>
      <c r="E32" s="65">
        <f t="shared" si="1"/>
        <v>281.51399999999995</v>
      </c>
      <c r="F32" s="65">
        <f t="shared" si="1"/>
        <v>194.309</v>
      </c>
      <c r="G32" s="65">
        <f t="shared" si="1"/>
        <v>38.433999999999997</v>
      </c>
      <c r="H32" s="65">
        <f t="shared" si="1"/>
        <v>1.05</v>
      </c>
      <c r="I32" s="65">
        <f t="shared" si="1"/>
        <v>61.976999999999997</v>
      </c>
      <c r="J32" s="65">
        <f t="shared" si="1"/>
        <v>182.59299999999999</v>
      </c>
      <c r="K32" s="65">
        <f t="shared" si="1"/>
        <v>117.16800000000001</v>
      </c>
      <c r="L32" s="65">
        <f t="shared" si="1"/>
        <v>26.771999999999998</v>
      </c>
      <c r="M32" s="65">
        <f t="shared" si="1"/>
        <v>0</v>
      </c>
      <c r="N32" s="65">
        <f t="shared" si="1"/>
        <v>40.967999999999996</v>
      </c>
      <c r="O32" s="65">
        <f t="shared" si="1"/>
        <v>98.920999999999992</v>
      </c>
      <c r="P32" s="65">
        <f t="shared" si="1"/>
        <v>77.140999999999991</v>
      </c>
      <c r="Q32" s="65">
        <f t="shared" si="1"/>
        <v>11.662000000000001</v>
      </c>
      <c r="R32" s="65">
        <f t="shared" si="1"/>
        <v>1.0499999999999998</v>
      </c>
      <c r="S32" s="67"/>
      <c r="T32" s="66"/>
      <c r="U32" s="66"/>
    </row>
    <row r="33" spans="1:21">
      <c r="A33" s="107" t="s">
        <v>248</v>
      </c>
      <c r="B33" s="110" t="s">
        <v>257</v>
      </c>
      <c r="C33" s="65">
        <f t="shared" si="1"/>
        <v>296.72500000000002</v>
      </c>
      <c r="D33" s="65">
        <f t="shared" si="1"/>
        <v>73.781000000000006</v>
      </c>
      <c r="E33" s="65">
        <f t="shared" si="1"/>
        <v>118.76900000000001</v>
      </c>
      <c r="F33" s="65">
        <f t="shared" si="1"/>
        <v>85.612000000000009</v>
      </c>
      <c r="G33" s="65">
        <f t="shared" si="1"/>
        <v>18.154</v>
      </c>
      <c r="H33" s="65">
        <f t="shared" si="1"/>
        <v>0.40800000000000014</v>
      </c>
      <c r="I33" s="65">
        <f t="shared" si="1"/>
        <v>45.091999999999999</v>
      </c>
      <c r="J33" s="65">
        <f t="shared" si="1"/>
        <v>74.693000000000012</v>
      </c>
      <c r="K33" s="65">
        <f t="shared" si="1"/>
        <v>48.695000000000007</v>
      </c>
      <c r="L33" s="65">
        <f t="shared" si="1"/>
        <v>10.613999999999999</v>
      </c>
      <c r="M33" s="65">
        <f t="shared" si="1"/>
        <v>0.40800000000000003</v>
      </c>
      <c r="N33" s="65">
        <f t="shared" si="1"/>
        <v>28.689000000000007</v>
      </c>
      <c r="O33" s="65">
        <f t="shared" si="1"/>
        <v>44.075999999999993</v>
      </c>
      <c r="P33" s="65">
        <f t="shared" si="1"/>
        <v>36.917000000000002</v>
      </c>
      <c r="Q33" s="65">
        <f t="shared" si="1"/>
        <v>7.5399999999999991</v>
      </c>
      <c r="R33" s="65">
        <f t="shared" si="1"/>
        <v>0</v>
      </c>
      <c r="S33" s="67"/>
      <c r="T33" s="66"/>
      <c r="U33" s="66"/>
    </row>
    <row r="34" spans="1:21">
      <c r="A34" s="107" t="s">
        <v>249</v>
      </c>
      <c r="B34" s="110" t="s">
        <v>258</v>
      </c>
      <c r="C34" s="65">
        <f t="shared" si="1"/>
        <v>416.65599999999995</v>
      </c>
      <c r="D34" s="65">
        <f t="shared" si="1"/>
        <v>107.49000000000001</v>
      </c>
      <c r="E34" s="65">
        <f t="shared" si="1"/>
        <v>178.33800000000002</v>
      </c>
      <c r="F34" s="65">
        <f t="shared" si="1"/>
        <v>119.089</v>
      </c>
      <c r="G34" s="65">
        <f t="shared" si="1"/>
        <v>11.013999999999996</v>
      </c>
      <c r="H34" s="65">
        <f t="shared" si="1"/>
        <v>0.72299999999999942</v>
      </c>
      <c r="I34" s="65">
        <f t="shared" si="1"/>
        <v>54.587999999999994</v>
      </c>
      <c r="J34" s="65">
        <f t="shared" si="1"/>
        <v>90.473000000000013</v>
      </c>
      <c r="K34" s="65">
        <f t="shared" si="1"/>
        <v>55.692000000000007</v>
      </c>
      <c r="L34" s="65">
        <f t="shared" si="1"/>
        <v>7.9559999999999995</v>
      </c>
      <c r="M34" s="65">
        <f t="shared" si="1"/>
        <v>0</v>
      </c>
      <c r="N34" s="65">
        <f t="shared" si="1"/>
        <v>52.902000000000001</v>
      </c>
      <c r="O34" s="65">
        <f t="shared" si="1"/>
        <v>87.865000000000009</v>
      </c>
      <c r="P34" s="65">
        <f t="shared" si="1"/>
        <v>63.396999999999998</v>
      </c>
      <c r="Q34" s="65">
        <f t="shared" si="1"/>
        <v>3.0579999999999998</v>
      </c>
      <c r="R34" s="65">
        <f t="shared" si="1"/>
        <v>0.72299999999999998</v>
      </c>
      <c r="S34" s="67"/>
      <c r="T34" s="66"/>
      <c r="U34" s="66"/>
    </row>
    <row r="35" spans="1:21">
      <c r="A35" s="107" t="s">
        <v>250</v>
      </c>
      <c r="B35" s="110" t="s">
        <v>259</v>
      </c>
      <c r="C35" s="65">
        <f t="shared" si="1"/>
        <v>45.533000000000001</v>
      </c>
      <c r="D35" s="65">
        <f t="shared" si="1"/>
        <v>33.028000000000006</v>
      </c>
      <c r="E35" s="65">
        <f t="shared" si="1"/>
        <v>8.27</v>
      </c>
      <c r="F35" s="65">
        <f t="shared" si="1"/>
        <v>4.0129999999999999</v>
      </c>
      <c r="G35" s="65">
        <f t="shared" si="1"/>
        <v>0.22099999999999997</v>
      </c>
      <c r="H35" s="65">
        <f t="shared" si="1"/>
        <v>0</v>
      </c>
      <c r="I35" s="65">
        <f t="shared" si="1"/>
        <v>4.8660000000000014</v>
      </c>
      <c r="J35" s="65">
        <f t="shared" si="1"/>
        <v>2.7530000000000001</v>
      </c>
      <c r="K35" s="65">
        <f t="shared" si="1"/>
        <v>0.2410000000000001</v>
      </c>
      <c r="L35" s="65">
        <f t="shared" si="1"/>
        <v>0</v>
      </c>
      <c r="M35" s="65">
        <f t="shared" si="1"/>
        <v>0</v>
      </c>
      <c r="N35" s="65">
        <f t="shared" si="1"/>
        <v>28.161999999999992</v>
      </c>
      <c r="O35" s="65">
        <f t="shared" si="1"/>
        <v>5.5169999999999995</v>
      </c>
      <c r="P35" s="65">
        <f t="shared" si="1"/>
        <v>3.7720000000000002</v>
      </c>
      <c r="Q35" s="65">
        <f t="shared" si="1"/>
        <v>0.22099999999999997</v>
      </c>
      <c r="R35" s="65">
        <f t="shared" si="1"/>
        <v>0</v>
      </c>
      <c r="S35" s="67"/>
      <c r="T35" s="66"/>
      <c r="U35" s="66"/>
    </row>
    <row r="36" spans="1:21">
      <c r="A36" s="107" t="s">
        <v>251</v>
      </c>
      <c r="B36" s="110" t="s">
        <v>260</v>
      </c>
      <c r="C36" s="65">
        <f t="shared" si="1"/>
        <v>551.42499999999995</v>
      </c>
      <c r="D36" s="65">
        <f t="shared" si="1"/>
        <v>162.82600000000002</v>
      </c>
      <c r="E36" s="65">
        <f t="shared" si="1"/>
        <v>274.56799999999998</v>
      </c>
      <c r="F36" s="65">
        <f t="shared" si="1"/>
        <v>105.309</v>
      </c>
      <c r="G36" s="65">
        <f t="shared" si="1"/>
        <v>5.2850000000000001</v>
      </c>
      <c r="H36" s="65">
        <f t="shared" si="1"/>
        <v>3.4379999999999997</v>
      </c>
      <c r="I36" s="65">
        <f t="shared" si="1"/>
        <v>25.913999999999994</v>
      </c>
      <c r="J36" s="65">
        <f t="shared" si="1"/>
        <v>53.984999999999999</v>
      </c>
      <c r="K36" s="65">
        <f t="shared" si="1"/>
        <v>11.312000000000001</v>
      </c>
      <c r="L36" s="65">
        <f t="shared" si="1"/>
        <v>0.86900000000000022</v>
      </c>
      <c r="M36" s="65">
        <f t="shared" si="1"/>
        <v>0</v>
      </c>
      <c r="N36" s="65">
        <f t="shared" si="1"/>
        <v>136.91300000000001</v>
      </c>
      <c r="O36" s="65">
        <f t="shared" si="1"/>
        <v>220.58199999999999</v>
      </c>
      <c r="P36" s="65">
        <f t="shared" si="1"/>
        <v>93.995999999999995</v>
      </c>
      <c r="Q36" s="65">
        <f t="shared" si="1"/>
        <v>4.4159999999999995</v>
      </c>
      <c r="R36" s="65">
        <f t="shared" si="1"/>
        <v>3.4370000000000003</v>
      </c>
      <c r="S36" s="67"/>
      <c r="T36" s="66"/>
      <c r="U36" s="66"/>
    </row>
    <row r="37" spans="1:21">
      <c r="A37" s="107" t="s">
        <v>252</v>
      </c>
      <c r="B37" s="111" t="s">
        <v>261</v>
      </c>
      <c r="C37" s="65">
        <f t="shared" si="1"/>
        <v>7.6999999999999999E-2</v>
      </c>
      <c r="D37" s="65">
        <f t="shared" si="1"/>
        <v>7.6999999999999999E-2</v>
      </c>
      <c r="E37" s="65">
        <f t="shared" si="1"/>
        <v>0</v>
      </c>
      <c r="F37" s="65">
        <f t="shared" si="1"/>
        <v>0</v>
      </c>
      <c r="G37" s="65">
        <f t="shared" si="1"/>
        <v>0</v>
      </c>
      <c r="H37" s="65">
        <f t="shared" si="1"/>
        <v>0</v>
      </c>
      <c r="I37" s="65">
        <f t="shared" si="1"/>
        <v>0</v>
      </c>
      <c r="J37" s="65">
        <f t="shared" si="1"/>
        <v>0</v>
      </c>
      <c r="K37" s="65">
        <f t="shared" si="1"/>
        <v>0</v>
      </c>
      <c r="L37" s="65">
        <f t="shared" si="1"/>
        <v>0</v>
      </c>
      <c r="M37" s="65">
        <f t="shared" si="1"/>
        <v>0</v>
      </c>
      <c r="N37" s="65">
        <f t="shared" si="1"/>
        <v>7.6999999999999999E-2</v>
      </c>
      <c r="O37" s="65">
        <f t="shared" si="1"/>
        <v>0</v>
      </c>
      <c r="P37" s="65">
        <f t="shared" si="1"/>
        <v>0</v>
      </c>
      <c r="Q37" s="65">
        <f t="shared" si="1"/>
        <v>0</v>
      </c>
      <c r="R37" s="65">
        <f t="shared" si="1"/>
        <v>0</v>
      </c>
      <c r="S37" s="67"/>
      <c r="T37" s="66"/>
      <c r="U37" s="66"/>
    </row>
    <row r="38" spans="1:21">
      <c r="A38" s="6"/>
      <c r="B38" s="36"/>
      <c r="C38" s="65"/>
      <c r="D38" s="65"/>
      <c r="E38" s="65"/>
      <c r="F38" s="65"/>
      <c r="G38" s="65"/>
      <c r="H38" s="65"/>
      <c r="I38" s="65"/>
      <c r="J38" s="65"/>
      <c r="K38" s="65"/>
      <c r="L38" s="65"/>
      <c r="M38" s="65"/>
      <c r="N38" s="65"/>
      <c r="O38" s="65"/>
      <c r="P38" s="65"/>
      <c r="Q38" s="65"/>
      <c r="R38" s="65"/>
      <c r="S38" s="67"/>
      <c r="T38" s="66"/>
      <c r="U38" s="66"/>
    </row>
    <row r="41" spans="1:21">
      <c r="B41" s="103" t="s">
        <v>24</v>
      </c>
      <c r="C41" s="186" t="s">
        <v>121</v>
      </c>
      <c r="D41" s="186" t="s">
        <v>17</v>
      </c>
      <c r="E41" s="186"/>
      <c r="F41" s="186"/>
      <c r="G41" s="186"/>
      <c r="H41" s="186"/>
      <c r="I41" s="186" t="s">
        <v>21</v>
      </c>
      <c r="J41" s="186"/>
      <c r="K41" s="186"/>
      <c r="L41" s="186"/>
      <c r="M41" s="186"/>
      <c r="N41" s="186" t="s">
        <v>22</v>
      </c>
      <c r="O41" s="186"/>
      <c r="P41" s="186"/>
      <c r="Q41" s="186"/>
      <c r="R41" s="186"/>
    </row>
    <row r="42" spans="1:21">
      <c r="B42" s="108" t="s">
        <v>253</v>
      </c>
      <c r="C42" s="186"/>
      <c r="D42" s="101" t="s">
        <v>18</v>
      </c>
      <c r="E42" s="101">
        <v>2</v>
      </c>
      <c r="F42" s="101">
        <v>3</v>
      </c>
      <c r="G42" s="101" t="s">
        <v>19</v>
      </c>
      <c r="H42" s="101" t="s">
        <v>20</v>
      </c>
      <c r="I42" s="101" t="s">
        <v>18</v>
      </c>
      <c r="J42" s="101">
        <v>2</v>
      </c>
      <c r="K42" s="101">
        <v>3</v>
      </c>
      <c r="L42" s="101" t="s">
        <v>19</v>
      </c>
      <c r="M42" s="101" t="s">
        <v>20</v>
      </c>
      <c r="N42" s="101" t="s">
        <v>18</v>
      </c>
      <c r="O42" s="101">
        <v>2</v>
      </c>
      <c r="P42" s="101">
        <v>3</v>
      </c>
      <c r="Q42" s="101" t="s">
        <v>19</v>
      </c>
      <c r="R42" s="101" t="s">
        <v>20</v>
      </c>
    </row>
    <row r="43" spans="1:21">
      <c r="A43" s="1" t="s">
        <v>111</v>
      </c>
    </row>
    <row r="44" spans="1:21">
      <c r="A44" s="107" t="s">
        <v>245</v>
      </c>
      <c r="C44" s="87">
        <f>+C9/C$8*100</f>
        <v>13.044883427636</v>
      </c>
      <c r="D44" s="87">
        <f t="shared" ref="D44:Q44" si="2">+D9/D$8*100</f>
        <v>5.3724639162071419</v>
      </c>
      <c r="E44" s="87">
        <f t="shared" si="2"/>
        <v>11.500564846350276</v>
      </c>
      <c r="F44" s="87">
        <f t="shared" si="2"/>
        <v>20.069272793990272</v>
      </c>
      <c r="G44" s="87">
        <f t="shared" si="2"/>
        <v>37.483654398162912</v>
      </c>
      <c r="H44" s="87"/>
      <c r="I44" s="87">
        <f t="shared" si="2"/>
        <v>6.0841966689657827</v>
      </c>
      <c r="J44" s="87">
        <f t="shared" si="2"/>
        <v>11.355058759883772</v>
      </c>
      <c r="K44" s="87">
        <f t="shared" si="2"/>
        <v>20.56792654644126</v>
      </c>
      <c r="L44" s="87">
        <f t="shared" si="2"/>
        <v>30.064082237642598</v>
      </c>
      <c r="M44" s="87"/>
      <c r="N44" s="87">
        <f t="shared" si="2"/>
        <v>4.8815649985873293</v>
      </c>
      <c r="O44" s="87">
        <f t="shared" si="2"/>
        <v>11.620062410200722</v>
      </c>
      <c r="P44" s="87">
        <f t="shared" si="2"/>
        <v>19.643446055028448</v>
      </c>
      <c r="Q44" s="87">
        <f t="shared" si="2"/>
        <v>46.215263916130041</v>
      </c>
      <c r="R44" s="87"/>
    </row>
    <row r="45" spans="1:21">
      <c r="A45" s="107" t="s">
        <v>246</v>
      </c>
      <c r="C45" s="87">
        <f t="shared" ref="C45:Q51" si="3">+C10/C$8*100</f>
        <v>1.7016167798363129</v>
      </c>
      <c r="D45" s="87">
        <f t="shared" si="3"/>
        <v>0.71092163998596591</v>
      </c>
      <c r="E45" s="87">
        <f t="shared" si="3"/>
        <v>1.3103493043333505</v>
      </c>
      <c r="F45" s="87">
        <f t="shared" si="3"/>
        <v>2.356839640653202</v>
      </c>
      <c r="G45" s="87">
        <f t="shared" si="3"/>
        <v>7.5353224468967275</v>
      </c>
      <c r="H45" s="87"/>
      <c r="I45" s="87">
        <f t="shared" si="3"/>
        <v>0.83731010409044282</v>
      </c>
      <c r="J45" s="87">
        <f t="shared" si="3"/>
        <v>0.87602900902846237</v>
      </c>
      <c r="K45" s="87">
        <f t="shared" si="3"/>
        <v>2.3309090100309158</v>
      </c>
      <c r="L45" s="87">
        <f t="shared" si="3"/>
        <v>8.551918411291453</v>
      </c>
      <c r="M45" s="87"/>
      <c r="N45" s="87">
        <f t="shared" si="3"/>
        <v>0.62362807859766389</v>
      </c>
      <c r="O45" s="87">
        <f t="shared" si="3"/>
        <v>1.6670369074439373</v>
      </c>
      <c r="P45" s="87">
        <f t="shared" si="3"/>
        <v>2.3789831737617737</v>
      </c>
      <c r="Q45" s="87">
        <f t="shared" si="3"/>
        <v>6.3388471351951816</v>
      </c>
      <c r="R45" s="87"/>
    </row>
    <row r="46" spans="1:21">
      <c r="A46" s="107" t="s">
        <v>247</v>
      </c>
      <c r="C46" s="87">
        <f t="shared" si="3"/>
        <v>16.175448300284962</v>
      </c>
      <c r="D46" s="87">
        <f t="shared" si="3"/>
        <v>9.6212729134496318</v>
      </c>
      <c r="E46" s="87">
        <f t="shared" si="3"/>
        <v>17.949497815473752</v>
      </c>
      <c r="F46" s="87">
        <f t="shared" si="3"/>
        <v>20.755853914313331</v>
      </c>
      <c r="G46" s="87">
        <f t="shared" si="3"/>
        <v>19.821633603367992</v>
      </c>
      <c r="H46" s="87"/>
      <c r="I46" s="87">
        <f t="shared" si="3"/>
        <v>13.799948882594522</v>
      </c>
      <c r="J46" s="87">
        <f t="shared" si="3"/>
        <v>24.99956465560776</v>
      </c>
      <c r="K46" s="87">
        <f t="shared" si="3"/>
        <v>26.858631015567024</v>
      </c>
      <c r="L46" s="87">
        <f t="shared" si="3"/>
        <v>25.426416040469885</v>
      </c>
      <c r="M46" s="87"/>
      <c r="N46" s="87">
        <f t="shared" si="3"/>
        <v>6.7391677070529745</v>
      </c>
      <c r="O46" s="87">
        <f t="shared" si="3"/>
        <v>12.159596974640255</v>
      </c>
      <c r="P46" s="87">
        <f t="shared" si="3"/>
        <v>15.544370677970493</v>
      </c>
      <c r="Q46" s="87">
        <f t="shared" si="3"/>
        <v>13.225313731275929</v>
      </c>
      <c r="R46" s="87"/>
    </row>
    <row r="47" spans="1:21">
      <c r="A47" s="107" t="s">
        <v>248</v>
      </c>
      <c r="C47" s="87">
        <f t="shared" si="3"/>
        <v>17.804691517358588</v>
      </c>
      <c r="D47" s="87">
        <f t="shared" si="3"/>
        <v>19.137504635746446</v>
      </c>
      <c r="E47" s="87">
        <f t="shared" si="3"/>
        <v>17.448203223236284</v>
      </c>
      <c r="F47" s="87">
        <f t="shared" si="3"/>
        <v>17.503161886738326</v>
      </c>
      <c r="G47" s="87">
        <f t="shared" si="3"/>
        <v>14.957820373796007</v>
      </c>
      <c r="H47" s="87"/>
      <c r="I47" s="87">
        <f t="shared" si="3"/>
        <v>28.423378160263567</v>
      </c>
      <c r="J47" s="87">
        <f t="shared" si="3"/>
        <v>22.859992082536657</v>
      </c>
      <c r="K47" s="87">
        <f t="shared" si="3"/>
        <v>20.672865978797788</v>
      </c>
      <c r="L47" s="87">
        <f t="shared" si="3"/>
        <v>14.647473950459785</v>
      </c>
      <c r="M47" s="87"/>
      <c r="N47" s="87">
        <f t="shared" si="3"/>
        <v>12.732879507569264</v>
      </c>
      <c r="O47" s="87">
        <f t="shared" si="3"/>
        <v>13.003745946816899</v>
      </c>
      <c r="P47" s="87">
        <f t="shared" si="3"/>
        <v>14.796384387599176</v>
      </c>
      <c r="Q47" s="87">
        <f t="shared" si="3"/>
        <v>15.322930588582437</v>
      </c>
      <c r="R47" s="87"/>
    </row>
    <row r="48" spans="1:21">
      <c r="A48" s="107" t="s">
        <v>249</v>
      </c>
      <c r="C48" s="87">
        <f t="shared" si="3"/>
        <v>20.366152638164632</v>
      </c>
      <c r="D48" s="87">
        <f t="shared" si="3"/>
        <v>22.270233112842106</v>
      </c>
      <c r="E48" s="87">
        <f t="shared" si="3"/>
        <v>20.26887523858084</v>
      </c>
      <c r="F48" s="87">
        <f t="shared" si="3"/>
        <v>19.573429347896948</v>
      </c>
      <c r="G48" s="87">
        <f t="shared" si="3"/>
        <v>13.628245199974485</v>
      </c>
      <c r="H48" s="87"/>
      <c r="I48" s="87">
        <f t="shared" si="3"/>
        <v>37.156926933620895</v>
      </c>
      <c r="J48" s="87">
        <f t="shared" si="3"/>
        <v>27.464310466724019</v>
      </c>
      <c r="K48" s="87">
        <f t="shared" si="3"/>
        <v>23.157039130883128</v>
      </c>
      <c r="L48" s="87">
        <f t="shared" si="3"/>
        <v>17.824301105400163</v>
      </c>
      <c r="M48" s="87"/>
      <c r="N48" s="87">
        <f t="shared" si="3"/>
        <v>12.002636986880265</v>
      </c>
      <c r="O48" s="87">
        <f t="shared" si="3"/>
        <v>14.359589919408275</v>
      </c>
      <c r="P48" s="87">
        <f t="shared" si="3"/>
        <v>16.513195949270919</v>
      </c>
      <c r="Q48" s="87">
        <f t="shared" si="3"/>
        <v>8.6898790203599869</v>
      </c>
      <c r="R48" s="87"/>
    </row>
    <row r="49" spans="1:18">
      <c r="A49" s="107" t="s">
        <v>250</v>
      </c>
      <c r="C49" s="87">
        <f t="shared" si="3"/>
        <v>2.7207775086690336</v>
      </c>
      <c r="D49" s="87">
        <f t="shared" si="3"/>
        <v>5.5862620413290642</v>
      </c>
      <c r="E49" s="87">
        <f t="shared" si="3"/>
        <v>2.0922348546318972</v>
      </c>
      <c r="F49" s="87">
        <f t="shared" si="3"/>
        <v>0.72346203780107765</v>
      </c>
      <c r="G49" s="87">
        <f t="shared" si="3"/>
        <v>0.2802672705236971</v>
      </c>
      <c r="H49" s="87"/>
      <c r="I49" s="87">
        <f t="shared" si="3"/>
        <v>2.2710482919434067</v>
      </c>
      <c r="J49" s="87">
        <f t="shared" si="3"/>
        <v>0.93871860151128372</v>
      </c>
      <c r="K49" s="87">
        <f t="shared" si="3"/>
        <v>0.30026022552879161</v>
      </c>
      <c r="L49" s="87">
        <f t="shared" si="3"/>
        <v>0</v>
      </c>
      <c r="M49" s="87"/>
      <c r="N49" s="87">
        <f t="shared" si="3"/>
        <v>7.8728064350207312</v>
      </c>
      <c r="O49" s="87">
        <f t="shared" si="3"/>
        <v>3.0394702092829693</v>
      </c>
      <c r="P49" s="87">
        <f t="shared" si="3"/>
        <v>1.0848563855962567</v>
      </c>
      <c r="Q49" s="87">
        <f t="shared" si="3"/>
        <v>0.61010535816569178</v>
      </c>
      <c r="R49" s="87"/>
    </row>
    <row r="50" spans="1:18">
      <c r="A50" s="107" t="s">
        <v>251</v>
      </c>
      <c r="C50" s="87">
        <f t="shared" si="3"/>
        <v>28.184796695399054</v>
      </c>
      <c r="D50" s="87">
        <f t="shared" si="3"/>
        <v>37.29583958280783</v>
      </c>
      <c r="E50" s="87">
        <f t="shared" si="3"/>
        <v>29.430274717393605</v>
      </c>
      <c r="F50" s="87">
        <f t="shared" si="3"/>
        <v>19.017980378606829</v>
      </c>
      <c r="G50" s="87">
        <f t="shared" si="3"/>
        <v>6.2930567072781791</v>
      </c>
      <c r="H50" s="87"/>
      <c r="I50" s="87">
        <f t="shared" si="3"/>
        <v>11.427190958521376</v>
      </c>
      <c r="J50" s="87">
        <f t="shared" si="3"/>
        <v>11.506210332870127</v>
      </c>
      <c r="K50" s="87">
        <f t="shared" si="3"/>
        <v>6.1123680927510904</v>
      </c>
      <c r="L50" s="87">
        <f t="shared" si="3"/>
        <v>3.4858082547361127</v>
      </c>
      <c r="M50" s="87"/>
      <c r="N50" s="87">
        <f t="shared" si="3"/>
        <v>55.137777734847596</v>
      </c>
      <c r="O50" s="87">
        <f t="shared" si="3"/>
        <v>44.150497632206942</v>
      </c>
      <c r="P50" s="87">
        <f t="shared" si="3"/>
        <v>30.038590705424284</v>
      </c>
      <c r="Q50" s="87">
        <f t="shared" si="3"/>
        <v>9.5967923906062857</v>
      </c>
      <c r="R50" s="87"/>
    </row>
    <row r="51" spans="1:18">
      <c r="A51" s="107" t="s">
        <v>252</v>
      </c>
      <c r="C51" s="87">
        <f t="shared" si="3"/>
        <v>1.6546212389331088E-3</v>
      </c>
      <c r="D51" s="87">
        <f t="shared" si="3"/>
        <v>5.5021576318141901E-3</v>
      </c>
      <c r="E51" s="87">
        <f t="shared" si="3"/>
        <v>0</v>
      </c>
      <c r="F51" s="87">
        <f t="shared" si="3"/>
        <v>0</v>
      </c>
      <c r="G51" s="87">
        <f t="shared" si="3"/>
        <v>0</v>
      </c>
      <c r="H51" s="87"/>
      <c r="I51" s="87">
        <f t="shared" si="3"/>
        <v>0</v>
      </c>
      <c r="J51" s="87">
        <f t="shared" si="3"/>
        <v>0</v>
      </c>
      <c r="K51" s="87">
        <f t="shared" si="3"/>
        <v>0</v>
      </c>
      <c r="L51" s="87">
        <f t="shared" si="3"/>
        <v>0</v>
      </c>
      <c r="M51" s="87"/>
      <c r="N51" s="87">
        <f t="shared" si="3"/>
        <v>9.2970691291423269E-3</v>
      </c>
      <c r="O51" s="87">
        <f t="shared" si="3"/>
        <v>0</v>
      </c>
      <c r="P51" s="87">
        <f t="shared" si="3"/>
        <v>0</v>
      </c>
      <c r="Q51" s="87">
        <f t="shared" si="3"/>
        <v>0</v>
      </c>
      <c r="R51" s="87"/>
    </row>
    <row r="52" spans="1:18">
      <c r="A52" s="6"/>
    </row>
    <row r="53" spans="1:18">
      <c r="A53" s="3"/>
    </row>
    <row r="54" spans="1:18">
      <c r="A54" s="1" t="s">
        <v>112</v>
      </c>
    </row>
    <row r="55" spans="1:18">
      <c r="A55" s="107" t="s">
        <v>245</v>
      </c>
      <c r="C55" s="84">
        <f>+C20/C$19*100</f>
        <v>4.6677395188812749</v>
      </c>
      <c r="D55" s="84">
        <f t="shared" ref="D55:Q55" si="4">+D20/D$19*100</f>
        <v>2.462396008392397</v>
      </c>
      <c r="E55" s="84">
        <f t="shared" si="4"/>
        <v>4.0618854754059939</v>
      </c>
      <c r="F55" s="84">
        <f t="shared" si="4"/>
        <v>9.3338633186216722</v>
      </c>
      <c r="G55" s="84">
        <f t="shared" si="4"/>
        <v>13.847239372023285</v>
      </c>
      <c r="H55" s="84"/>
      <c r="I55" s="84">
        <f t="shared" si="4"/>
        <v>2.2303359897846335</v>
      </c>
      <c r="J55" s="84">
        <f t="shared" si="4"/>
        <v>2.9945498863418507</v>
      </c>
      <c r="K55" s="84">
        <f t="shared" si="4"/>
        <v>7.4339267604257033</v>
      </c>
      <c r="L55" s="84">
        <f t="shared" si="4"/>
        <v>7.071913797142189</v>
      </c>
      <c r="M55" s="84"/>
      <c r="N55" s="84">
        <f t="shared" si="4"/>
        <v>2.6216056601338376</v>
      </c>
      <c r="O55" s="84">
        <f t="shared" si="4"/>
        <v>4.8743561403874622</v>
      </c>
      <c r="P55" s="84">
        <f t="shared" si="4"/>
        <v>10.880277663134549</v>
      </c>
      <c r="Q55" s="84">
        <f t="shared" si="4"/>
        <v>21.733558730504964</v>
      </c>
    </row>
    <row r="56" spans="1:18">
      <c r="A56" s="107" t="s">
        <v>246</v>
      </c>
      <c r="C56" s="84">
        <f t="shared" ref="C56:Q62" si="5">+C21/C$19*100</f>
        <v>1.0544934935212678</v>
      </c>
      <c r="D56" s="84">
        <f t="shared" si="5"/>
        <v>0.78971571857867406</v>
      </c>
      <c r="E56" s="84">
        <f t="shared" si="5"/>
        <v>0.7430234994796705</v>
      </c>
      <c r="F56" s="84">
        <f t="shared" si="5"/>
        <v>1.683708434989994</v>
      </c>
      <c r="G56" s="84">
        <f t="shared" si="5"/>
        <v>4.5057077337902882</v>
      </c>
      <c r="H56" s="84"/>
      <c r="I56" s="84">
        <f t="shared" si="5"/>
        <v>1.0717013829508271</v>
      </c>
      <c r="J56" s="84">
        <f t="shared" si="5"/>
        <v>0.72932927998247188</v>
      </c>
      <c r="K56" s="84">
        <f t="shared" si="5"/>
        <v>2.0179372197309418</v>
      </c>
      <c r="L56" s="84">
        <f t="shared" si="5"/>
        <v>6.1888029983602717</v>
      </c>
      <c r="M56" s="84"/>
      <c r="N56" s="84">
        <f t="shared" si="5"/>
        <v>0.59605057825510499</v>
      </c>
      <c r="O56" s="84">
        <f t="shared" si="5"/>
        <v>0.75344608262256796</v>
      </c>
      <c r="P56" s="84">
        <f t="shared" si="5"/>
        <v>1.4116863162396136</v>
      </c>
      <c r="Q56" s="84">
        <f t="shared" si="5"/>
        <v>2.5466244955829427</v>
      </c>
    </row>
    <row r="57" spans="1:18">
      <c r="A57" s="107" t="s">
        <v>247</v>
      </c>
      <c r="C57" s="84">
        <f t="shared" si="5"/>
        <v>6.2194907651471025</v>
      </c>
      <c r="D57" s="84">
        <f t="shared" si="5"/>
        <v>3.676602772645611</v>
      </c>
      <c r="E57" s="84">
        <f t="shared" si="5"/>
        <v>7.2653159803328453</v>
      </c>
      <c r="F57" s="84">
        <f t="shared" si="5"/>
        <v>7.8269689410345675</v>
      </c>
      <c r="G57" s="84">
        <f t="shared" si="5"/>
        <v>14.218935060353299</v>
      </c>
      <c r="H57" s="84"/>
      <c r="I57" s="84">
        <f t="shared" si="5"/>
        <v>4.8035594167208222</v>
      </c>
      <c r="J57" s="84">
        <f t="shared" si="5"/>
        <v>8.9694081559992345</v>
      </c>
      <c r="K57" s="84">
        <f t="shared" si="5"/>
        <v>9.571608362556665</v>
      </c>
      <c r="L57" s="84">
        <f t="shared" si="5"/>
        <v>18.055750761302413</v>
      </c>
      <c r="M57" s="84"/>
      <c r="N57" s="84">
        <f t="shared" si="5"/>
        <v>2.9033999131737347</v>
      </c>
      <c r="O57" s="84">
        <f t="shared" si="5"/>
        <v>5.9677183909244471</v>
      </c>
      <c r="P57" s="84">
        <f t="shared" si="5"/>
        <v>6.4070370499286433</v>
      </c>
      <c r="Q57" s="84">
        <f t="shared" si="5"/>
        <v>9.7529719707710747</v>
      </c>
    </row>
    <row r="58" spans="1:18">
      <c r="A58" s="107" t="s">
        <v>248</v>
      </c>
      <c r="C58" s="84">
        <f t="shared" si="5"/>
        <v>24.594212147276721</v>
      </c>
      <c r="D58" s="84">
        <f t="shared" si="5"/>
        <v>22.504868309191853</v>
      </c>
      <c r="E58" s="84">
        <f t="shared" si="5"/>
        <v>25.39918570496663</v>
      </c>
      <c r="F58" s="84">
        <f t="shared" si="5"/>
        <v>28.050111022780229</v>
      </c>
      <c r="G58" s="84">
        <f t="shared" si="5"/>
        <v>24.399616964443211</v>
      </c>
      <c r="H58" s="84"/>
      <c r="I58" s="84">
        <f t="shared" si="5"/>
        <v>33.425682069523774</v>
      </c>
      <c r="J58" s="84">
        <f t="shared" si="5"/>
        <v>33.47300961301454</v>
      </c>
      <c r="K58" s="84">
        <f t="shared" si="5"/>
        <v>32.714043083540034</v>
      </c>
      <c r="L58" s="84">
        <f t="shared" si="5"/>
        <v>21.665495432185526</v>
      </c>
      <c r="M58" s="84"/>
      <c r="N58" s="84">
        <f t="shared" si="5"/>
        <v>15.012143943867992</v>
      </c>
      <c r="O58" s="84">
        <f t="shared" si="5"/>
        <v>19.251350280482974</v>
      </c>
      <c r="P58" s="84">
        <f t="shared" si="5"/>
        <v>24.254252711243264</v>
      </c>
      <c r="Q58" s="84">
        <f t="shared" si="5"/>
        <v>27.582070018540733</v>
      </c>
    </row>
    <row r="59" spans="1:18">
      <c r="A59" s="107" t="s">
        <v>249</v>
      </c>
      <c r="C59" s="84">
        <f t="shared" si="5"/>
        <v>24.560454297420538</v>
      </c>
      <c r="D59" s="84">
        <f t="shared" si="5"/>
        <v>23.679989422518201</v>
      </c>
      <c r="E59" s="84">
        <f t="shared" si="5"/>
        <v>24.725894653095875</v>
      </c>
      <c r="F59" s="84">
        <f t="shared" si="5"/>
        <v>24.96669316593108</v>
      </c>
      <c r="G59" s="84">
        <f t="shared" si="5"/>
        <v>29.193861351208326</v>
      </c>
      <c r="H59" s="84"/>
      <c r="I59" s="84">
        <f t="shared" si="5"/>
        <v>44.938776208229299</v>
      </c>
      <c r="J59" s="84">
        <f t="shared" si="5"/>
        <v>40.013419877851724</v>
      </c>
      <c r="K59" s="84">
        <f t="shared" si="5"/>
        <v>35.945308586160976</v>
      </c>
      <c r="L59" s="84">
        <f t="shared" si="5"/>
        <v>37.983134223471545</v>
      </c>
      <c r="M59" s="84"/>
      <c r="N59" s="84">
        <f t="shared" si="5"/>
        <v>9.0944646300301546</v>
      </c>
      <c r="O59" s="84">
        <f t="shared" si="5"/>
        <v>13.08531270202073</v>
      </c>
      <c r="P59" s="84">
        <f t="shared" si="5"/>
        <v>16.031266937500931</v>
      </c>
      <c r="Q59" s="84">
        <f t="shared" si="5"/>
        <v>18.963354782419021</v>
      </c>
    </row>
    <row r="60" spans="1:18">
      <c r="A60" s="107" t="s">
        <v>250</v>
      </c>
      <c r="C60" s="84">
        <f t="shared" si="5"/>
        <v>3.7495260027931159</v>
      </c>
      <c r="D60" s="84">
        <f t="shared" si="5"/>
        <v>5.2364333937595173</v>
      </c>
      <c r="E60" s="84">
        <f t="shared" si="5"/>
        <v>3.7526475243797188</v>
      </c>
      <c r="F60" s="84">
        <f t="shared" si="5"/>
        <v>1.0293593574385262</v>
      </c>
      <c r="G60" s="84">
        <f t="shared" si="5"/>
        <v>0.60731295516972006</v>
      </c>
      <c r="H60" s="84"/>
      <c r="I60" s="84">
        <f t="shared" si="5"/>
        <v>2.3107135935059455</v>
      </c>
      <c r="J60" s="84">
        <f t="shared" si="5"/>
        <v>1.4605756853723333</v>
      </c>
      <c r="K60" s="84">
        <f t="shared" si="5"/>
        <v>0.76001026380420578</v>
      </c>
      <c r="L60" s="84">
        <f t="shared" si="5"/>
        <v>0</v>
      </c>
      <c r="M60" s="84"/>
      <c r="N60" s="84">
        <f t="shared" si="5"/>
        <v>7.2437354067341211</v>
      </c>
      <c r="O60" s="84">
        <f t="shared" si="5"/>
        <v>5.4976748065814443</v>
      </c>
      <c r="P60" s="84">
        <f t="shared" si="5"/>
        <v>1.248589059555361</v>
      </c>
      <c r="Q60" s="84">
        <f t="shared" si="5"/>
        <v>1.3142109281273855</v>
      </c>
    </row>
    <row r="61" spans="1:18">
      <c r="A61" s="107" t="s">
        <v>251</v>
      </c>
      <c r="C61" s="84">
        <f t="shared" si="5"/>
        <v>35.154037531330069</v>
      </c>
      <c r="D61" s="84">
        <f t="shared" si="5"/>
        <v>41.650110356073753</v>
      </c>
      <c r="E61" s="84">
        <f t="shared" si="5"/>
        <v>34.052283944843886</v>
      </c>
      <c r="F61" s="84">
        <f t="shared" si="5"/>
        <v>27.109295759203921</v>
      </c>
      <c r="G61" s="84">
        <f t="shared" si="5"/>
        <v>13.22984653378021</v>
      </c>
      <c r="H61" s="84"/>
      <c r="I61" s="84">
        <f t="shared" si="5"/>
        <v>11.219231339284697</v>
      </c>
      <c r="J61" s="84">
        <f t="shared" si="5"/>
        <v>12.359433626379646</v>
      </c>
      <c r="K61" s="84">
        <f t="shared" si="5"/>
        <v>11.55777666450801</v>
      </c>
      <c r="L61" s="84">
        <f t="shared" si="5"/>
        <v>9.037245256500352</v>
      </c>
      <c r="M61" s="84"/>
      <c r="N61" s="84">
        <f t="shared" si="5"/>
        <v>62.528208758501734</v>
      </c>
      <c r="O61" s="84">
        <f t="shared" si="5"/>
        <v>50.569933059454051</v>
      </c>
      <c r="P61" s="84">
        <f t="shared" si="5"/>
        <v>39.766890262397624</v>
      </c>
      <c r="Q61" s="84">
        <f t="shared" si="5"/>
        <v>18.109935652742941</v>
      </c>
    </row>
    <row r="62" spans="1:18">
      <c r="A62" s="107" t="s">
        <v>252</v>
      </c>
      <c r="C62" s="84">
        <f t="shared" si="5"/>
        <v>0</v>
      </c>
      <c r="D62" s="84">
        <f t="shared" si="5"/>
        <v>0</v>
      </c>
      <c r="E62" s="84">
        <f t="shared" si="5"/>
        <v>0</v>
      </c>
      <c r="F62" s="84">
        <f t="shared" si="5"/>
        <v>0</v>
      </c>
      <c r="G62" s="84">
        <f t="shared" si="5"/>
        <v>0</v>
      </c>
      <c r="H62" s="84"/>
      <c r="I62" s="84">
        <f t="shared" si="5"/>
        <v>0</v>
      </c>
      <c r="J62" s="84">
        <f t="shared" si="5"/>
        <v>0</v>
      </c>
      <c r="K62" s="84">
        <f t="shared" si="5"/>
        <v>0</v>
      </c>
      <c r="L62" s="84">
        <f t="shared" si="5"/>
        <v>0</v>
      </c>
      <c r="M62" s="84">
        <f t="shared" si="5"/>
        <v>0</v>
      </c>
      <c r="N62" s="84">
        <f t="shared" si="5"/>
        <v>0</v>
      </c>
      <c r="O62" s="84">
        <f t="shared" si="5"/>
        <v>0</v>
      </c>
      <c r="P62" s="84">
        <f t="shared" si="5"/>
        <v>0</v>
      </c>
      <c r="Q62" s="84">
        <f t="shared" si="5"/>
        <v>0</v>
      </c>
    </row>
    <row r="63" spans="1:18">
      <c r="A63" s="6"/>
    </row>
    <row r="64" spans="1:18">
      <c r="A64" s="1" t="s">
        <v>113</v>
      </c>
    </row>
    <row r="65" spans="1:17">
      <c r="A65" s="107" t="s">
        <v>245</v>
      </c>
      <c r="C65" s="87">
        <f>+C30/C$29*100</f>
        <v>20.316662197551992</v>
      </c>
      <c r="D65" s="87">
        <f t="shared" ref="D65:Q65" si="6">+D30/D$29*100</f>
        <v>10.042755326732967</v>
      </c>
      <c r="E65" s="87">
        <f t="shared" si="6"/>
        <v>17.396930919410359</v>
      </c>
      <c r="F65" s="87">
        <f t="shared" si="6"/>
        <v>25.593283455770333</v>
      </c>
      <c r="G65" s="87">
        <f t="shared" si="6"/>
        <v>48.423612569109103</v>
      </c>
      <c r="H65" s="87"/>
      <c r="I65" s="87">
        <f t="shared" si="6"/>
        <v>12.21924769726394</v>
      </c>
      <c r="J65" s="87">
        <f t="shared" si="6"/>
        <v>17.506453309474729</v>
      </c>
      <c r="K65" s="87">
        <f t="shared" si="6"/>
        <v>27.065049200938091</v>
      </c>
      <c r="L65" s="87">
        <f t="shared" si="6"/>
        <v>40.627656941141019</v>
      </c>
      <c r="M65" s="87"/>
      <c r="N65" s="87">
        <f t="shared" si="6"/>
        <v>8.528903084089734</v>
      </c>
      <c r="O65" s="87">
        <f t="shared" si="6"/>
        <v>17.301703560457163</v>
      </c>
      <c r="P65" s="87">
        <f t="shared" si="6"/>
        <v>24.305178985681682</v>
      </c>
      <c r="Q65" s="87">
        <f t="shared" si="6"/>
        <v>57.6468191829304</v>
      </c>
    </row>
    <row r="66" spans="1:17">
      <c r="A66" s="107" t="s">
        <v>246</v>
      </c>
      <c r="C66" s="87">
        <f t="shared" ref="C66:Q72" si="7">+C31/C$29*100</f>
        <v>2.2633523498176755</v>
      </c>
      <c r="D66" s="87">
        <f t="shared" si="7"/>
        <v>0.5844655025751847</v>
      </c>
      <c r="E66" s="87">
        <f t="shared" si="7"/>
        <v>1.7600478980776955</v>
      </c>
      <c r="F66" s="87">
        <f t="shared" si="7"/>
        <v>2.7032059311418797</v>
      </c>
      <c r="G66" s="87">
        <f t="shared" si="7"/>
        <v>8.9375277019618817</v>
      </c>
      <c r="H66" s="87"/>
      <c r="I66" s="87">
        <f t="shared" si="7"/>
        <v>0.46417714052361736</v>
      </c>
      <c r="J66" s="87">
        <f t="shared" si="7"/>
        <v>0.98396596924577406</v>
      </c>
      <c r="K66" s="87">
        <f t="shared" si="7"/>
        <v>2.485735354561061</v>
      </c>
      <c r="L66" s="87">
        <f t="shared" si="7"/>
        <v>9.637633586964709</v>
      </c>
      <c r="M66" s="87"/>
      <c r="N66" s="87">
        <f t="shared" si="7"/>
        <v>0.66813528082511719</v>
      </c>
      <c r="O66" s="87">
        <f t="shared" si="7"/>
        <v>2.436518265983064</v>
      </c>
      <c r="P66" s="87">
        <f t="shared" si="7"/>
        <v>2.893555563197169</v>
      </c>
      <c r="Q66" s="87">
        <f t="shared" si="7"/>
        <v>8.1095876459280198</v>
      </c>
    </row>
    <row r="67" spans="1:17">
      <c r="A67" s="107" t="s">
        <v>247</v>
      </c>
      <c r="C67" s="87">
        <f t="shared" si="7"/>
        <v>24.817716319868712</v>
      </c>
      <c r="D67" s="87">
        <f t="shared" si="7"/>
        <v>19.16172011547847</v>
      </c>
      <c r="E67" s="87">
        <f t="shared" si="7"/>
        <v>26.418455024230568</v>
      </c>
      <c r="F67" s="87">
        <f t="shared" si="7"/>
        <v>27.408538993646815</v>
      </c>
      <c r="G67" s="87">
        <f t="shared" si="7"/>
        <v>22.414677957403125</v>
      </c>
      <c r="H67" s="87"/>
      <c r="I67" s="87">
        <f t="shared" si="7"/>
        <v>28.121511865329634</v>
      </c>
      <c r="J67" s="87">
        <f t="shared" si="7"/>
        <v>36.794040184823587</v>
      </c>
      <c r="K67" s="87">
        <f t="shared" si="7"/>
        <v>35.410168999782414</v>
      </c>
      <c r="L67" s="87">
        <f t="shared" si="7"/>
        <v>28.812811433860325</v>
      </c>
      <c r="M67" s="87"/>
      <c r="N67" s="87">
        <f t="shared" si="7"/>
        <v>12.929695883251485</v>
      </c>
      <c r="O67" s="87">
        <f t="shared" si="7"/>
        <v>17.374771005573145</v>
      </c>
      <c r="P67" s="87">
        <f t="shared" si="7"/>
        <v>20.405134811280082</v>
      </c>
      <c r="Q67" s="87">
        <f t="shared" si="7"/>
        <v>14.846783536391298</v>
      </c>
    </row>
    <row r="68" spans="1:17">
      <c r="A68" s="107" t="s">
        <v>248</v>
      </c>
      <c r="C68" s="87">
        <f t="shared" si="7"/>
        <v>11.911060336259398</v>
      </c>
      <c r="D68" s="87">
        <f t="shared" si="7"/>
        <v>13.733264090923475</v>
      </c>
      <c r="E68" s="87">
        <f t="shared" si="7"/>
        <v>11.145781328007988</v>
      </c>
      <c r="F68" s="87">
        <f t="shared" si="7"/>
        <v>12.076125348409446</v>
      </c>
      <c r="G68" s="87">
        <f t="shared" si="7"/>
        <v>10.587398231740032</v>
      </c>
      <c r="H68" s="87"/>
      <c r="I68" s="87">
        <f t="shared" si="7"/>
        <v>20.460093470665633</v>
      </c>
      <c r="J68" s="87">
        <f t="shared" si="7"/>
        <v>15.051273835935818</v>
      </c>
      <c r="K68" s="87">
        <f t="shared" si="7"/>
        <v>14.716459950194633</v>
      </c>
      <c r="L68" s="87">
        <f t="shared" si="7"/>
        <v>11.423098033729026</v>
      </c>
      <c r="M68" s="87"/>
      <c r="N68" s="87">
        <f t="shared" si="7"/>
        <v>9.0543850125610721</v>
      </c>
      <c r="O68" s="87">
        <f t="shared" si="7"/>
        <v>7.7416363243562225</v>
      </c>
      <c r="P68" s="87">
        <f t="shared" si="7"/>
        <v>9.7651879263689452</v>
      </c>
      <c r="Q68" s="87">
        <f t="shared" si="7"/>
        <v>9.5991037441596934</v>
      </c>
    </row>
    <row r="69" spans="1:17">
      <c r="A69" s="107" t="s">
        <v>249</v>
      </c>
      <c r="C69" s="87">
        <f t="shared" si="7"/>
        <v>16.72530038070434</v>
      </c>
      <c r="D69" s="87">
        <f t="shared" si="7"/>
        <v>20.007706010129496</v>
      </c>
      <c r="E69" s="87">
        <f t="shared" si="7"/>
        <v>16.735986246194621</v>
      </c>
      <c r="F69" s="87">
        <f t="shared" si="7"/>
        <v>16.798272340521567</v>
      </c>
      <c r="G69" s="87">
        <f t="shared" si="7"/>
        <v>6.4233559614621933</v>
      </c>
      <c r="H69" s="87"/>
      <c r="I69" s="87">
        <f t="shared" si="7"/>
        <v>24.768818911928847</v>
      </c>
      <c r="J69" s="87">
        <f t="shared" si="7"/>
        <v>18.231077848775939</v>
      </c>
      <c r="K69" s="87">
        <f t="shared" si="7"/>
        <v>16.831072749691746</v>
      </c>
      <c r="L69" s="87">
        <f t="shared" si="7"/>
        <v>8.5624804933435197</v>
      </c>
      <c r="M69" s="87"/>
      <c r="N69" s="87">
        <f t="shared" si="7"/>
        <v>16.6961231111055</v>
      </c>
      <c r="O69" s="87">
        <f t="shared" si="7"/>
        <v>15.432863137298295</v>
      </c>
      <c r="P69" s="87">
        <f t="shared" si="7"/>
        <v>16.769608011702253</v>
      </c>
      <c r="Q69" s="87">
        <f t="shared" si="7"/>
        <v>3.8931113063183482</v>
      </c>
    </row>
    <row r="70" spans="1:17">
      <c r="A70" s="107" t="s">
        <v>250</v>
      </c>
      <c r="C70" s="87">
        <f t="shared" si="7"/>
        <v>1.8277742363835174</v>
      </c>
      <c r="D70" s="87">
        <f t="shared" si="7"/>
        <v>6.1476836366411476</v>
      </c>
      <c r="E70" s="87">
        <f t="shared" si="7"/>
        <v>0.77609150184497688</v>
      </c>
      <c r="F70" s="87">
        <f t="shared" si="7"/>
        <v>0.56605955967816546</v>
      </c>
      <c r="G70" s="87">
        <f t="shared" si="7"/>
        <v>0.1288870226514568</v>
      </c>
      <c r="H70" s="87"/>
      <c r="I70" s="87">
        <f t="shared" si="7"/>
        <v>2.2079041698806661</v>
      </c>
      <c r="J70" s="87">
        <f t="shared" si="7"/>
        <v>0.55475288006013013</v>
      </c>
      <c r="K70" s="87">
        <f t="shared" si="7"/>
        <v>7.283431251662198E-2</v>
      </c>
      <c r="L70" s="87">
        <f t="shared" si="7"/>
        <v>0</v>
      </c>
      <c r="M70" s="87"/>
      <c r="N70" s="87">
        <f t="shared" si="7"/>
        <v>8.8880613030689393</v>
      </c>
      <c r="O70" s="87">
        <f t="shared" si="7"/>
        <v>0.96902186227137854</v>
      </c>
      <c r="P70" s="87">
        <f t="shared" si="7"/>
        <v>0.99775953783524296</v>
      </c>
      <c r="Q70" s="87">
        <f t="shared" si="7"/>
        <v>0.2813530407770945</v>
      </c>
    </row>
    <row r="71" spans="1:17">
      <c r="A71" s="107" t="s">
        <v>251</v>
      </c>
      <c r="C71" s="87">
        <f t="shared" si="7"/>
        <v>22.1351636900222</v>
      </c>
      <c r="D71" s="87">
        <f t="shared" si="7"/>
        <v>30.307700612199696</v>
      </c>
      <c r="E71" s="87">
        <f t="shared" si="7"/>
        <v>25.766613238037678</v>
      </c>
      <c r="F71" s="87">
        <f t="shared" si="7"/>
        <v>14.854514370831778</v>
      </c>
      <c r="G71" s="87">
        <f t="shared" si="7"/>
        <v>3.0822077588821233</v>
      </c>
      <c r="H71" s="87"/>
      <c r="I71" s="87">
        <f t="shared" si="7"/>
        <v>11.758246744407636</v>
      </c>
      <c r="J71" s="87">
        <f t="shared" si="7"/>
        <v>10.878435971684027</v>
      </c>
      <c r="K71" s="87">
        <f t="shared" si="7"/>
        <v>3.4186794323154674</v>
      </c>
      <c r="L71" s="87">
        <f t="shared" si="7"/>
        <v>0.93524328163845183</v>
      </c>
      <c r="M71" s="87"/>
      <c r="N71" s="87">
        <f t="shared" si="7"/>
        <v>43.210394758436124</v>
      </c>
      <c r="O71" s="87">
        <f t="shared" si="7"/>
        <v>38.743661486957635</v>
      </c>
      <c r="P71" s="87">
        <f t="shared" si="7"/>
        <v>24.863575163934648</v>
      </c>
      <c r="Q71" s="87">
        <f t="shared" si="7"/>
        <v>5.6219684528128928</v>
      </c>
    </row>
    <row r="72" spans="1:17">
      <c r="A72" s="107" t="s">
        <v>252</v>
      </c>
      <c r="C72" s="87">
        <f t="shared" si="7"/>
        <v>3.0909146377688886E-3</v>
      </c>
      <c r="D72" s="87">
        <f t="shared" si="7"/>
        <v>1.4332434298818225E-2</v>
      </c>
      <c r="E72" s="87">
        <f t="shared" si="7"/>
        <v>0</v>
      </c>
      <c r="F72" s="87">
        <f t="shared" si="7"/>
        <v>0</v>
      </c>
      <c r="G72" s="87">
        <f t="shared" si="7"/>
        <v>0</v>
      </c>
      <c r="H72" s="87"/>
      <c r="I72" s="87">
        <f t="shared" si="7"/>
        <v>0</v>
      </c>
      <c r="J72" s="87">
        <f t="shared" si="7"/>
        <v>0</v>
      </c>
      <c r="K72" s="87">
        <f t="shared" si="7"/>
        <v>0</v>
      </c>
      <c r="L72" s="87">
        <f t="shared" si="7"/>
        <v>0</v>
      </c>
      <c r="M72" s="87"/>
      <c r="N72" s="87">
        <f t="shared" si="7"/>
        <v>2.4301566662037796E-2</v>
      </c>
      <c r="O72" s="87">
        <f t="shared" si="7"/>
        <v>0</v>
      </c>
      <c r="P72" s="87">
        <f t="shared" si="7"/>
        <v>0</v>
      </c>
      <c r="Q72" s="87">
        <f t="shared" si="7"/>
        <v>0</v>
      </c>
    </row>
    <row r="73" spans="1:17">
      <c r="A73" s="6"/>
    </row>
    <row r="75" spans="1:17">
      <c r="B75" s="199" t="s">
        <v>121</v>
      </c>
      <c r="C75" s="199"/>
      <c r="D75" s="199"/>
      <c r="E75" s="199"/>
      <c r="F75" s="199" t="s">
        <v>21</v>
      </c>
      <c r="G75" s="199"/>
      <c r="H75" s="199"/>
      <c r="I75" s="199"/>
      <c r="J75" s="199" t="s">
        <v>22</v>
      </c>
      <c r="K75" s="199"/>
      <c r="L75" s="199"/>
      <c r="M75" s="199"/>
    </row>
    <row r="76" spans="1:17">
      <c r="B76" s="128" t="s">
        <v>266</v>
      </c>
      <c r="C76" s="128" t="s">
        <v>38</v>
      </c>
      <c r="D76" s="128" t="s">
        <v>39</v>
      </c>
      <c r="E76" s="128" t="s">
        <v>269</v>
      </c>
      <c r="F76" s="128" t="s">
        <v>266</v>
      </c>
      <c r="G76" s="128" t="s">
        <v>38</v>
      </c>
      <c r="H76" s="128" t="s">
        <v>39</v>
      </c>
      <c r="I76" s="128" t="s">
        <v>269</v>
      </c>
      <c r="J76" s="128" t="s">
        <v>266</v>
      </c>
      <c r="K76" s="128" t="s">
        <v>38</v>
      </c>
      <c r="L76" s="128" t="s">
        <v>39</v>
      </c>
      <c r="M76" s="128" t="s">
        <v>269</v>
      </c>
    </row>
    <row r="77" spans="1:17">
      <c r="A77" s="107" t="s">
        <v>245</v>
      </c>
      <c r="B77" s="122">
        <v>5.3724639162071419</v>
      </c>
      <c r="C77" s="122">
        <v>11.500564846350276</v>
      </c>
      <c r="D77" s="122">
        <v>20.069272793990272</v>
      </c>
      <c r="E77" s="122">
        <v>37.483654398162912</v>
      </c>
      <c r="F77" s="87">
        <v>6.0841966689657827</v>
      </c>
      <c r="G77" s="87">
        <v>11.355058759883772</v>
      </c>
      <c r="H77" s="87">
        <v>20.56792654644126</v>
      </c>
      <c r="I77" s="87">
        <v>30.064082237642598</v>
      </c>
      <c r="J77" s="89">
        <v>4.8815649985873293</v>
      </c>
      <c r="K77" s="89">
        <v>11.620062410200722</v>
      </c>
      <c r="L77" s="89">
        <v>19.643446055028448</v>
      </c>
      <c r="M77" s="89">
        <v>46.215263916130041</v>
      </c>
    </row>
    <row r="78" spans="1:17">
      <c r="A78" s="107" t="s">
        <v>246</v>
      </c>
      <c r="B78" s="122">
        <v>0.71092163998596591</v>
      </c>
      <c r="C78" s="122">
        <v>1.3103493043333505</v>
      </c>
      <c r="D78" s="122">
        <v>2.356839640653202</v>
      </c>
      <c r="E78" s="122">
        <v>7.5353224468967275</v>
      </c>
      <c r="F78" s="87">
        <v>0.83731010409044282</v>
      </c>
      <c r="G78" s="87">
        <v>0.87602900902846237</v>
      </c>
      <c r="H78" s="87">
        <v>2.3309090100309158</v>
      </c>
      <c r="I78" s="87">
        <v>8.551918411291453</v>
      </c>
      <c r="J78" s="89">
        <v>0.62362807859766389</v>
      </c>
      <c r="K78" s="89">
        <v>1.6670369074439373</v>
      </c>
      <c r="L78" s="89">
        <v>2.3789831737617737</v>
      </c>
      <c r="M78" s="89">
        <v>6.3388471351951816</v>
      </c>
    </row>
    <row r="79" spans="1:17">
      <c r="A79" s="107" t="s">
        <v>247</v>
      </c>
      <c r="B79" s="122">
        <v>9.6212729134496318</v>
      </c>
      <c r="C79" s="122">
        <v>17.949497815473752</v>
      </c>
      <c r="D79" s="122">
        <v>20.755853914313331</v>
      </c>
      <c r="E79" s="122">
        <v>19.821633603367992</v>
      </c>
      <c r="F79" s="87">
        <v>13.799948882594522</v>
      </c>
      <c r="G79" s="87">
        <v>24.99956465560776</v>
      </c>
      <c r="H79" s="87">
        <v>26.858631015567024</v>
      </c>
      <c r="I79" s="87">
        <v>25.426416040469885</v>
      </c>
      <c r="J79" s="89">
        <v>6.7391677070529745</v>
      </c>
      <c r="K79" s="89">
        <v>12.159596974640255</v>
      </c>
      <c r="L79" s="89">
        <v>15.544370677970493</v>
      </c>
      <c r="M79" s="89">
        <v>13.225313731275929</v>
      </c>
    </row>
    <row r="80" spans="1:17">
      <c r="A80" s="107" t="s">
        <v>248</v>
      </c>
      <c r="B80" s="122">
        <v>19.137504635746446</v>
      </c>
      <c r="C80" s="122">
        <v>17.448203223236284</v>
      </c>
      <c r="D80" s="122">
        <v>17.503161886738326</v>
      </c>
      <c r="E80" s="122">
        <v>14.957820373796007</v>
      </c>
      <c r="F80" s="87">
        <v>28.423378160263567</v>
      </c>
      <c r="G80" s="87">
        <v>22.859992082536657</v>
      </c>
      <c r="H80" s="87">
        <v>20.672865978797788</v>
      </c>
      <c r="I80" s="87">
        <v>14.647473950459785</v>
      </c>
      <c r="J80" s="89">
        <v>12.732879507569264</v>
      </c>
      <c r="K80" s="89">
        <v>13.003745946816899</v>
      </c>
      <c r="L80" s="89">
        <v>14.796384387599176</v>
      </c>
      <c r="M80" s="89">
        <v>15.322930588582437</v>
      </c>
    </row>
    <row r="81" spans="1:13">
      <c r="A81" s="107" t="s">
        <v>249</v>
      </c>
      <c r="B81" s="122">
        <v>22.270233112842106</v>
      </c>
      <c r="C81" s="122">
        <v>20.26887523858084</v>
      </c>
      <c r="D81" s="122">
        <v>19.573429347896948</v>
      </c>
      <c r="E81" s="122">
        <v>13.628245199974485</v>
      </c>
      <c r="F81" s="87">
        <v>37.156926933620895</v>
      </c>
      <c r="G81" s="87">
        <v>27.464310466724019</v>
      </c>
      <c r="H81" s="87">
        <v>23.157039130883128</v>
      </c>
      <c r="I81" s="87">
        <v>17.824301105400163</v>
      </c>
      <c r="J81" s="89">
        <v>12.002636986880265</v>
      </c>
      <c r="K81" s="89">
        <v>14.359589919408275</v>
      </c>
      <c r="L81" s="89">
        <v>16.513195949270919</v>
      </c>
      <c r="M81" s="89">
        <v>8.6898790203599869</v>
      </c>
    </row>
    <row r="82" spans="1:13">
      <c r="A82" s="107" t="s">
        <v>250</v>
      </c>
      <c r="B82" s="122">
        <v>5.5862620413290642</v>
      </c>
      <c r="C82" s="122">
        <v>2.0922348546318972</v>
      </c>
      <c r="D82" s="122">
        <v>0.72346203780107765</v>
      </c>
      <c r="E82" s="122">
        <v>0.2802672705236971</v>
      </c>
      <c r="F82" s="87">
        <v>2.2710482919434067</v>
      </c>
      <c r="G82" s="87">
        <v>0.93871860151128372</v>
      </c>
      <c r="H82" s="87">
        <v>0.30026022552879161</v>
      </c>
      <c r="I82" s="87">
        <v>0</v>
      </c>
      <c r="J82" s="89">
        <v>7.8728064350207312</v>
      </c>
      <c r="K82" s="89">
        <v>3.0394702092829693</v>
      </c>
      <c r="L82" s="89">
        <v>1.0848563855962567</v>
      </c>
      <c r="M82" s="89">
        <v>0.61010535816569178</v>
      </c>
    </row>
    <row r="83" spans="1:13">
      <c r="A83" s="107" t="s">
        <v>251</v>
      </c>
      <c r="B83" s="122">
        <v>37.29583958280783</v>
      </c>
      <c r="C83" s="122">
        <v>29.430274717393605</v>
      </c>
      <c r="D83" s="122">
        <v>19.017980378606829</v>
      </c>
      <c r="E83" s="122">
        <v>6.2930567072781791</v>
      </c>
      <c r="F83" s="87">
        <v>11.427190958521376</v>
      </c>
      <c r="G83" s="87">
        <v>11.506210332870127</v>
      </c>
      <c r="H83" s="87">
        <v>6.1123680927510904</v>
      </c>
      <c r="I83" s="87">
        <v>3.4858082547361127</v>
      </c>
      <c r="J83" s="89">
        <v>55.137777734847596</v>
      </c>
      <c r="K83" s="89">
        <v>44.150497632206942</v>
      </c>
      <c r="L83" s="89">
        <v>30.038590705424284</v>
      </c>
      <c r="M83" s="89">
        <v>9.5967923906062857</v>
      </c>
    </row>
    <row r="84" spans="1:13">
      <c r="B84" s="122"/>
      <c r="C84" s="122"/>
      <c r="D84" s="122"/>
      <c r="E84" s="122"/>
    </row>
    <row r="85" spans="1:13">
      <c r="A85" s="107"/>
    </row>
  </sheetData>
  <mergeCells count="11">
    <mergeCell ref="N6:R6"/>
    <mergeCell ref="C41:C42"/>
    <mergeCell ref="D41:H41"/>
    <mergeCell ref="I41:M41"/>
    <mergeCell ref="N41:R41"/>
    <mergeCell ref="B75:E75"/>
    <mergeCell ref="F75:I75"/>
    <mergeCell ref="J75:M75"/>
    <mergeCell ref="C6:C7"/>
    <mergeCell ref="D6:H6"/>
    <mergeCell ref="I6:M6"/>
  </mergeCells>
  <pageMargins left="0.7" right="0.7" top="0.75" bottom="0.75" header="0.3" footer="0.3"/>
  <pageSetup paperSize="9" orientation="portrait" horizontalDpi="0" verticalDpi="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C679F-BAEC-45FD-9FAD-4CB9298C423A}">
  <dimension ref="A1"/>
  <sheetViews>
    <sheetView workbookViewId="0">
      <selection activeCell="E2" sqref="E2"/>
    </sheetView>
  </sheetViews>
  <sheetFormatPr defaultColWidth="11.42578125"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C9373-BCEB-47A9-AF1E-165FEE6DA7AE}">
  <dimension ref="A1:AZ69"/>
  <sheetViews>
    <sheetView tabSelected="1" topLeftCell="A7" zoomScale="85" zoomScaleNormal="85" workbookViewId="0">
      <selection activeCell="D19" sqref="D19"/>
    </sheetView>
  </sheetViews>
  <sheetFormatPr defaultRowHeight="15"/>
  <cols>
    <col min="1" max="1" width="57.7109375" bestFit="1" customWidth="1"/>
    <col min="2" max="2" width="30.5703125" bestFit="1" customWidth="1"/>
    <col min="3" max="3" width="29.7109375" bestFit="1" customWidth="1"/>
    <col min="4" max="4" width="31.140625" bestFit="1" customWidth="1"/>
    <col min="5" max="5" width="21.42578125" bestFit="1" customWidth="1"/>
    <col min="6" max="6" width="15.7109375" bestFit="1" customWidth="1"/>
    <col min="7" max="7" width="57.7109375" bestFit="1" customWidth="1"/>
    <col min="8" max="8" width="31.5703125" bestFit="1" customWidth="1"/>
    <col min="9" max="9" width="26.7109375" bestFit="1" customWidth="1"/>
    <col min="10" max="10" width="29.7109375" bestFit="1" customWidth="1"/>
    <col min="11" max="11" width="19.85546875" bestFit="1" customWidth="1"/>
    <col min="12" max="12" width="16" bestFit="1" customWidth="1"/>
    <col min="13" max="13" width="57.7109375" bestFit="1" customWidth="1"/>
    <col min="14" max="14" width="28.140625" bestFit="1" customWidth="1"/>
    <col min="15" max="15" width="31.140625" bestFit="1" customWidth="1"/>
    <col min="16" max="16" width="21.42578125" bestFit="1" customWidth="1"/>
    <col min="17" max="17" width="17.5703125" bestFit="1" customWidth="1"/>
    <col min="20" max="20" width="57.7109375" bestFit="1" customWidth="1"/>
    <col min="21" max="21" width="28.140625" bestFit="1" customWidth="1"/>
    <col min="22" max="22" width="31.140625" bestFit="1" customWidth="1"/>
    <col min="23" max="23" width="21.42578125" bestFit="1" customWidth="1"/>
    <col min="24" max="24" width="9.28515625" customWidth="1"/>
    <col min="27" max="27" width="57.7109375" bestFit="1" customWidth="1"/>
    <col min="28" max="28" width="28.140625" bestFit="1" customWidth="1"/>
    <col min="29" max="29" width="31.140625" bestFit="1" customWidth="1"/>
    <col min="30" max="30" width="21.42578125" bestFit="1" customWidth="1"/>
    <col min="31" max="31" width="17.5703125" bestFit="1" customWidth="1"/>
    <col min="34" max="34" width="57.7109375" bestFit="1" customWidth="1"/>
    <col min="35" max="35" width="28.140625" bestFit="1" customWidth="1"/>
    <col min="36" max="36" width="31.140625" bestFit="1" customWidth="1"/>
    <col min="37" max="37" width="21.42578125" bestFit="1" customWidth="1"/>
    <col min="38" max="38" width="17.5703125" bestFit="1" customWidth="1"/>
    <col min="41" max="41" width="57.7109375" bestFit="1" customWidth="1"/>
    <col min="42" max="42" width="28.140625" bestFit="1" customWidth="1"/>
    <col min="43" max="43" width="31.140625" bestFit="1" customWidth="1"/>
    <col min="44" max="44" width="21.42578125" bestFit="1" customWidth="1"/>
    <col min="45" max="45" width="17.5703125" bestFit="1" customWidth="1"/>
    <col min="48" max="48" width="57.7109375" bestFit="1" customWidth="1"/>
    <col min="49" max="49" width="13.5703125" customWidth="1"/>
    <col min="50" max="50" width="31.140625" bestFit="1" customWidth="1"/>
    <col min="51" max="51" width="21.42578125" bestFit="1" customWidth="1"/>
    <col min="52" max="52" width="17.5703125" bestFit="1" customWidth="1"/>
  </cols>
  <sheetData>
    <row r="1" spans="1:52">
      <c r="A1" s="182" t="s">
        <v>392</v>
      </c>
      <c r="B1" s="215"/>
      <c r="C1" s="215"/>
      <c r="D1" s="215"/>
      <c r="E1" s="215"/>
      <c r="F1" s="215"/>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row>
    <row r="4" spans="1:52">
      <c r="A4" s="182" t="s">
        <v>55</v>
      </c>
      <c r="B4" s="173"/>
      <c r="C4" s="176"/>
      <c r="D4" s="176"/>
      <c r="E4" s="176"/>
      <c r="F4" s="176"/>
      <c r="G4" s="182" t="s">
        <v>393</v>
      </c>
      <c r="H4" s="173"/>
      <c r="I4" s="173"/>
      <c r="J4" s="173"/>
      <c r="K4" s="174"/>
      <c r="L4" s="175"/>
      <c r="M4" s="182" t="s">
        <v>38</v>
      </c>
      <c r="N4" s="173"/>
      <c r="O4" s="173"/>
      <c r="P4" s="173"/>
      <c r="Q4" s="174"/>
      <c r="T4" s="182" t="s">
        <v>39</v>
      </c>
      <c r="U4" s="173"/>
      <c r="V4" s="173"/>
      <c r="W4" s="173"/>
      <c r="X4" s="174"/>
      <c r="AA4" s="182" t="s">
        <v>377</v>
      </c>
      <c r="AB4" s="173"/>
      <c r="AC4" s="173"/>
      <c r="AD4" s="173"/>
      <c r="AE4" s="174"/>
      <c r="AH4" s="182" t="s">
        <v>378</v>
      </c>
      <c r="AI4" s="173"/>
      <c r="AJ4" s="173"/>
      <c r="AK4" s="173"/>
      <c r="AL4" s="174"/>
      <c r="AO4" s="182" t="s">
        <v>366</v>
      </c>
      <c r="AP4" s="173"/>
      <c r="AQ4" s="173"/>
      <c r="AR4" s="173"/>
      <c r="AS4" s="174"/>
      <c r="AV4" s="182" t="s">
        <v>367</v>
      </c>
      <c r="AW4" s="173"/>
      <c r="AX4" s="173"/>
      <c r="AY4" s="173"/>
      <c r="AZ4" s="174"/>
    </row>
    <row r="5" spans="1:52">
      <c r="A5" s="212" t="s">
        <v>3</v>
      </c>
      <c r="B5" s="212" t="s">
        <v>353</v>
      </c>
      <c r="C5" s="212" t="s">
        <v>354</v>
      </c>
      <c r="D5" s="212" t="s">
        <v>355</v>
      </c>
      <c r="E5" s="212" t="s">
        <v>63</v>
      </c>
      <c r="F5" s="178"/>
      <c r="G5" s="206" t="s">
        <v>3</v>
      </c>
      <c r="H5" s="206" t="s">
        <v>353</v>
      </c>
      <c r="I5" s="206" t="s">
        <v>354</v>
      </c>
      <c r="J5" s="206" t="s">
        <v>355</v>
      </c>
      <c r="K5" s="206" t="s">
        <v>63</v>
      </c>
      <c r="L5" s="175"/>
      <c r="M5" s="206" t="s">
        <v>3</v>
      </c>
      <c r="N5" s="206" t="s">
        <v>353</v>
      </c>
      <c r="O5" s="206" t="s">
        <v>354</v>
      </c>
      <c r="P5" s="206" t="s">
        <v>355</v>
      </c>
      <c r="Q5" s="206" t="s">
        <v>63</v>
      </c>
      <c r="T5" s="206" t="s">
        <v>3</v>
      </c>
      <c r="U5" s="206" t="s">
        <v>353</v>
      </c>
      <c r="V5" s="206" t="s">
        <v>354</v>
      </c>
      <c r="W5" s="206" t="s">
        <v>355</v>
      </c>
      <c r="X5" s="206" t="s">
        <v>63</v>
      </c>
      <c r="AA5" s="206" t="s">
        <v>3</v>
      </c>
      <c r="AB5" s="206" t="s">
        <v>353</v>
      </c>
      <c r="AC5" s="206" t="s">
        <v>354</v>
      </c>
      <c r="AD5" s="206" t="s">
        <v>355</v>
      </c>
      <c r="AE5" s="206" t="s">
        <v>63</v>
      </c>
      <c r="AH5" s="206" t="s">
        <v>3</v>
      </c>
      <c r="AI5" s="206" t="s">
        <v>353</v>
      </c>
      <c r="AJ5" s="206" t="s">
        <v>354</v>
      </c>
      <c r="AK5" s="206" t="s">
        <v>355</v>
      </c>
      <c r="AL5" s="206" t="s">
        <v>63</v>
      </c>
      <c r="AO5" s="206" t="s">
        <v>3</v>
      </c>
      <c r="AP5" s="206" t="s">
        <v>353</v>
      </c>
      <c r="AQ5" s="206" t="s">
        <v>354</v>
      </c>
      <c r="AR5" s="206" t="s">
        <v>355</v>
      </c>
      <c r="AS5" s="206" t="s">
        <v>63</v>
      </c>
      <c r="AV5" s="206" t="s">
        <v>3</v>
      </c>
      <c r="AW5" s="206" t="s">
        <v>353</v>
      </c>
      <c r="AX5" s="206" t="s">
        <v>354</v>
      </c>
      <c r="AY5" s="206" t="s">
        <v>355</v>
      </c>
      <c r="AZ5" s="206" t="s">
        <v>63</v>
      </c>
    </row>
    <row r="6" spans="1:52">
      <c r="A6" s="212" t="s">
        <v>356</v>
      </c>
      <c r="B6" s="212">
        <v>454000.29467661201</v>
      </c>
      <c r="C6" s="212">
        <v>16273.5945087567</v>
      </c>
      <c r="D6" s="212">
        <v>129908.73024292001</v>
      </c>
      <c r="E6" s="212">
        <v>11542.290822466</v>
      </c>
      <c r="G6" s="212" t="s">
        <v>356</v>
      </c>
      <c r="H6" s="212">
        <v>109696.404469168</v>
      </c>
      <c r="I6" s="212">
        <v>4355.77519562834</v>
      </c>
      <c r="J6" s="212">
        <v>47042.590953928702</v>
      </c>
      <c r="K6" s="212">
        <v>6414.9396877234904</v>
      </c>
      <c r="L6" s="200"/>
      <c r="M6" s="212" t="s">
        <v>356</v>
      </c>
      <c r="N6" s="212">
        <v>191218.19831472001</v>
      </c>
      <c r="O6" s="212">
        <v>5911.0563859121403</v>
      </c>
      <c r="P6" s="212">
        <v>56056.195475639899</v>
      </c>
      <c r="Q6" s="206">
        <v>3662.4973720141002</v>
      </c>
      <c r="T6" s="212" t="s">
        <v>356</v>
      </c>
      <c r="U6" s="206">
        <v>116098.702994573</v>
      </c>
      <c r="V6" s="206">
        <v>3264.0260782810801</v>
      </c>
      <c r="W6" s="206">
        <v>23358.090682887301</v>
      </c>
      <c r="X6" s="206">
        <v>1182.49002439898</v>
      </c>
      <c r="AA6" s="212" t="s">
        <v>356</v>
      </c>
      <c r="AB6" s="206">
        <v>34235.585695894602</v>
      </c>
      <c r="AC6" s="206">
        <v>2742.7368489351202</v>
      </c>
      <c r="AD6" s="206">
        <v>2638.7751124596498</v>
      </c>
      <c r="AE6" s="206">
        <v>0</v>
      </c>
      <c r="AH6" s="212" t="s">
        <v>356</v>
      </c>
      <c r="AI6" s="206">
        <v>2751.4032022551901</v>
      </c>
      <c r="AJ6" s="206">
        <v>0</v>
      </c>
      <c r="AK6" s="206">
        <v>813.07801800490802</v>
      </c>
      <c r="AL6" s="206">
        <v>282.36373832950801</v>
      </c>
      <c r="AO6" s="212" t="s">
        <v>356</v>
      </c>
      <c r="AP6" s="206">
        <v>282084.722941252</v>
      </c>
      <c r="AQ6" s="206">
        <v>8919.9221446198098</v>
      </c>
      <c r="AR6" s="206">
        <v>125236.95492245699</v>
      </c>
      <c r="AS6" s="206">
        <v>1410.5136475592001</v>
      </c>
      <c r="AV6" s="212" t="s">
        <v>356</v>
      </c>
      <c r="AW6" s="206">
        <v>171915.57173535999</v>
      </c>
      <c r="AX6" s="206">
        <v>7353.6723641368799</v>
      </c>
      <c r="AY6" s="206">
        <v>4671.7753204627397</v>
      </c>
      <c r="AZ6" s="206">
        <v>10131.7771749068</v>
      </c>
    </row>
    <row r="7" spans="1:52">
      <c r="A7" s="212" t="s">
        <v>381</v>
      </c>
      <c r="B7" s="212">
        <v>330795.095851461</v>
      </c>
      <c r="C7" s="212">
        <v>15618.796347231801</v>
      </c>
      <c r="D7" s="212">
        <v>102558.537865508</v>
      </c>
      <c r="E7" s="212">
        <v>7873.6652127868401</v>
      </c>
      <c r="G7" s="212" t="s">
        <v>381</v>
      </c>
      <c r="H7" s="212">
        <v>73028.201797220594</v>
      </c>
      <c r="I7" s="212">
        <v>4337.6762226922601</v>
      </c>
      <c r="J7" s="212">
        <v>37860.730620802402</v>
      </c>
      <c r="K7" s="212">
        <v>3682.9929788274399</v>
      </c>
      <c r="L7" s="200"/>
      <c r="M7" s="212" t="s">
        <v>381</v>
      </c>
      <c r="N7" s="212">
        <v>133833.81936546101</v>
      </c>
      <c r="O7" s="212">
        <v>5554.0298485437797</v>
      </c>
      <c r="P7" s="212">
        <v>43074.472617013998</v>
      </c>
      <c r="Q7" s="206">
        <v>2856.9980446892901</v>
      </c>
      <c r="T7" s="212" t="s">
        <v>381</v>
      </c>
      <c r="U7" s="206">
        <v>92034.515757572706</v>
      </c>
      <c r="V7" s="206">
        <v>3094.1914421778902</v>
      </c>
      <c r="W7" s="206">
        <v>19036.266854170801</v>
      </c>
      <c r="X7" s="206">
        <v>1051.3104509406</v>
      </c>
      <c r="AA7" s="212" t="s">
        <v>381</v>
      </c>
      <c r="AB7" s="206">
        <v>29917.176308619899</v>
      </c>
      <c r="AC7" s="206">
        <v>2632.8988338178601</v>
      </c>
      <c r="AD7" s="206">
        <v>2237.0532807561099</v>
      </c>
      <c r="AE7" s="206">
        <v>0</v>
      </c>
      <c r="AH7" s="212" t="s">
        <v>381</v>
      </c>
      <c r="AI7" s="206">
        <v>1981.3826225862999</v>
      </c>
      <c r="AJ7" s="206">
        <v>0</v>
      </c>
      <c r="AK7" s="206">
        <v>350.01449276541598</v>
      </c>
      <c r="AL7" s="206">
        <v>282.36373832950801</v>
      </c>
      <c r="AO7" s="212" t="s">
        <v>381</v>
      </c>
      <c r="AP7" s="206">
        <v>207347.16524077399</v>
      </c>
      <c r="AQ7" s="206">
        <v>8363.9741089373692</v>
      </c>
      <c r="AR7" s="206">
        <v>99158.379152460693</v>
      </c>
      <c r="AS7" s="206">
        <v>1357.0038269332699</v>
      </c>
      <c r="AV7" s="212" t="s">
        <v>381</v>
      </c>
      <c r="AW7" s="206">
        <v>123447.930610686</v>
      </c>
      <c r="AX7" s="206">
        <v>7254.8222382944296</v>
      </c>
      <c r="AY7" s="206">
        <v>3400.1587130481698</v>
      </c>
      <c r="AZ7" s="206">
        <v>6516.6613858535702</v>
      </c>
    </row>
    <row r="8" spans="1:52">
      <c r="A8" s="212" t="s">
        <v>382</v>
      </c>
      <c r="B8" s="212">
        <v>123205.198825151</v>
      </c>
      <c r="C8" s="212">
        <v>654.79816152489298</v>
      </c>
      <c r="D8" s="212">
        <v>27350.1923774116</v>
      </c>
      <c r="E8" s="212">
        <v>3668.6256096792299</v>
      </c>
      <c r="G8" s="212" t="s">
        <v>382</v>
      </c>
      <c r="H8" s="212">
        <v>36668.202671947904</v>
      </c>
      <c r="I8" s="212">
        <v>18.0989729360785</v>
      </c>
      <c r="J8" s="212">
        <v>9181.8603331262893</v>
      </c>
      <c r="K8" s="212">
        <v>2731.94670889604</v>
      </c>
      <c r="L8" s="200"/>
      <c r="M8" s="212" t="s">
        <v>382</v>
      </c>
      <c r="N8" s="212">
        <v>57384.378949259502</v>
      </c>
      <c r="O8" s="212">
        <v>357.02653736836299</v>
      </c>
      <c r="P8" s="212">
        <v>12981.722858625901</v>
      </c>
      <c r="Q8" s="206">
        <v>805.49932732480795</v>
      </c>
      <c r="T8" s="212" t="s">
        <v>382</v>
      </c>
      <c r="U8" s="206">
        <v>24064.187237000599</v>
      </c>
      <c r="V8" s="206">
        <v>169.83463610318799</v>
      </c>
      <c r="W8" s="206">
        <v>4321.8238287164404</v>
      </c>
      <c r="X8" s="206">
        <v>131.17957345837999</v>
      </c>
      <c r="AA8" s="212" t="s">
        <v>382</v>
      </c>
      <c r="AB8" s="206">
        <v>4318.4093872746498</v>
      </c>
      <c r="AC8" s="206">
        <v>109.838015117262</v>
      </c>
      <c r="AD8" s="206">
        <v>401.721831703541</v>
      </c>
      <c r="AE8" s="206">
        <v>0</v>
      </c>
      <c r="AH8" s="212" t="s">
        <v>382</v>
      </c>
      <c r="AI8" s="206">
        <v>770.02057966888901</v>
      </c>
      <c r="AJ8" s="206">
        <v>0</v>
      </c>
      <c r="AK8" s="206">
        <v>463.06352523949101</v>
      </c>
      <c r="AL8" s="206">
        <v>0</v>
      </c>
      <c r="AO8" s="212" t="s">
        <v>382</v>
      </c>
      <c r="AP8" s="206">
        <v>74737.557700478501</v>
      </c>
      <c r="AQ8" s="206">
        <v>555.94803568243901</v>
      </c>
      <c r="AR8" s="206">
        <v>26078.5757699971</v>
      </c>
      <c r="AS8" s="206">
        <v>53.509820625932797</v>
      </c>
      <c r="AV8" s="212" t="s">
        <v>382</v>
      </c>
      <c r="AW8" s="206">
        <v>48467.6411246731</v>
      </c>
      <c r="AX8" s="206">
        <v>98.850125842454005</v>
      </c>
      <c r="AY8" s="206">
        <v>1271.6166074145699</v>
      </c>
      <c r="AZ8" s="206">
        <v>3615.1157890533</v>
      </c>
    </row>
    <row r="9" spans="1:52">
      <c r="A9" s="212" t="s">
        <v>383</v>
      </c>
      <c r="B9" s="212">
        <v>212385.86663818799</v>
      </c>
      <c r="C9" s="212">
        <v>14635.8541044414</v>
      </c>
      <c r="D9" s="212">
        <v>59904.2203259464</v>
      </c>
      <c r="E9" s="212">
        <v>3758.78036320202</v>
      </c>
      <c r="G9" s="212" t="s">
        <v>383</v>
      </c>
      <c r="H9" s="212">
        <v>43419.785493893498</v>
      </c>
      <c r="I9" s="212">
        <v>4265.2607813495697</v>
      </c>
      <c r="J9" s="212">
        <v>19719.4247334803</v>
      </c>
      <c r="K9" s="212">
        <v>1445.9136532242001</v>
      </c>
      <c r="L9" s="200"/>
      <c r="M9" s="212" t="s">
        <v>383</v>
      </c>
      <c r="N9" s="212">
        <v>82180.372191053393</v>
      </c>
      <c r="O9" s="212">
        <v>5026.7730348740997</v>
      </c>
      <c r="P9" s="212">
        <v>25207.623181289</v>
      </c>
      <c r="Q9" s="206">
        <v>1261.5562590372101</v>
      </c>
      <c r="T9" s="212" t="s">
        <v>383</v>
      </c>
      <c r="U9" s="206">
        <v>61873.208185118798</v>
      </c>
      <c r="V9" s="206">
        <v>2990.6641333436701</v>
      </c>
      <c r="W9" s="206">
        <v>13281.631536282101</v>
      </c>
      <c r="X9" s="206">
        <v>1051.3104509406</v>
      </c>
      <c r="AA9" s="212" t="s">
        <v>383</v>
      </c>
      <c r="AB9" s="206">
        <v>23737.4062796094</v>
      </c>
      <c r="AC9" s="206">
        <v>2353.1561548740601</v>
      </c>
      <c r="AD9" s="206">
        <v>1416.26661745561</v>
      </c>
      <c r="AE9" s="206">
        <v>0</v>
      </c>
      <c r="AH9" s="212" t="s">
        <v>383</v>
      </c>
      <c r="AI9" s="206">
        <v>1175.0944885127899</v>
      </c>
      <c r="AJ9" s="206">
        <v>0</v>
      </c>
      <c r="AK9" s="206">
        <v>279.274257439319</v>
      </c>
      <c r="AL9" s="206">
        <v>0</v>
      </c>
      <c r="AO9" s="212" t="s">
        <v>383</v>
      </c>
      <c r="AP9" s="206">
        <v>136582.61972459001</v>
      </c>
      <c r="AQ9" s="206">
        <v>7809.9995501282501</v>
      </c>
      <c r="AR9" s="206">
        <v>57404.788158161202</v>
      </c>
      <c r="AS9" s="206">
        <v>1279.80044586248</v>
      </c>
      <c r="AV9" s="212" t="s">
        <v>383</v>
      </c>
      <c r="AW9" s="206">
        <v>75803.246913597904</v>
      </c>
      <c r="AX9" s="206">
        <v>6825.8545543131604</v>
      </c>
      <c r="AY9" s="206">
        <v>2499.4321677851899</v>
      </c>
      <c r="AZ9" s="206">
        <v>2478.97991733954</v>
      </c>
    </row>
    <row r="10" spans="1:52">
      <c r="A10" s="212" t="s">
        <v>384</v>
      </c>
      <c r="B10" s="212">
        <v>241614.428038424</v>
      </c>
      <c r="C10" s="212">
        <v>1637.7404043152701</v>
      </c>
      <c r="D10" s="212">
        <v>70004.509916974101</v>
      </c>
      <c r="E10" s="212">
        <v>7783.51045926406</v>
      </c>
      <c r="G10" s="212" t="s">
        <v>384</v>
      </c>
      <c r="H10" s="212">
        <v>66276.618975275094</v>
      </c>
      <c r="I10" s="212">
        <v>90.514414278768299</v>
      </c>
      <c r="J10" s="212">
        <v>27323.166220448398</v>
      </c>
      <c r="K10" s="212">
        <v>4969.0260344992803</v>
      </c>
      <c r="L10" s="200"/>
      <c r="M10" s="212" t="s">
        <v>384</v>
      </c>
      <c r="N10" s="212">
        <v>109037.82612366699</v>
      </c>
      <c r="O10" s="212">
        <v>884.28335103804204</v>
      </c>
      <c r="P10" s="212">
        <v>30848.572294350899</v>
      </c>
      <c r="Q10" s="206">
        <v>2400.9411129768901</v>
      </c>
      <c r="T10" s="212" t="s">
        <v>384</v>
      </c>
      <c r="U10" s="206">
        <v>54225.494809454402</v>
      </c>
      <c r="V10" s="206">
        <v>273.36194493741499</v>
      </c>
      <c r="W10" s="206">
        <v>10076.459146605101</v>
      </c>
      <c r="X10" s="206">
        <v>131.17957345837999</v>
      </c>
      <c r="AA10" s="212" t="s">
        <v>384</v>
      </c>
      <c r="AB10" s="206">
        <v>10498.1794162851</v>
      </c>
      <c r="AC10" s="206">
        <v>389.58069406105398</v>
      </c>
      <c r="AD10" s="206">
        <v>1222.50849500403</v>
      </c>
      <c r="AE10" s="206">
        <v>0</v>
      </c>
      <c r="AH10" s="212" t="s">
        <v>384</v>
      </c>
      <c r="AI10" s="206">
        <v>1576.3087137424</v>
      </c>
      <c r="AJ10" s="206">
        <v>0</v>
      </c>
      <c r="AK10" s="206">
        <v>533.80376056558805</v>
      </c>
      <c r="AL10" s="206">
        <v>282.36373832950801</v>
      </c>
      <c r="AO10" s="212" t="s">
        <v>384</v>
      </c>
      <c r="AP10" s="206">
        <v>145502.10321666201</v>
      </c>
      <c r="AQ10" s="206">
        <v>1109.9225944915599</v>
      </c>
      <c r="AR10" s="206">
        <v>67832.166764296606</v>
      </c>
      <c r="AS10" s="206">
        <v>130.713201696722</v>
      </c>
      <c r="AV10" s="212" t="s">
        <v>384</v>
      </c>
      <c r="AW10" s="206">
        <v>96112.324821761998</v>
      </c>
      <c r="AX10" s="206">
        <v>527.81780982371902</v>
      </c>
      <c r="AY10" s="206">
        <v>2172.3431526775398</v>
      </c>
      <c r="AZ10" s="206">
        <v>7652.7972575673302</v>
      </c>
    </row>
    <row r="11" spans="1:52">
      <c r="A11" s="212" t="s">
        <v>385</v>
      </c>
      <c r="B11" s="212">
        <v>315425.22109820001</v>
      </c>
      <c r="C11" s="212">
        <v>15704.756233210201</v>
      </c>
      <c r="D11" s="212">
        <v>100413.990721669</v>
      </c>
      <c r="E11" s="212">
        <v>8176.4245225782097</v>
      </c>
      <c r="G11" s="212" t="s">
        <v>385</v>
      </c>
      <c r="H11" s="212">
        <v>72273.552477594101</v>
      </c>
      <c r="I11" s="212">
        <v>4158.7275444543602</v>
      </c>
      <c r="J11" s="212">
        <v>37057.930468834202</v>
      </c>
      <c r="K11" s="212">
        <v>4393.3133573242503</v>
      </c>
      <c r="L11" s="200"/>
      <c r="M11" s="212" t="s">
        <v>385</v>
      </c>
      <c r="N11" s="212">
        <v>127664.24139387099</v>
      </c>
      <c r="O11" s="212">
        <v>5682.4044077528397</v>
      </c>
      <c r="P11" s="212">
        <v>42058.118028639597</v>
      </c>
      <c r="Q11" s="206">
        <v>2449.4369759838401</v>
      </c>
      <c r="T11" s="212" t="s">
        <v>385</v>
      </c>
      <c r="U11" s="206">
        <v>85317.6668636369</v>
      </c>
      <c r="V11" s="206">
        <v>3165.3421769780898</v>
      </c>
      <c r="W11" s="206">
        <v>19080.912589185598</v>
      </c>
      <c r="X11" s="206">
        <v>1051.3104509406</v>
      </c>
      <c r="AA11" s="212" t="s">
        <v>385</v>
      </c>
      <c r="AB11" s="206">
        <v>28298.3410771647</v>
      </c>
      <c r="AC11" s="206">
        <v>2698.2821040249701</v>
      </c>
      <c r="AD11" s="206">
        <v>1867.0151422448801</v>
      </c>
      <c r="AE11" s="206">
        <v>0</v>
      </c>
      <c r="AH11" s="212" t="s">
        <v>385</v>
      </c>
      <c r="AI11" s="206">
        <v>1871.41928593279</v>
      </c>
      <c r="AJ11" s="206">
        <v>0</v>
      </c>
      <c r="AK11" s="206">
        <v>350.01449276541598</v>
      </c>
      <c r="AL11" s="206">
        <v>282.36373832950801</v>
      </c>
      <c r="AO11" s="212" t="s">
        <v>385</v>
      </c>
      <c r="AP11" s="206">
        <v>199738.71571020901</v>
      </c>
      <c r="AQ11" s="206">
        <v>8557.8471168238302</v>
      </c>
      <c r="AR11" s="206">
        <v>97277.891173130294</v>
      </c>
      <c r="AS11" s="206">
        <v>1357.0038269332699</v>
      </c>
      <c r="AV11" s="212" t="s">
        <v>385</v>
      </c>
      <c r="AW11" s="206">
        <v>115686.50538798999</v>
      </c>
      <c r="AX11" s="206">
        <v>7146.9091163864396</v>
      </c>
      <c r="AY11" s="206">
        <v>3136.0995485394901</v>
      </c>
      <c r="AZ11" s="206">
        <v>6819.4206956449398</v>
      </c>
    </row>
    <row r="12" spans="1:52">
      <c r="A12" s="207" t="s">
        <v>386</v>
      </c>
      <c r="B12" s="206">
        <v>138575.073578412</v>
      </c>
      <c r="C12" s="206">
        <v>568.83827554642505</v>
      </c>
      <c r="D12" s="206">
        <v>29494.7395212507</v>
      </c>
      <c r="E12" s="206">
        <v>3365.8662998878699</v>
      </c>
      <c r="F12" s="175"/>
      <c r="G12" s="207" t="s">
        <v>386</v>
      </c>
      <c r="H12" s="212">
        <v>37422.851991574396</v>
      </c>
      <c r="I12" s="212">
        <v>197.04765117398</v>
      </c>
      <c r="J12" s="212">
        <v>9984.6604850945296</v>
      </c>
      <c r="K12" s="212">
        <v>2021.62633039923</v>
      </c>
      <c r="L12" s="175"/>
      <c r="M12" s="207" t="s">
        <v>386</v>
      </c>
      <c r="N12" s="212">
        <v>63553.956920848803</v>
      </c>
      <c r="O12" s="212">
        <v>228.651978159306</v>
      </c>
      <c r="P12" s="212">
        <v>13998.0774470003</v>
      </c>
      <c r="Q12" s="206">
        <v>1213.0603960302501</v>
      </c>
      <c r="T12" s="207" t="s">
        <v>386</v>
      </c>
      <c r="U12" s="206">
        <v>30781.036130936402</v>
      </c>
      <c r="V12" s="206">
        <v>98.683901302993803</v>
      </c>
      <c r="W12" s="206">
        <v>4277.1780937016101</v>
      </c>
      <c r="X12" s="206">
        <v>131.17957345837999</v>
      </c>
      <c r="AA12" s="207" t="s">
        <v>386</v>
      </c>
      <c r="AB12" s="206">
        <v>5937.2446187299302</v>
      </c>
      <c r="AC12" s="206">
        <v>44.454744910144598</v>
      </c>
      <c r="AD12" s="206">
        <v>771.75997021476496</v>
      </c>
      <c r="AE12" s="206">
        <v>0</v>
      </c>
      <c r="AH12" s="207" t="s">
        <v>386</v>
      </c>
      <c r="AI12" s="206">
        <v>879.98391632240202</v>
      </c>
      <c r="AJ12" s="206">
        <v>0</v>
      </c>
      <c r="AK12" s="206">
        <v>463.06352523949101</v>
      </c>
      <c r="AL12" s="206">
        <v>0</v>
      </c>
      <c r="AO12" s="207" t="s">
        <v>386</v>
      </c>
      <c r="AP12" s="206">
        <v>82346.007231042997</v>
      </c>
      <c r="AQ12" s="206">
        <v>362.075027795979</v>
      </c>
      <c r="AR12" s="206">
        <v>27959.063749327499</v>
      </c>
      <c r="AS12" s="206">
        <v>53.509820625932797</v>
      </c>
      <c r="AV12" s="207" t="s">
        <v>386</v>
      </c>
      <c r="AW12" s="206">
        <v>56229.066347368898</v>
      </c>
      <c r="AX12" s="206">
        <v>206.763247750446</v>
      </c>
      <c r="AY12" s="206">
        <v>1535.6757719232401</v>
      </c>
      <c r="AZ12" s="206">
        <v>3312.35647926193</v>
      </c>
    </row>
    <row r="13" spans="1:52">
      <c r="A13" s="206" t="s">
        <v>387</v>
      </c>
      <c r="B13" s="206">
        <v>230367.235978421</v>
      </c>
      <c r="C13" s="206">
        <v>14883.175910088101</v>
      </c>
      <c r="D13" s="206">
        <v>73545.871808819502</v>
      </c>
      <c r="E13" s="206">
        <v>4123.0192245166199</v>
      </c>
      <c r="G13" s="206" t="s">
        <v>387</v>
      </c>
      <c r="H13" s="212">
        <v>51563.657157341302</v>
      </c>
      <c r="I13" s="212">
        <v>4165.1842554627301</v>
      </c>
      <c r="J13" s="212">
        <v>28359.525161666999</v>
      </c>
      <c r="K13" s="212">
        <v>1734.39018288496</v>
      </c>
      <c r="L13" s="175"/>
      <c r="M13" s="206" t="s">
        <v>387</v>
      </c>
      <c r="N13" s="212">
        <v>87031.711605172895</v>
      </c>
      <c r="O13" s="212">
        <v>5280.5653035560199</v>
      </c>
      <c r="P13" s="212">
        <v>30331.794154538798</v>
      </c>
      <c r="Q13" s="206">
        <v>1337.3185906910501</v>
      </c>
      <c r="T13" s="206" t="s">
        <v>387</v>
      </c>
      <c r="U13" s="206">
        <v>66393.411710244196</v>
      </c>
      <c r="V13" s="206">
        <v>2782.4378943448901</v>
      </c>
      <c r="W13" s="206">
        <v>13137.2754888625</v>
      </c>
      <c r="X13" s="206">
        <v>1051.3104509406</v>
      </c>
      <c r="AA13" s="206" t="s">
        <v>387</v>
      </c>
      <c r="AB13" s="206">
        <v>23798.159463838001</v>
      </c>
      <c r="AC13" s="206">
        <v>2654.9884567244499</v>
      </c>
      <c r="AD13" s="206">
        <v>1421.8150674373901</v>
      </c>
      <c r="AE13" s="206">
        <v>0</v>
      </c>
      <c r="AH13" s="206" t="s">
        <v>387</v>
      </c>
      <c r="AI13" s="206">
        <v>1580.29604182513</v>
      </c>
      <c r="AJ13" s="206">
        <v>0</v>
      </c>
      <c r="AK13" s="206">
        <v>295.46193631376502</v>
      </c>
      <c r="AL13" s="206">
        <v>0</v>
      </c>
      <c r="AO13" s="206" t="s">
        <v>387</v>
      </c>
      <c r="AP13" s="206">
        <v>150959.01479178399</v>
      </c>
      <c r="AQ13" s="206">
        <v>8264.0145282737903</v>
      </c>
      <c r="AR13" s="206">
        <v>71830.214461267504</v>
      </c>
      <c r="AS13" s="206">
        <v>978.23626883493296</v>
      </c>
      <c r="AV13" s="206" t="s">
        <v>387</v>
      </c>
      <c r="AW13" s="206">
        <v>79408.2211866375</v>
      </c>
      <c r="AX13" s="206">
        <v>6619.1613818143096</v>
      </c>
      <c r="AY13" s="206">
        <v>1715.6573475520099</v>
      </c>
      <c r="AZ13" s="206">
        <v>3144.7829556816801</v>
      </c>
    </row>
    <row r="14" spans="1:52">
      <c r="A14" s="206" t="s">
        <v>388</v>
      </c>
      <c r="B14" s="206">
        <v>223633.05869819</v>
      </c>
      <c r="C14" s="206">
        <v>1390.41859866859</v>
      </c>
      <c r="D14" s="206">
        <v>56362.858434100999</v>
      </c>
      <c r="E14" s="206">
        <v>7419.2715979494596</v>
      </c>
      <c r="G14" s="206" t="s">
        <v>388</v>
      </c>
      <c r="H14" s="212">
        <v>58132.747311827203</v>
      </c>
      <c r="I14" s="212">
        <v>190.590940165608</v>
      </c>
      <c r="J14" s="212">
        <v>18683.065792261699</v>
      </c>
      <c r="K14" s="212">
        <v>4680.5495048385201</v>
      </c>
      <c r="L14" s="210"/>
      <c r="M14" s="206" t="s">
        <v>388</v>
      </c>
      <c r="N14" s="212">
        <v>104186.486709547</v>
      </c>
      <c r="O14" s="212">
        <v>630.49108235612596</v>
      </c>
      <c r="P14" s="212">
        <v>25724.401321101101</v>
      </c>
      <c r="Q14" s="206">
        <v>2325.1787813230499</v>
      </c>
      <c r="T14" s="206" t="s">
        <v>388</v>
      </c>
      <c r="U14" s="206">
        <v>49705.291284329098</v>
      </c>
      <c r="V14" s="206">
        <v>481.58818393619202</v>
      </c>
      <c r="W14" s="206">
        <v>10220.815194024801</v>
      </c>
      <c r="X14" s="206">
        <v>131.17957345837999</v>
      </c>
      <c r="AA14" s="206" t="s">
        <v>388</v>
      </c>
      <c r="AB14" s="206">
        <v>10437.426232056499</v>
      </c>
      <c r="AC14" s="206">
        <v>87.748392210667802</v>
      </c>
      <c r="AD14" s="206">
        <v>1216.9600450222499</v>
      </c>
      <c r="AE14" s="206">
        <v>0</v>
      </c>
      <c r="AH14" s="206" t="s">
        <v>388</v>
      </c>
      <c r="AI14" s="206">
        <v>1171.10716043005</v>
      </c>
      <c r="AJ14" s="206">
        <v>0</v>
      </c>
      <c r="AK14" s="206">
        <v>517.61608169114197</v>
      </c>
      <c r="AL14" s="206">
        <v>282.36373832950801</v>
      </c>
      <c r="AO14" s="206" t="s">
        <v>388</v>
      </c>
      <c r="AP14" s="206">
        <v>131125.708149468</v>
      </c>
      <c r="AQ14" s="206">
        <v>655.90761634601802</v>
      </c>
      <c r="AR14" s="206">
        <v>53406.740461190297</v>
      </c>
      <c r="AS14" s="206">
        <v>432.27737872427201</v>
      </c>
      <c r="AV14" s="206" t="s">
        <v>388</v>
      </c>
      <c r="AW14" s="206">
        <v>92507.350548722403</v>
      </c>
      <c r="AX14" s="206">
        <v>734.51098232257698</v>
      </c>
      <c r="AY14" s="206">
        <v>2956.1179729107298</v>
      </c>
      <c r="AZ14" s="206">
        <v>6986.9942192251901</v>
      </c>
    </row>
    <row r="15" spans="1:52">
      <c r="A15" s="206" t="s">
        <v>389</v>
      </c>
      <c r="B15" s="206">
        <v>428586.77706782601</v>
      </c>
      <c r="C15" s="206">
        <v>15312.6555055549</v>
      </c>
      <c r="D15" s="206">
        <v>122061.46814914</v>
      </c>
      <c r="E15" s="206">
        <v>10181.7828665466</v>
      </c>
      <c r="G15" s="206" t="s">
        <v>389</v>
      </c>
      <c r="H15" s="212">
        <v>104322.685664873</v>
      </c>
      <c r="I15" s="212">
        <v>4224.5019938914802</v>
      </c>
      <c r="J15" s="212">
        <v>43801.853234387701</v>
      </c>
      <c r="K15" s="212">
        <v>5556.1896735972005</v>
      </c>
      <c r="L15" s="210"/>
      <c r="M15" s="206" t="s">
        <v>389</v>
      </c>
      <c r="N15" s="212">
        <v>179069.372135757</v>
      </c>
      <c r="O15" s="212">
        <v>5388.6645815342599</v>
      </c>
      <c r="P15" s="212">
        <v>53363.949449034299</v>
      </c>
      <c r="Q15" s="206">
        <v>3160.73943022099</v>
      </c>
      <c r="T15" s="206" t="s">
        <v>389</v>
      </c>
      <c r="U15" s="206">
        <v>110239.67753251801</v>
      </c>
      <c r="V15" s="206">
        <v>3016.10682872906</v>
      </c>
      <c r="W15" s="206">
        <v>21443.812335254301</v>
      </c>
      <c r="X15" s="206">
        <v>1182.49002439898</v>
      </c>
      <c r="AA15" s="206" t="s">
        <v>389</v>
      </c>
      <c r="AB15" s="206">
        <v>32203.638532421799</v>
      </c>
      <c r="AC15" s="206">
        <v>2683.3821014001401</v>
      </c>
      <c r="AD15" s="206">
        <v>2638.7751124596498</v>
      </c>
      <c r="AE15" s="206">
        <v>0</v>
      </c>
      <c r="AH15" s="206" t="s">
        <v>389</v>
      </c>
      <c r="AI15" s="206">
        <v>2751.4032022551901</v>
      </c>
      <c r="AJ15" s="206">
        <v>0</v>
      </c>
      <c r="AK15" s="206">
        <v>813.07801800490802</v>
      </c>
      <c r="AL15" s="206">
        <v>282.36373832950801</v>
      </c>
      <c r="AO15" s="206" t="s">
        <v>389</v>
      </c>
      <c r="AP15" s="206">
        <v>267836.79044871102</v>
      </c>
      <c r="AQ15" s="206">
        <v>8652.4591854082992</v>
      </c>
      <c r="AR15" s="206">
        <v>117755.687630359</v>
      </c>
      <c r="AS15" s="206">
        <v>1364.09915958285</v>
      </c>
      <c r="AV15" s="206" t="s">
        <v>389</v>
      </c>
      <c r="AW15" s="206">
        <v>160749.98661911499</v>
      </c>
      <c r="AX15" s="206">
        <v>6660.1963201466397</v>
      </c>
      <c r="AY15" s="206">
        <v>4305.7805187815502</v>
      </c>
      <c r="AZ15" s="206">
        <v>8817.6837069638405</v>
      </c>
    </row>
    <row r="16" spans="1:52">
      <c r="A16" s="206" t="s">
        <v>390</v>
      </c>
      <c r="B16" s="206">
        <v>25413.517608786002</v>
      </c>
      <c r="C16" s="206">
        <v>960.93900320175101</v>
      </c>
      <c r="D16" s="206">
        <v>7847.2620937796501</v>
      </c>
      <c r="E16" s="206">
        <v>1360.50795591939</v>
      </c>
      <c r="G16" s="206" t="s">
        <v>390</v>
      </c>
      <c r="H16" s="212">
        <v>5373.7188042949601</v>
      </c>
      <c r="I16" s="212">
        <v>131.27320173685601</v>
      </c>
      <c r="J16" s="212">
        <v>3240.73771954105</v>
      </c>
      <c r="K16" s="212">
        <v>858.75001412628399</v>
      </c>
      <c r="L16" s="210"/>
      <c r="M16" s="206" t="s">
        <v>390</v>
      </c>
      <c r="N16" s="212">
        <v>12148.8261789636</v>
      </c>
      <c r="O16" s="212">
        <v>522.39180437788696</v>
      </c>
      <c r="P16" s="212">
        <v>2692.24602660561</v>
      </c>
      <c r="Q16" s="206">
        <v>501.75794179310702</v>
      </c>
      <c r="T16" s="206" t="s">
        <v>390</v>
      </c>
      <c r="U16" s="206">
        <v>5859.0254620546602</v>
      </c>
      <c r="V16" s="206">
        <v>247.919249552026</v>
      </c>
      <c r="W16" s="206">
        <v>1914.2783476329801</v>
      </c>
      <c r="X16" s="206">
        <v>0</v>
      </c>
      <c r="AA16" s="206" t="s">
        <v>390</v>
      </c>
      <c r="AB16" s="206">
        <v>2031.94716347279</v>
      </c>
      <c r="AC16" s="206">
        <v>59.354747534980802</v>
      </c>
      <c r="AD16" s="206">
        <v>0</v>
      </c>
      <c r="AE16" s="206">
        <v>0</v>
      </c>
      <c r="AH16" s="206" t="s">
        <v>390</v>
      </c>
      <c r="AI16" s="206">
        <v>0</v>
      </c>
      <c r="AJ16" s="206">
        <v>0</v>
      </c>
      <c r="AK16" s="206">
        <v>0</v>
      </c>
      <c r="AL16" s="206">
        <v>0</v>
      </c>
      <c r="AO16" s="206" t="s">
        <v>390</v>
      </c>
      <c r="AP16" s="206">
        <v>14247.9324925411</v>
      </c>
      <c r="AQ16" s="206">
        <v>267.46295921151301</v>
      </c>
      <c r="AR16" s="206">
        <v>7481.2672920984596</v>
      </c>
      <c r="AS16" s="206">
        <v>46.414487976354202</v>
      </c>
      <c r="AV16" s="206" t="s">
        <v>390</v>
      </c>
      <c r="AW16" s="206">
        <v>11165.5851162449</v>
      </c>
      <c r="AX16" s="206">
        <v>693.47604399023703</v>
      </c>
      <c r="AY16" s="206">
        <v>365.99480168118703</v>
      </c>
      <c r="AZ16" s="206">
        <v>1314.09346794303</v>
      </c>
    </row>
    <row r="17" spans="1:52">
      <c r="H17" s="211"/>
      <c r="I17" s="211"/>
      <c r="J17" s="211"/>
      <c r="K17" s="211"/>
      <c r="L17" s="211"/>
      <c r="M17" s="210"/>
      <c r="N17" s="4"/>
      <c r="O17" s="210"/>
      <c r="P17" s="210"/>
      <c r="Q17" s="210"/>
    </row>
    <row r="18" spans="1:52">
      <c r="H18" s="212"/>
      <c r="I18" s="212"/>
      <c r="J18" s="212"/>
      <c r="K18" s="212"/>
      <c r="L18" s="212"/>
      <c r="M18" s="210"/>
      <c r="N18" s="4"/>
      <c r="O18" s="210"/>
      <c r="P18" s="210"/>
      <c r="Q18" s="210"/>
    </row>
    <row r="19" spans="1:52">
      <c r="B19" s="206"/>
      <c r="C19" s="206"/>
      <c r="D19" s="206"/>
      <c r="E19" s="206"/>
      <c r="F19" s="175"/>
      <c r="G19" s="175"/>
      <c r="H19" s="212"/>
      <c r="I19" s="212"/>
      <c r="J19" s="212"/>
      <c r="K19" s="212"/>
      <c r="L19" s="212"/>
      <c r="M19" s="210"/>
      <c r="N19" s="4"/>
      <c r="O19" s="210"/>
      <c r="P19" s="210"/>
      <c r="Q19" s="210"/>
    </row>
    <row r="20" spans="1:52">
      <c r="A20" s="210"/>
      <c r="B20" s="210"/>
      <c r="C20" s="210"/>
      <c r="D20" s="210"/>
      <c r="E20" s="210"/>
      <c r="F20" s="210"/>
      <c r="G20" s="210"/>
      <c r="H20" s="212"/>
      <c r="I20" s="212"/>
      <c r="J20" s="212"/>
      <c r="K20" s="212"/>
      <c r="L20" s="212"/>
      <c r="M20" s="210"/>
      <c r="N20" s="4"/>
      <c r="O20" s="210"/>
      <c r="P20" s="210"/>
      <c r="Q20" s="210"/>
    </row>
    <row r="21" spans="1:52">
      <c r="A21" s="210"/>
      <c r="B21" s="210"/>
      <c r="C21" s="210"/>
      <c r="D21" s="210"/>
      <c r="E21" s="210"/>
      <c r="F21" s="210"/>
      <c r="G21" s="210"/>
      <c r="H21" s="213"/>
      <c r="I21" s="212"/>
      <c r="J21" s="212"/>
      <c r="K21" s="212"/>
      <c r="L21" s="212"/>
      <c r="M21" s="210"/>
      <c r="N21" s="4"/>
      <c r="O21" s="210"/>
      <c r="P21" s="210"/>
      <c r="Q21" s="210"/>
    </row>
    <row r="22" spans="1:52">
      <c r="A22" s="209" t="s">
        <v>391</v>
      </c>
      <c r="B22" s="183"/>
      <c r="C22" s="183"/>
      <c r="D22" s="183"/>
      <c r="E22" s="183"/>
      <c r="F22" s="183"/>
      <c r="G22" s="183"/>
      <c r="H22" s="209"/>
      <c r="I22" s="208"/>
      <c r="J22" s="208"/>
      <c r="K22" s="208"/>
      <c r="L22" s="208"/>
      <c r="M22" s="183"/>
      <c r="N22" s="170"/>
      <c r="O22" s="183"/>
      <c r="P22" s="183"/>
      <c r="Q22" s="183"/>
      <c r="R22" s="170"/>
      <c r="S22" s="170"/>
      <c r="T22" s="170"/>
      <c r="U22" s="170"/>
      <c r="V22" s="170"/>
      <c r="W22" s="170"/>
      <c r="X22" s="170"/>
      <c r="Y22" s="170"/>
      <c r="Z22" s="170"/>
      <c r="AA22" s="170"/>
      <c r="AB22" s="170"/>
      <c r="AC22" s="170"/>
      <c r="AD22" s="170"/>
      <c r="AE22" s="170"/>
      <c r="AF22" s="170"/>
      <c r="AG22" s="170"/>
      <c r="AH22" s="170"/>
      <c r="AI22" s="170"/>
      <c r="AJ22" s="170"/>
      <c r="AK22" s="170"/>
      <c r="AL22" s="170"/>
      <c r="AM22" s="170"/>
      <c r="AN22" s="170"/>
      <c r="AO22" s="170"/>
      <c r="AP22" s="170"/>
      <c r="AQ22" s="170"/>
      <c r="AR22" s="170"/>
      <c r="AS22" s="170"/>
      <c r="AT22" s="170"/>
      <c r="AU22" s="170"/>
      <c r="AV22" s="170"/>
      <c r="AW22" s="170"/>
      <c r="AX22" s="170"/>
      <c r="AY22" s="170"/>
      <c r="AZ22" s="170"/>
    </row>
    <row r="23" spans="1:52">
      <c r="A23" s="210"/>
      <c r="B23" s="210"/>
      <c r="C23" s="210"/>
      <c r="D23" s="210"/>
      <c r="E23" s="210"/>
      <c r="F23" s="210"/>
      <c r="G23" s="210"/>
      <c r="H23" s="213"/>
      <c r="I23" s="212"/>
      <c r="J23" s="212"/>
      <c r="K23" s="212"/>
      <c r="L23" s="212"/>
      <c r="M23" s="210"/>
      <c r="N23" s="4"/>
      <c r="O23" s="210"/>
      <c r="P23" s="210"/>
      <c r="Q23" s="210"/>
    </row>
    <row r="24" spans="1:52">
      <c r="A24" s="182" t="s">
        <v>55</v>
      </c>
      <c r="B24" s="173"/>
      <c r="C24" s="173"/>
      <c r="D24" s="173"/>
      <c r="E24" s="174"/>
      <c r="F24" s="173"/>
      <c r="G24" s="182" t="s">
        <v>393</v>
      </c>
      <c r="H24" s="173"/>
      <c r="I24" s="173"/>
      <c r="J24" s="173"/>
      <c r="K24" s="174"/>
      <c r="L24" s="175"/>
      <c r="M24" s="182" t="s">
        <v>38</v>
      </c>
      <c r="N24" s="173"/>
      <c r="O24" s="173"/>
      <c r="P24" s="173"/>
      <c r="Q24" s="174"/>
      <c r="T24" s="182" t="s">
        <v>39</v>
      </c>
      <c r="U24" s="173"/>
      <c r="V24" s="173"/>
      <c r="W24" s="173"/>
      <c r="X24" s="174"/>
      <c r="AA24" s="182" t="s">
        <v>377</v>
      </c>
      <c r="AB24" s="173"/>
      <c r="AC24" s="173"/>
      <c r="AD24" s="173"/>
      <c r="AE24" s="174"/>
      <c r="AH24" s="182" t="s">
        <v>378</v>
      </c>
      <c r="AI24" s="173"/>
      <c r="AJ24" s="173"/>
      <c r="AK24" s="173"/>
      <c r="AL24" s="174"/>
      <c r="AO24" s="182" t="s">
        <v>366</v>
      </c>
      <c r="AP24" s="173"/>
      <c r="AQ24" s="173"/>
      <c r="AR24" s="173"/>
      <c r="AS24" s="174"/>
      <c r="AV24" s="182" t="s">
        <v>367</v>
      </c>
      <c r="AW24" s="173"/>
      <c r="AX24" s="173"/>
      <c r="AY24" s="173"/>
      <c r="AZ24" s="174"/>
    </row>
    <row r="25" spans="1:52">
      <c r="A25" s="172"/>
      <c r="B25" s="173"/>
      <c r="C25" s="176"/>
      <c r="D25" s="176"/>
      <c r="E25" s="176"/>
      <c r="F25" s="176"/>
      <c r="G25" s="172"/>
      <c r="H25" s="173"/>
      <c r="I25" s="176"/>
      <c r="J25" s="176"/>
      <c r="K25" s="176"/>
      <c r="L25" s="175"/>
      <c r="M25" s="172"/>
      <c r="N25" s="173"/>
      <c r="O25" s="176"/>
      <c r="P25" s="176"/>
      <c r="Q25" s="176"/>
      <c r="T25" s="172"/>
      <c r="U25" s="173"/>
      <c r="V25" s="176"/>
      <c r="W25" s="176"/>
      <c r="X25" s="176"/>
      <c r="AA25" s="172"/>
      <c r="AB25" s="173"/>
      <c r="AC25" s="176"/>
      <c r="AD25" s="176"/>
      <c r="AE25" s="176"/>
      <c r="AH25" s="172"/>
      <c r="AI25" s="173"/>
      <c r="AJ25" s="176"/>
      <c r="AK25" s="176"/>
      <c r="AL25" s="176"/>
      <c r="AO25" s="172"/>
      <c r="AP25" s="173"/>
      <c r="AQ25" s="176"/>
      <c r="AR25" s="176"/>
      <c r="AS25" s="176"/>
      <c r="AV25" s="172"/>
      <c r="AW25" s="173"/>
      <c r="AX25" s="176"/>
      <c r="AY25" s="176"/>
      <c r="AZ25" s="176"/>
    </row>
    <row r="26" spans="1:52">
      <c r="A26" s="212" t="s">
        <v>3</v>
      </c>
      <c r="B26" s="212" t="s">
        <v>353</v>
      </c>
      <c r="C26" s="212" t="s">
        <v>354</v>
      </c>
      <c r="D26" s="212" t="s">
        <v>355</v>
      </c>
      <c r="E26" s="212" t="s">
        <v>63</v>
      </c>
      <c r="F26" s="178"/>
      <c r="G26" s="206" t="s">
        <v>3</v>
      </c>
      <c r="H26" s="206" t="s">
        <v>353</v>
      </c>
      <c r="I26" s="206" t="s">
        <v>354</v>
      </c>
      <c r="J26" s="206" t="s">
        <v>355</v>
      </c>
      <c r="K26" s="206" t="s">
        <v>63</v>
      </c>
      <c r="L26" s="175"/>
      <c r="M26" s="206" t="s">
        <v>3</v>
      </c>
      <c r="N26" s="206" t="s">
        <v>353</v>
      </c>
      <c r="O26" s="206" t="s">
        <v>354</v>
      </c>
      <c r="P26" s="206" t="s">
        <v>355</v>
      </c>
      <c r="Q26" s="206" t="s">
        <v>63</v>
      </c>
      <c r="T26" s="206" t="s">
        <v>3</v>
      </c>
      <c r="U26" s="206" t="s">
        <v>353</v>
      </c>
      <c r="V26" s="206" t="s">
        <v>354</v>
      </c>
      <c r="W26" s="206" t="s">
        <v>355</v>
      </c>
      <c r="X26" s="206" t="s">
        <v>63</v>
      </c>
      <c r="AA26" s="206" t="s">
        <v>3</v>
      </c>
      <c r="AB26" s="206" t="s">
        <v>353</v>
      </c>
      <c r="AC26" s="206" t="s">
        <v>354</v>
      </c>
      <c r="AD26" s="206" t="s">
        <v>355</v>
      </c>
      <c r="AE26" s="206" t="s">
        <v>63</v>
      </c>
      <c r="AH26" s="206" t="s">
        <v>3</v>
      </c>
      <c r="AI26" s="206" t="s">
        <v>353</v>
      </c>
      <c r="AJ26" s="206" t="s">
        <v>354</v>
      </c>
      <c r="AK26" s="206" t="s">
        <v>355</v>
      </c>
      <c r="AL26" s="206" t="s">
        <v>63</v>
      </c>
      <c r="AO26" s="206" t="s">
        <v>3</v>
      </c>
      <c r="AP26" s="206" t="s">
        <v>353</v>
      </c>
      <c r="AQ26" s="206" t="s">
        <v>354</v>
      </c>
      <c r="AR26" s="206" t="s">
        <v>355</v>
      </c>
      <c r="AS26" s="206" t="s">
        <v>63</v>
      </c>
      <c r="AV26" s="206" t="s">
        <v>3</v>
      </c>
      <c r="AW26" s="206" t="s">
        <v>353</v>
      </c>
      <c r="AX26" s="206" t="s">
        <v>354</v>
      </c>
      <c r="AY26" s="206" t="s">
        <v>355</v>
      </c>
      <c r="AZ26" s="206" t="s">
        <v>63</v>
      </c>
    </row>
    <row r="27" spans="1:52">
      <c r="A27" s="212" t="s">
        <v>55</v>
      </c>
      <c r="B27" s="212">
        <v>7929819.3127827104</v>
      </c>
      <c r="C27" s="212">
        <v>777504.16013357695</v>
      </c>
      <c r="D27" s="212">
        <v>579767.25262338901</v>
      </c>
      <c r="E27" s="212">
        <v>147497.893568211</v>
      </c>
      <c r="G27" s="212" t="s">
        <v>55</v>
      </c>
      <c r="H27" s="212">
        <v>1805714.7803122899</v>
      </c>
      <c r="I27" s="212">
        <v>121032.585480525</v>
      </c>
      <c r="J27" s="212">
        <v>209925.97862549999</v>
      </c>
      <c r="K27" s="212">
        <v>79965.867436518602</v>
      </c>
      <c r="L27" s="200"/>
      <c r="M27" s="212" t="s">
        <v>55</v>
      </c>
      <c r="N27" s="212">
        <v>3320975.35591817</v>
      </c>
      <c r="O27" s="212">
        <v>281879.98321845301</v>
      </c>
      <c r="P27" s="212">
        <v>215159.29180003601</v>
      </c>
      <c r="Q27" s="206">
        <v>53151.672448880403</v>
      </c>
      <c r="T27" s="212" t="s">
        <v>55</v>
      </c>
      <c r="U27" s="206">
        <v>2148815.90819629</v>
      </c>
      <c r="V27" s="206">
        <v>249691.35404151899</v>
      </c>
      <c r="W27" s="206">
        <v>99842.088232281705</v>
      </c>
      <c r="X27" s="206">
        <v>9098.7361858006407</v>
      </c>
      <c r="AA27" s="212" t="s">
        <v>55</v>
      </c>
      <c r="AB27" s="206">
        <v>629082.89077395306</v>
      </c>
      <c r="AC27" s="206">
        <v>123015.593774237</v>
      </c>
      <c r="AD27" s="206">
        <v>52426.506023312402</v>
      </c>
      <c r="AE27" s="206">
        <v>112.043307082872</v>
      </c>
      <c r="AH27" s="212" t="s">
        <v>55</v>
      </c>
      <c r="AI27" s="206">
        <v>25230.377581987501</v>
      </c>
      <c r="AJ27" s="206">
        <v>1884.6436188400201</v>
      </c>
      <c r="AK27" s="206">
        <v>2413.3879422586601</v>
      </c>
      <c r="AL27" s="206">
        <v>5169.5741899290697</v>
      </c>
      <c r="AO27" s="212" t="s">
        <v>55</v>
      </c>
      <c r="AP27" s="206">
        <v>3373782.4039975698</v>
      </c>
      <c r="AQ27" s="206">
        <v>366020.749595089</v>
      </c>
      <c r="AR27" s="206">
        <v>557960.07643601706</v>
      </c>
      <c r="AS27" s="206">
        <v>10154.949440771299</v>
      </c>
      <c r="AV27" s="212" t="s">
        <v>55</v>
      </c>
      <c r="AW27" s="206">
        <v>4556036.9087851401</v>
      </c>
      <c r="AX27" s="206">
        <v>411483.41053848702</v>
      </c>
      <c r="AY27" s="206">
        <v>21807.176187371901</v>
      </c>
      <c r="AZ27" s="206">
        <v>137342.94412743999</v>
      </c>
    </row>
    <row r="28" spans="1:52">
      <c r="A28" s="212" t="s">
        <v>381</v>
      </c>
      <c r="B28" s="212">
        <v>6950902.8854432805</v>
      </c>
      <c r="C28" s="212">
        <v>755248.504865836</v>
      </c>
      <c r="D28" s="212">
        <v>481880.49264782103</v>
      </c>
      <c r="E28" s="212">
        <v>111303.226461333</v>
      </c>
      <c r="G28" s="212" t="s">
        <v>381</v>
      </c>
      <c r="H28" s="212">
        <v>1518513.06726162</v>
      </c>
      <c r="I28" s="212">
        <v>117902.402609137</v>
      </c>
      <c r="J28" s="212">
        <v>165710.97039326499</v>
      </c>
      <c r="K28" s="212">
        <v>58518.483700699799</v>
      </c>
      <c r="L28" s="200"/>
      <c r="M28" s="212" t="s">
        <v>381</v>
      </c>
      <c r="N28" s="212">
        <v>2903557.53223676</v>
      </c>
      <c r="O28" s="212">
        <v>274977.83835555002</v>
      </c>
      <c r="P28" s="212">
        <v>177098.45343548601</v>
      </c>
      <c r="Q28" s="206">
        <v>41089.337067819099</v>
      </c>
      <c r="T28" s="212" t="s">
        <v>381</v>
      </c>
      <c r="U28" s="206">
        <v>1917012.0909514099</v>
      </c>
      <c r="V28" s="206">
        <v>241976.18634678001</v>
      </c>
      <c r="W28" s="206">
        <v>86423.810149056997</v>
      </c>
      <c r="X28" s="206">
        <v>6874.04730888411</v>
      </c>
      <c r="AA28" s="212" t="s">
        <v>381</v>
      </c>
      <c r="AB28" s="206">
        <v>590342.18251713202</v>
      </c>
      <c r="AC28" s="206">
        <v>118507.433935526</v>
      </c>
      <c r="AD28" s="206">
        <v>50958.436376833401</v>
      </c>
      <c r="AE28" s="206">
        <v>70.134454849176294</v>
      </c>
      <c r="AH28" s="212" t="s">
        <v>381</v>
      </c>
      <c r="AI28" s="206">
        <v>21478.012476330401</v>
      </c>
      <c r="AJ28" s="206">
        <v>1884.6436188400201</v>
      </c>
      <c r="AK28" s="206">
        <v>1688.8222931801899</v>
      </c>
      <c r="AL28" s="206">
        <v>4751.2239290813704</v>
      </c>
      <c r="AO28" s="212" t="s">
        <v>381</v>
      </c>
      <c r="AP28" s="206">
        <v>2930123.90556035</v>
      </c>
      <c r="AQ28" s="206">
        <v>355413.31929068902</v>
      </c>
      <c r="AR28" s="206">
        <v>462223.51047516899</v>
      </c>
      <c r="AS28" s="206">
        <v>6813.0114265511602</v>
      </c>
      <c r="AV28" s="212" t="s">
        <v>381</v>
      </c>
      <c r="AW28" s="206">
        <v>4020778.9798829202</v>
      </c>
      <c r="AX28" s="206">
        <v>399835.18557514501</v>
      </c>
      <c r="AY28" s="206">
        <v>19656.982172652701</v>
      </c>
      <c r="AZ28" s="206">
        <v>104490.215034782</v>
      </c>
    </row>
    <row r="29" spans="1:52">
      <c r="A29" s="212" t="s">
        <v>382</v>
      </c>
      <c r="B29" s="212">
        <v>978916.42733943195</v>
      </c>
      <c r="C29" s="212">
        <v>22255.655267740902</v>
      </c>
      <c r="D29" s="212">
        <v>97886.7599755673</v>
      </c>
      <c r="E29" s="212">
        <v>36194.667106877903</v>
      </c>
      <c r="G29" s="212" t="s">
        <v>382</v>
      </c>
      <c r="H29" s="212">
        <v>287201.71305066103</v>
      </c>
      <c r="I29" s="212">
        <v>3130.1828713877298</v>
      </c>
      <c r="J29" s="212">
        <v>44215.008232235101</v>
      </c>
      <c r="K29" s="212">
        <v>21447.383735818701</v>
      </c>
      <c r="L29" s="200"/>
      <c r="M29" s="212" t="s">
        <v>382</v>
      </c>
      <c r="N29" s="212">
        <v>417417.82368140901</v>
      </c>
      <c r="O29" s="212">
        <v>6902.1448629031102</v>
      </c>
      <c r="P29" s="212">
        <v>38060.83836455</v>
      </c>
      <c r="Q29" s="206">
        <v>12062.335381061201</v>
      </c>
      <c r="T29" s="212" t="s">
        <v>382</v>
      </c>
      <c r="U29" s="206">
        <v>231803.81724488299</v>
      </c>
      <c r="V29" s="206">
        <v>7715.1676947388796</v>
      </c>
      <c r="W29" s="206">
        <v>13418.278083224601</v>
      </c>
      <c r="X29" s="206">
        <v>2224.6888769165198</v>
      </c>
      <c r="AA29" s="212" t="s">
        <v>382</v>
      </c>
      <c r="AB29" s="206">
        <v>38740.7082568201</v>
      </c>
      <c r="AC29" s="206">
        <v>4508.1598387111799</v>
      </c>
      <c r="AD29" s="206">
        <v>1468.0696464790301</v>
      </c>
      <c r="AE29" s="206">
        <v>41.9088522336965</v>
      </c>
      <c r="AH29" s="212" t="s">
        <v>382</v>
      </c>
      <c r="AI29" s="206">
        <v>3752.3651056570998</v>
      </c>
      <c r="AJ29" s="206">
        <v>0</v>
      </c>
      <c r="AK29" s="206">
        <v>724.56564907847098</v>
      </c>
      <c r="AL29" s="206">
        <v>418.35026084769498</v>
      </c>
      <c r="AO29" s="212" t="s">
        <v>382</v>
      </c>
      <c r="AP29" s="206">
        <v>443658.49843721598</v>
      </c>
      <c r="AQ29" s="206">
        <v>10607.430304399701</v>
      </c>
      <c r="AR29" s="206">
        <v>95736.565960848195</v>
      </c>
      <c r="AS29" s="206">
        <v>3341.9380142201298</v>
      </c>
      <c r="AV29" s="212" t="s">
        <v>382</v>
      </c>
      <c r="AW29" s="206">
        <v>535257.92890221498</v>
      </c>
      <c r="AX29" s="206">
        <v>11648.224963341099</v>
      </c>
      <c r="AY29" s="206">
        <v>2150.1940147191599</v>
      </c>
      <c r="AZ29" s="206">
        <v>32852.729092657697</v>
      </c>
    </row>
    <row r="30" spans="1:52">
      <c r="A30" s="212" t="s">
        <v>383</v>
      </c>
      <c r="B30" s="212">
        <v>5858733.30413807</v>
      </c>
      <c r="C30" s="212">
        <v>709024.14277293906</v>
      </c>
      <c r="D30" s="212">
        <v>351028.88452915201</v>
      </c>
      <c r="E30" s="212">
        <v>75889.086081618399</v>
      </c>
      <c r="G30" s="212" t="s">
        <v>383</v>
      </c>
      <c r="H30" s="212">
        <v>1242938.98281502</v>
      </c>
      <c r="I30" s="212">
        <v>109552.066440107</v>
      </c>
      <c r="J30" s="212">
        <v>108530.82766321101</v>
      </c>
      <c r="K30" s="212">
        <v>41124.3360212322</v>
      </c>
      <c r="L30" s="200"/>
      <c r="M30" s="212" t="s">
        <v>383</v>
      </c>
      <c r="N30" s="212">
        <v>2417747.675181</v>
      </c>
      <c r="O30" s="212">
        <v>255600.82323656601</v>
      </c>
      <c r="P30" s="212">
        <v>126933.890482613</v>
      </c>
      <c r="Q30" s="206">
        <v>26617.053714707301</v>
      </c>
      <c r="T30" s="212" t="s">
        <v>383</v>
      </c>
      <c r="U30" s="206">
        <v>1644057.64780387</v>
      </c>
      <c r="V30" s="206">
        <v>230066.10160503499</v>
      </c>
      <c r="W30" s="206">
        <v>67138.693005454901</v>
      </c>
      <c r="X30" s="206">
        <v>6055.0554332539996</v>
      </c>
      <c r="AA30" s="212" t="s">
        <v>383</v>
      </c>
      <c r="AB30" s="206">
        <v>536313.03620381805</v>
      </c>
      <c r="AC30" s="206">
        <v>112257.939484655</v>
      </c>
      <c r="AD30" s="206">
        <v>47465.090874714297</v>
      </c>
      <c r="AE30" s="206">
        <v>81.592735774523504</v>
      </c>
      <c r="AH30" s="212" t="s">
        <v>383</v>
      </c>
      <c r="AI30" s="206">
        <v>17675.962134339501</v>
      </c>
      <c r="AJ30" s="206">
        <v>1547.21200657386</v>
      </c>
      <c r="AK30" s="206">
        <v>960.38250315872801</v>
      </c>
      <c r="AL30" s="206">
        <v>2011.0481766503101</v>
      </c>
      <c r="AO30" s="212" t="s">
        <v>383</v>
      </c>
      <c r="AP30" s="206">
        <v>2464275.9724716898</v>
      </c>
      <c r="AQ30" s="206">
        <v>331635.58107010799</v>
      </c>
      <c r="AR30" s="206">
        <v>334967.63726386498</v>
      </c>
      <c r="AS30" s="206">
        <v>5459.9502880416803</v>
      </c>
      <c r="AV30" s="212" t="s">
        <v>383</v>
      </c>
      <c r="AW30" s="206">
        <v>3394457.3316663699</v>
      </c>
      <c r="AX30" s="206">
        <v>377388.56170283002</v>
      </c>
      <c r="AY30" s="206">
        <v>16061.2472652873</v>
      </c>
      <c r="AZ30" s="206">
        <v>70429.135793576701</v>
      </c>
    </row>
    <row r="31" spans="1:52">
      <c r="A31" s="212" t="s">
        <v>384</v>
      </c>
      <c r="B31" s="212">
        <v>2071086.00864464</v>
      </c>
      <c r="C31" s="212">
        <v>68480.017360637095</v>
      </c>
      <c r="D31" s="212">
        <v>228738.36809423601</v>
      </c>
      <c r="E31" s="212">
        <v>71608.807486593199</v>
      </c>
      <c r="G31" s="212" t="s">
        <v>384</v>
      </c>
      <c r="H31" s="212">
        <v>562775.79749726295</v>
      </c>
      <c r="I31" s="212">
        <v>11480.519040418199</v>
      </c>
      <c r="J31" s="212">
        <v>101395.150962289</v>
      </c>
      <c r="K31" s="212">
        <v>38841.531415286299</v>
      </c>
      <c r="L31" s="200"/>
      <c r="M31" s="212" t="s">
        <v>384</v>
      </c>
      <c r="N31" s="212">
        <v>903227.68073717004</v>
      </c>
      <c r="O31" s="212">
        <v>26279.1599818865</v>
      </c>
      <c r="P31" s="212">
        <v>88225.401317422395</v>
      </c>
      <c r="Q31" s="206">
        <v>26534.618734173098</v>
      </c>
      <c r="T31" s="212" t="s">
        <v>384</v>
      </c>
      <c r="U31" s="206">
        <v>504758.26039242401</v>
      </c>
      <c r="V31" s="206">
        <v>19625.252436484199</v>
      </c>
      <c r="W31" s="206">
        <v>32703.3952268268</v>
      </c>
      <c r="X31" s="206">
        <v>3043.6807525466302</v>
      </c>
      <c r="AA31" s="212" t="s">
        <v>384</v>
      </c>
      <c r="AB31" s="206">
        <v>92769.854570134601</v>
      </c>
      <c r="AC31" s="206">
        <v>10757.6542895819</v>
      </c>
      <c r="AD31" s="206">
        <v>4961.4151485981201</v>
      </c>
      <c r="AE31" s="206">
        <v>30.4505713083493</v>
      </c>
      <c r="AH31" s="212" t="s">
        <v>384</v>
      </c>
      <c r="AI31" s="206">
        <v>7554.4154476480198</v>
      </c>
      <c r="AJ31" s="206">
        <v>337.43161226616201</v>
      </c>
      <c r="AK31" s="206">
        <v>1453.0054390999301</v>
      </c>
      <c r="AL31" s="206">
        <v>3158.5260132787498</v>
      </c>
      <c r="AO31" s="212" t="s">
        <v>384</v>
      </c>
      <c r="AP31" s="206">
        <v>909506.43152587395</v>
      </c>
      <c r="AQ31" s="206">
        <v>34385.168524981003</v>
      </c>
      <c r="AR31" s="206">
        <v>222992.439172151</v>
      </c>
      <c r="AS31" s="206">
        <v>4694.9991527296197</v>
      </c>
      <c r="AV31" s="212" t="s">
        <v>384</v>
      </c>
      <c r="AW31" s="206">
        <v>1161579.57711876</v>
      </c>
      <c r="AX31" s="206">
        <v>34094.848835656099</v>
      </c>
      <c r="AY31" s="206">
        <v>5745.9289220845303</v>
      </c>
      <c r="AZ31" s="206">
        <v>66913.808333863504</v>
      </c>
    </row>
    <row r="32" spans="1:52">
      <c r="A32" s="212" t="s">
        <v>385</v>
      </c>
      <c r="B32" s="212">
        <v>6773618.3506941497</v>
      </c>
      <c r="C32" s="212">
        <v>730280.43460368295</v>
      </c>
      <c r="D32" s="212">
        <v>486225.83932702203</v>
      </c>
      <c r="E32" s="212">
        <v>121822.77918196</v>
      </c>
      <c r="G32" s="212" t="s">
        <v>385</v>
      </c>
      <c r="H32" s="212">
        <v>1503523.5823051101</v>
      </c>
      <c r="I32" s="212">
        <v>114332.87664122399</v>
      </c>
      <c r="J32" s="212">
        <v>172854.11512762899</v>
      </c>
      <c r="K32" s="212">
        <v>64420.911155889102</v>
      </c>
      <c r="L32" s="200"/>
      <c r="M32" s="212" t="s">
        <v>385</v>
      </c>
      <c r="N32" s="212">
        <v>2822496.41349443</v>
      </c>
      <c r="O32" s="212">
        <v>267083.57116316201</v>
      </c>
      <c r="P32" s="212">
        <v>176920.16152002299</v>
      </c>
      <c r="Q32" s="206">
        <v>45041.875798917703</v>
      </c>
      <c r="T32" s="212" t="s">
        <v>385</v>
      </c>
      <c r="U32" s="206">
        <v>1850202.5647048601</v>
      </c>
      <c r="V32" s="206">
        <v>232079.78439083899</v>
      </c>
      <c r="W32" s="206">
        <v>84332.896799144597</v>
      </c>
      <c r="X32" s="206">
        <v>8121.4847645217096</v>
      </c>
      <c r="AA32" s="212" t="s">
        <v>385</v>
      </c>
      <c r="AB32" s="206">
        <v>576073.37399417197</v>
      </c>
      <c r="AC32" s="206">
        <v>115240.118028607</v>
      </c>
      <c r="AD32" s="206">
        <v>50358.509749355697</v>
      </c>
      <c r="AE32" s="206">
        <v>89.723072765676505</v>
      </c>
      <c r="AH32" s="212" t="s">
        <v>385</v>
      </c>
      <c r="AI32" s="206">
        <v>21322.416195573802</v>
      </c>
      <c r="AJ32" s="206">
        <v>1544.0843798491801</v>
      </c>
      <c r="AK32" s="206">
        <v>1760.1561308692601</v>
      </c>
      <c r="AL32" s="206">
        <v>4148.7843898661104</v>
      </c>
      <c r="AO32" s="212" t="s">
        <v>385</v>
      </c>
      <c r="AP32" s="206">
        <v>2849531.5150464699</v>
      </c>
      <c r="AQ32" s="206">
        <v>350026.313276587</v>
      </c>
      <c r="AR32" s="206">
        <v>468439.94072835502</v>
      </c>
      <c r="AS32" s="206">
        <v>8430.7353444263499</v>
      </c>
      <c r="AV32" s="212" t="s">
        <v>385</v>
      </c>
      <c r="AW32" s="206">
        <v>3924086.8356476799</v>
      </c>
      <c r="AX32" s="206">
        <v>380254.12132709502</v>
      </c>
      <c r="AY32" s="206">
        <v>17785.898598666401</v>
      </c>
      <c r="AZ32" s="206">
        <v>113392.043837534</v>
      </c>
    </row>
    <row r="33" spans="1:52">
      <c r="A33" s="207" t="s">
        <v>386</v>
      </c>
      <c r="B33" s="212">
        <v>1156200.96208855</v>
      </c>
      <c r="C33" s="212">
        <v>47223.725529893003</v>
      </c>
      <c r="D33" s="212">
        <v>93541.413296367202</v>
      </c>
      <c r="E33" s="212">
        <v>25675.114386251102</v>
      </c>
      <c r="F33" s="175"/>
      <c r="G33" s="207" t="s">
        <v>386</v>
      </c>
      <c r="H33" s="212">
        <v>302191.19800717902</v>
      </c>
      <c r="I33" s="212">
        <v>6699.7088393004296</v>
      </c>
      <c r="J33" s="212">
        <v>37071.863497871003</v>
      </c>
      <c r="K33" s="212">
        <v>15544.9562806294</v>
      </c>
      <c r="L33" s="175"/>
      <c r="M33" s="207" t="s">
        <v>386</v>
      </c>
      <c r="N33" s="212">
        <v>498478.94242374599</v>
      </c>
      <c r="O33" s="212">
        <v>14796.412055291499</v>
      </c>
      <c r="P33" s="212">
        <v>38239.130280012898</v>
      </c>
      <c r="Q33" s="206">
        <v>8109.79664996265</v>
      </c>
      <c r="T33" s="207" t="s">
        <v>386</v>
      </c>
      <c r="U33" s="206">
        <v>298613.34349143697</v>
      </c>
      <c r="V33" s="206">
        <v>17611.569650679601</v>
      </c>
      <c r="W33" s="206">
        <v>15509.191433137001</v>
      </c>
      <c r="X33" s="206">
        <v>977.25142127892195</v>
      </c>
      <c r="AA33" s="207" t="s">
        <v>386</v>
      </c>
      <c r="AB33" s="206">
        <v>53009.5167797799</v>
      </c>
      <c r="AC33" s="206">
        <v>7775.4757456305897</v>
      </c>
      <c r="AD33" s="206">
        <v>2067.99627395677</v>
      </c>
      <c r="AE33" s="206">
        <v>22.320234317196402</v>
      </c>
      <c r="AH33" s="207" t="s">
        <v>386</v>
      </c>
      <c r="AI33" s="206">
        <v>3907.96138641365</v>
      </c>
      <c r="AJ33" s="206">
        <v>340.55923899083803</v>
      </c>
      <c r="AK33" s="206">
        <v>653.23181138940299</v>
      </c>
      <c r="AL33" s="206">
        <v>1020.78980006296</v>
      </c>
      <c r="AO33" s="207" t="s">
        <v>386</v>
      </c>
      <c r="AP33" s="206">
        <v>524250.88895109697</v>
      </c>
      <c r="AQ33" s="206">
        <v>15994.436318501401</v>
      </c>
      <c r="AR33" s="206">
        <v>89520.135707661699</v>
      </c>
      <c r="AS33" s="206">
        <v>1724.2140963449399</v>
      </c>
      <c r="AV33" s="207" t="s">
        <v>386</v>
      </c>
      <c r="AW33" s="206">
        <v>631950.073137459</v>
      </c>
      <c r="AX33" s="206">
        <v>31229.289211391599</v>
      </c>
      <c r="AY33" s="206">
        <v>4021.2775887054299</v>
      </c>
      <c r="AZ33" s="206">
        <v>23950.9002899062</v>
      </c>
    </row>
    <row r="34" spans="1:52">
      <c r="A34" s="206" t="s">
        <v>387</v>
      </c>
      <c r="B34" s="212">
        <v>6222742.7184946705</v>
      </c>
      <c r="C34" s="212">
        <v>722362.39045165898</v>
      </c>
      <c r="D34" s="212">
        <v>430313.07899009902</v>
      </c>
      <c r="E34" s="212">
        <v>85196.132511799893</v>
      </c>
      <c r="G34" s="206" t="s">
        <v>387</v>
      </c>
      <c r="H34" s="212">
        <v>1305554.87238448</v>
      </c>
      <c r="I34" s="212">
        <v>109089.13563788</v>
      </c>
      <c r="J34" s="212">
        <v>153384.274885925</v>
      </c>
      <c r="K34" s="212">
        <v>48320.240635212598</v>
      </c>
      <c r="L34" s="175"/>
      <c r="M34" s="206" t="s">
        <v>387</v>
      </c>
      <c r="N34" s="212">
        <v>2582237.6615322102</v>
      </c>
      <c r="O34" s="212">
        <v>260048.66031296999</v>
      </c>
      <c r="P34" s="212">
        <v>152954.86317320101</v>
      </c>
      <c r="Q34" s="206">
        <v>29836.961357533401</v>
      </c>
      <c r="T34" s="206" t="s">
        <v>387</v>
      </c>
      <c r="U34" s="206">
        <v>1760909.05330096</v>
      </c>
      <c r="V34" s="206">
        <v>234925.47781313799</v>
      </c>
      <c r="W34" s="206">
        <v>74397.715883375597</v>
      </c>
      <c r="X34" s="206">
        <v>4662.36186854895</v>
      </c>
      <c r="AA34" s="206" t="s">
        <v>387</v>
      </c>
      <c r="AB34" s="206">
        <v>558316.38050131197</v>
      </c>
      <c r="AC34" s="206">
        <v>116567.93330686299</v>
      </c>
      <c r="AD34" s="206">
        <v>48355.866585977099</v>
      </c>
      <c r="AE34" s="206">
        <v>112.043307082872</v>
      </c>
      <c r="AH34" s="206" t="s">
        <v>387</v>
      </c>
      <c r="AI34" s="206">
        <v>15724.750775689399</v>
      </c>
      <c r="AJ34" s="206">
        <v>1731.1833808066399</v>
      </c>
      <c r="AK34" s="206">
        <v>1220.35846162034</v>
      </c>
      <c r="AL34" s="206">
        <v>2264.5253434219699</v>
      </c>
      <c r="AO34" s="206" t="s">
        <v>387</v>
      </c>
      <c r="AP34" s="206">
        <v>2652374.33636626</v>
      </c>
      <c r="AQ34" s="206">
        <v>340126.20785117702</v>
      </c>
      <c r="AR34" s="206">
        <v>413164.38003449503</v>
      </c>
      <c r="AS34" s="206">
        <v>4304.3923396916398</v>
      </c>
      <c r="AV34" s="206" t="s">
        <v>387</v>
      </c>
      <c r="AW34" s="206">
        <v>3570368.3821283998</v>
      </c>
      <c r="AX34" s="206">
        <v>382236.18260048103</v>
      </c>
      <c r="AY34" s="206">
        <v>17148.698955604399</v>
      </c>
      <c r="AZ34" s="206">
        <v>80891.740172108199</v>
      </c>
    </row>
    <row r="35" spans="1:52">
      <c r="A35" s="206" t="s">
        <v>388</v>
      </c>
      <c r="B35" s="212">
        <v>1707076.59428804</v>
      </c>
      <c r="C35" s="212">
        <v>55141.769681917198</v>
      </c>
      <c r="D35" s="212">
        <v>149454.173633289</v>
      </c>
      <c r="E35" s="212">
        <v>62301.761056411699</v>
      </c>
      <c r="G35" s="206" t="s">
        <v>388</v>
      </c>
      <c r="H35" s="212">
        <v>500159.90792780498</v>
      </c>
      <c r="I35" s="212">
        <v>11943.449842645299</v>
      </c>
      <c r="J35" s="212">
        <v>56541.703739575001</v>
      </c>
      <c r="K35" s="212">
        <v>31645.626801305902</v>
      </c>
      <c r="L35" s="210"/>
      <c r="M35" s="206" t="s">
        <v>388</v>
      </c>
      <c r="N35" s="212">
        <v>738737.69438596501</v>
      </c>
      <c r="O35" s="212">
        <v>21831.322905483001</v>
      </c>
      <c r="P35" s="212">
        <v>62204.428626834801</v>
      </c>
      <c r="Q35" s="206">
        <v>23314.711091346901</v>
      </c>
      <c r="T35" s="206" t="s">
        <v>388</v>
      </c>
      <c r="U35" s="206">
        <v>387906.854895333</v>
      </c>
      <c r="V35" s="206">
        <v>14765.876228380899</v>
      </c>
      <c r="W35" s="206">
        <v>25444.372348905999</v>
      </c>
      <c r="X35" s="206">
        <v>4436.3743172516797</v>
      </c>
      <c r="AA35" s="206" t="s">
        <v>388</v>
      </c>
      <c r="AB35" s="206">
        <v>70766.510272640997</v>
      </c>
      <c r="AC35" s="206">
        <v>6447.6604673746397</v>
      </c>
      <c r="AD35" s="206">
        <v>4070.6394373353801</v>
      </c>
      <c r="AE35" s="206">
        <v>0</v>
      </c>
      <c r="AH35" s="206" t="s">
        <v>388</v>
      </c>
      <c r="AI35" s="206">
        <v>9505.6268062980598</v>
      </c>
      <c r="AJ35" s="206">
        <v>153.46023803338201</v>
      </c>
      <c r="AK35" s="206">
        <v>1193.0294806383199</v>
      </c>
      <c r="AL35" s="206">
        <v>2905.0488465070898</v>
      </c>
      <c r="AO35" s="206" t="s">
        <v>388</v>
      </c>
      <c r="AP35" s="206">
        <v>721408.06763130799</v>
      </c>
      <c r="AQ35" s="206">
        <v>25894.541743911399</v>
      </c>
      <c r="AR35" s="206">
        <v>144795.696401522</v>
      </c>
      <c r="AS35" s="206">
        <v>5850.5571010796502</v>
      </c>
      <c r="AV35" s="206" t="s">
        <v>388</v>
      </c>
      <c r="AW35" s="206">
        <v>985668.52665673499</v>
      </c>
      <c r="AX35" s="206">
        <v>29247.227938005799</v>
      </c>
      <c r="AY35" s="206">
        <v>4658.4772317674197</v>
      </c>
      <c r="AZ35" s="206">
        <v>56451.203955331999</v>
      </c>
    </row>
    <row r="36" spans="1:52">
      <c r="A36" s="206" t="s">
        <v>389</v>
      </c>
      <c r="B36" s="212">
        <v>6968444.7833261704</v>
      </c>
      <c r="C36" s="212">
        <v>706020.45491220697</v>
      </c>
      <c r="D36" s="212">
        <v>520695.788841022</v>
      </c>
      <c r="E36" s="212">
        <v>129553.152116696</v>
      </c>
      <c r="G36" s="206" t="s">
        <v>389</v>
      </c>
      <c r="H36" s="212">
        <v>1578795.90432457</v>
      </c>
      <c r="I36" s="212">
        <v>109921.263487876</v>
      </c>
      <c r="J36" s="212">
        <v>190138.37007069701</v>
      </c>
      <c r="K36" s="212">
        <v>70256.1945082436</v>
      </c>
      <c r="L36" s="210"/>
      <c r="M36" s="206" t="s">
        <v>389</v>
      </c>
      <c r="N36" s="212">
        <v>2900588.4995059599</v>
      </c>
      <c r="O36" s="212">
        <v>256769.27786249301</v>
      </c>
      <c r="P36" s="212">
        <v>194073.230897434</v>
      </c>
      <c r="Q36" s="206">
        <v>47419.5921918229</v>
      </c>
      <c r="T36" s="206" t="s">
        <v>389</v>
      </c>
      <c r="U36" s="206">
        <v>1897388.1511683001</v>
      </c>
      <c r="V36" s="206">
        <v>224180.20572267001</v>
      </c>
      <c r="W36" s="206">
        <v>87116.266955911502</v>
      </c>
      <c r="X36" s="206">
        <v>7620.8635645413196</v>
      </c>
      <c r="AA36" s="206" t="s">
        <v>389</v>
      </c>
      <c r="AB36" s="206">
        <v>571265.57558520103</v>
      </c>
      <c r="AC36" s="206">
        <v>113942.499904999</v>
      </c>
      <c r="AD36" s="206">
        <v>47165.877597905303</v>
      </c>
      <c r="AE36" s="206">
        <v>84.324352175219801</v>
      </c>
      <c r="AH36" s="206" t="s">
        <v>389</v>
      </c>
      <c r="AI36" s="206">
        <v>20406.652742133199</v>
      </c>
      <c r="AJ36" s="206">
        <v>1207.20793416694</v>
      </c>
      <c r="AK36" s="206">
        <v>2202.0433190742601</v>
      </c>
      <c r="AL36" s="206">
        <v>4172.1774999131003</v>
      </c>
      <c r="AO36" s="206" t="s">
        <v>389</v>
      </c>
      <c r="AP36" s="206">
        <v>2958702.4413401098</v>
      </c>
      <c r="AQ36" s="206">
        <v>342877.18177987903</v>
      </c>
      <c r="AR36" s="206">
        <v>501195.64845633198</v>
      </c>
      <c r="AS36" s="206">
        <v>7230.3993385520298</v>
      </c>
      <c r="AV36" s="206" t="s">
        <v>389</v>
      </c>
      <c r="AW36" s="206">
        <v>4009742.3419860601</v>
      </c>
      <c r="AX36" s="206">
        <v>363143.27313232602</v>
      </c>
      <c r="AY36" s="206">
        <v>19500.140384690101</v>
      </c>
      <c r="AZ36" s="206">
        <v>122322.752778144</v>
      </c>
    </row>
    <row r="37" spans="1:52">
      <c r="A37" s="206" t="s">
        <v>390</v>
      </c>
      <c r="B37" s="212">
        <v>961374.52945654094</v>
      </c>
      <c r="C37" s="212">
        <v>71483.705221369601</v>
      </c>
      <c r="D37" s="212">
        <v>59071.463782367202</v>
      </c>
      <c r="E37" s="212">
        <v>17944.7414515153</v>
      </c>
      <c r="G37" s="206" t="s">
        <v>390</v>
      </c>
      <c r="H37" s="212">
        <v>226918.875987718</v>
      </c>
      <c r="I37" s="212">
        <v>11111.3219926485</v>
      </c>
      <c r="J37" s="212">
        <v>19787.608554803199</v>
      </c>
      <c r="K37" s="212">
        <v>9709.6729282750002</v>
      </c>
      <c r="L37" s="210"/>
      <c r="M37" s="206" t="s">
        <v>390</v>
      </c>
      <c r="N37" s="212">
        <v>420386.85641221597</v>
      </c>
      <c r="O37" s="212">
        <v>25110.705355959701</v>
      </c>
      <c r="P37" s="212">
        <v>21086.060902602199</v>
      </c>
      <c r="Q37" s="206">
        <v>5732.0802570574397</v>
      </c>
      <c r="T37" s="206" t="s">
        <v>390</v>
      </c>
      <c r="U37" s="206">
        <v>251427.757027999</v>
      </c>
      <c r="V37" s="206">
        <v>25511.1483188493</v>
      </c>
      <c r="W37" s="206">
        <v>12725.821276370099</v>
      </c>
      <c r="X37" s="206">
        <v>1477.8726212593101</v>
      </c>
      <c r="AA37" s="206" t="s">
        <v>390</v>
      </c>
      <c r="AB37" s="206">
        <v>57817.315188751498</v>
      </c>
      <c r="AC37" s="206">
        <v>9073.0938692389009</v>
      </c>
      <c r="AD37" s="206">
        <v>5260.6284254071797</v>
      </c>
      <c r="AE37" s="206">
        <v>27.718954907653</v>
      </c>
      <c r="AH37" s="206" t="s">
        <v>390</v>
      </c>
      <c r="AI37" s="206">
        <v>4823.7248398542697</v>
      </c>
      <c r="AJ37" s="206">
        <v>677.43568467307796</v>
      </c>
      <c r="AK37" s="206">
        <v>211.34462318439799</v>
      </c>
      <c r="AL37" s="206">
        <v>997.39669001596496</v>
      </c>
      <c r="AO37" s="206" t="s">
        <v>390</v>
      </c>
      <c r="AP37" s="206">
        <v>415079.96265746298</v>
      </c>
      <c r="AQ37" s="206">
        <v>23143.567815209299</v>
      </c>
      <c r="AR37" s="206">
        <v>56764.427979685403</v>
      </c>
      <c r="AS37" s="206">
        <v>2924.5501022192602</v>
      </c>
      <c r="AV37" s="206" t="s">
        <v>390</v>
      </c>
      <c r="AW37" s="206">
        <v>546294.56679907802</v>
      </c>
      <c r="AX37" s="206">
        <v>48340.137406160298</v>
      </c>
      <c r="AY37" s="206">
        <v>2307.0358026817198</v>
      </c>
      <c r="AZ37" s="206">
        <v>15020.191349296099</v>
      </c>
    </row>
    <row r="38" spans="1:52">
      <c r="A38" s="4"/>
      <c r="B38" s="212"/>
      <c r="C38" s="212"/>
      <c r="D38" s="212"/>
      <c r="E38" s="212"/>
      <c r="F38" s="4"/>
      <c r="G38" s="4"/>
      <c r="H38" s="4"/>
      <c r="I38" s="4"/>
      <c r="J38" s="4"/>
      <c r="K38" s="4"/>
      <c r="L38" s="4"/>
      <c r="M38" s="4"/>
      <c r="N38" s="4"/>
      <c r="O38" s="4"/>
      <c r="P38" s="4"/>
      <c r="Q38" s="4"/>
      <c r="U38" s="206"/>
      <c r="V38" s="206"/>
      <c r="W38" s="206"/>
      <c r="X38" s="206"/>
    </row>
    <row r="39" spans="1:52">
      <c r="A39" s="212"/>
      <c r="B39" s="212"/>
      <c r="C39" s="212"/>
      <c r="D39" s="212"/>
      <c r="E39" s="212"/>
      <c r="F39" s="4"/>
      <c r="G39" s="4"/>
      <c r="H39" s="4"/>
      <c r="I39" s="4"/>
      <c r="J39" s="4"/>
      <c r="K39" s="4"/>
      <c r="L39" s="4"/>
      <c r="M39" s="4"/>
      <c r="N39" s="4"/>
      <c r="O39" s="4"/>
      <c r="P39" s="4"/>
      <c r="Q39" s="4"/>
    </row>
    <row r="40" spans="1:52">
      <c r="A40" s="212"/>
      <c r="B40" s="212"/>
      <c r="C40" s="212"/>
      <c r="D40" s="212"/>
      <c r="E40" s="212"/>
      <c r="F40" s="4"/>
      <c r="G40" s="4"/>
      <c r="H40" s="4"/>
      <c r="I40" s="4"/>
      <c r="J40" s="4"/>
      <c r="K40" s="4"/>
      <c r="L40" s="4"/>
      <c r="M40" s="4"/>
      <c r="N40" s="4"/>
      <c r="O40" s="4"/>
      <c r="P40" s="4"/>
      <c r="Q40" s="4"/>
      <c r="S40">
        <v>0</v>
      </c>
    </row>
    <row r="41" spans="1:52">
      <c r="A41" s="212"/>
      <c r="B41" s="212"/>
      <c r="C41" s="212"/>
      <c r="D41" s="212"/>
      <c r="E41" s="212"/>
      <c r="F41" s="4"/>
      <c r="G41" s="4"/>
      <c r="H41" s="4"/>
      <c r="I41" s="4"/>
      <c r="J41" s="4"/>
      <c r="K41" s="4"/>
      <c r="L41" s="4"/>
      <c r="M41" s="4"/>
      <c r="N41" s="4"/>
      <c r="O41" s="4"/>
      <c r="P41" s="4"/>
      <c r="Q41" s="4"/>
      <c r="S41">
        <v>1</v>
      </c>
    </row>
    <row r="42" spans="1:52">
      <c r="A42" s="213"/>
      <c r="B42" s="212"/>
      <c r="C42" s="212"/>
      <c r="D42" s="212"/>
      <c r="E42" s="212"/>
      <c r="F42" s="4"/>
      <c r="G42" s="4"/>
      <c r="H42" s="4"/>
      <c r="I42" s="4"/>
      <c r="J42" s="4"/>
      <c r="K42" s="4"/>
      <c r="L42" s="4"/>
      <c r="M42" s="4"/>
      <c r="N42" s="4"/>
      <c r="O42" s="4"/>
      <c r="P42" s="4"/>
      <c r="Q42" s="4"/>
      <c r="S42">
        <v>2</v>
      </c>
    </row>
    <row r="43" spans="1:52">
      <c r="A43" s="213"/>
      <c r="B43" s="212"/>
      <c r="C43" s="212"/>
      <c r="D43" s="212"/>
      <c r="E43" s="212"/>
      <c r="F43" s="4"/>
      <c r="G43" s="4"/>
      <c r="H43" s="4"/>
      <c r="I43" s="4"/>
      <c r="J43" s="4"/>
      <c r="K43" s="4"/>
      <c r="L43" s="4"/>
      <c r="M43" s="4"/>
      <c r="N43" s="4"/>
      <c r="O43" s="4"/>
      <c r="P43" s="4"/>
      <c r="Q43" s="4"/>
      <c r="S43">
        <v>3</v>
      </c>
    </row>
    <row r="44" spans="1:52">
      <c r="A44" s="213"/>
      <c r="B44" s="212"/>
      <c r="C44" s="212"/>
      <c r="D44" s="212"/>
      <c r="E44" s="212"/>
      <c r="F44" s="4"/>
      <c r="G44" s="4"/>
      <c r="H44" s="4"/>
      <c r="I44" s="4"/>
      <c r="J44" s="4"/>
      <c r="K44" s="4"/>
      <c r="L44" s="4"/>
      <c r="M44" s="4"/>
      <c r="N44" s="4"/>
      <c r="O44" s="4"/>
      <c r="P44" s="4"/>
      <c r="Q44" s="4"/>
      <c r="S44">
        <v>4</v>
      </c>
    </row>
    <row r="45" spans="1:52">
      <c r="A45" s="213"/>
      <c r="B45" s="212"/>
      <c r="C45" s="212"/>
      <c r="D45" s="212"/>
      <c r="E45" s="212"/>
      <c r="F45" s="4"/>
      <c r="G45" s="4"/>
      <c r="H45" s="4"/>
      <c r="I45" s="4"/>
      <c r="J45" s="4"/>
      <c r="K45" s="4"/>
      <c r="L45" s="4"/>
      <c r="M45" s="4"/>
      <c r="N45" s="4"/>
      <c r="O45" s="4"/>
      <c r="P45" s="4"/>
      <c r="Q45" s="4"/>
      <c r="S45">
        <v>5</v>
      </c>
    </row>
    <row r="46" spans="1:52">
      <c r="A46" s="213"/>
      <c r="B46" s="212"/>
      <c r="C46" s="212"/>
      <c r="D46" s="212"/>
      <c r="E46" s="212"/>
      <c r="F46" s="4"/>
      <c r="G46" s="4"/>
      <c r="H46" s="4"/>
      <c r="I46" s="4"/>
      <c r="J46" s="4"/>
      <c r="K46" s="4"/>
      <c r="L46" s="4"/>
      <c r="M46" s="4"/>
      <c r="N46" s="4"/>
      <c r="O46" s="4"/>
      <c r="P46" s="4"/>
      <c r="Q46" s="4"/>
      <c r="S46">
        <v>6</v>
      </c>
    </row>
    <row r="47" spans="1:52">
      <c r="A47" s="4"/>
      <c r="B47" s="4"/>
      <c r="C47" s="4"/>
      <c r="D47" s="4"/>
      <c r="E47" s="4"/>
      <c r="F47" s="4"/>
      <c r="G47" s="4"/>
      <c r="H47" s="4"/>
      <c r="I47" s="4"/>
      <c r="J47" s="4"/>
      <c r="K47" s="4"/>
      <c r="L47" s="4"/>
      <c r="M47" s="4"/>
      <c r="N47" s="4"/>
      <c r="O47" s="4"/>
      <c r="P47" s="4"/>
      <c r="Q47" s="4"/>
      <c r="S47">
        <v>7</v>
      </c>
    </row>
    <row r="48" spans="1:52">
      <c r="A48" s="4"/>
      <c r="B48" s="4"/>
      <c r="C48" s="4"/>
      <c r="D48" s="4"/>
      <c r="E48" s="4"/>
      <c r="F48" s="4"/>
      <c r="G48" s="4"/>
      <c r="H48" s="4"/>
      <c r="I48" s="4"/>
      <c r="J48" s="4"/>
      <c r="K48" s="4"/>
      <c r="L48" s="4"/>
      <c r="M48" s="4"/>
      <c r="N48" s="4"/>
      <c r="O48" s="4"/>
      <c r="P48" s="4"/>
      <c r="Q48" s="4"/>
      <c r="S48">
        <v>8</v>
      </c>
    </row>
    <row r="49" spans="1:19">
      <c r="A49" s="211"/>
      <c r="B49" s="211"/>
      <c r="C49" s="211"/>
      <c r="D49" s="211"/>
      <c r="E49" s="211"/>
      <c r="F49" s="4"/>
      <c r="G49" s="4"/>
      <c r="H49" s="4"/>
      <c r="I49" s="4"/>
      <c r="J49" s="4"/>
      <c r="K49" s="4"/>
      <c r="L49" s="4"/>
      <c r="M49" s="4"/>
      <c r="N49" s="4"/>
      <c r="O49" s="4"/>
      <c r="P49" s="4"/>
      <c r="Q49" s="4"/>
      <c r="S49">
        <v>9</v>
      </c>
    </row>
    <row r="50" spans="1:19">
      <c r="A50" s="212"/>
      <c r="B50" s="212"/>
      <c r="C50" s="212"/>
      <c r="D50" s="212"/>
      <c r="E50" s="212"/>
      <c r="F50" s="4"/>
      <c r="G50" s="4"/>
      <c r="H50" s="4"/>
      <c r="I50" s="4"/>
      <c r="J50" s="4"/>
      <c r="K50" s="4"/>
      <c r="L50" s="4"/>
      <c r="M50" s="4"/>
      <c r="N50" s="4"/>
      <c r="O50" s="4"/>
      <c r="P50" s="4"/>
      <c r="Q50" s="4"/>
      <c r="S50">
        <v>10</v>
      </c>
    </row>
    <row r="51" spans="1:19">
      <c r="A51" s="212"/>
      <c r="B51" s="212"/>
      <c r="C51" s="212"/>
      <c r="D51" s="212"/>
      <c r="E51" s="212"/>
      <c r="F51" s="4"/>
      <c r="G51" s="4"/>
      <c r="H51" s="4"/>
      <c r="I51" s="4"/>
      <c r="J51" s="4"/>
      <c r="K51" s="4"/>
      <c r="L51" s="4"/>
      <c r="M51" s="4"/>
      <c r="N51" s="4"/>
      <c r="O51" s="4"/>
      <c r="P51" s="4"/>
      <c r="Q51" s="4"/>
      <c r="S51">
        <v>11</v>
      </c>
    </row>
    <row r="52" spans="1:19">
      <c r="A52" s="212"/>
      <c r="B52" s="212"/>
      <c r="C52" s="212"/>
      <c r="D52" s="212"/>
      <c r="E52" s="212"/>
      <c r="F52" s="4"/>
      <c r="G52" s="4"/>
      <c r="H52" s="4"/>
      <c r="I52" s="4"/>
      <c r="J52" s="4"/>
      <c r="K52" s="4"/>
      <c r="L52" s="4"/>
      <c r="M52" s="4"/>
      <c r="N52" s="4"/>
      <c r="O52" s="4"/>
      <c r="P52" s="4"/>
      <c r="Q52" s="4"/>
    </row>
    <row r="53" spans="1:19">
      <c r="A53" s="213"/>
      <c r="B53" s="212"/>
      <c r="C53" s="212"/>
      <c r="D53" s="212"/>
      <c r="E53" s="212"/>
      <c r="F53" s="4"/>
      <c r="G53" s="4"/>
      <c r="H53" s="4"/>
      <c r="I53" s="4"/>
      <c r="J53" s="4"/>
      <c r="K53" s="4"/>
      <c r="L53" s="4"/>
      <c r="M53" s="4"/>
      <c r="N53" s="4"/>
      <c r="O53" s="4"/>
      <c r="P53" s="4"/>
      <c r="Q53" s="4"/>
    </row>
    <row r="54" spans="1:19">
      <c r="A54" s="213"/>
      <c r="B54" s="212"/>
      <c r="C54" s="212"/>
      <c r="D54" s="212"/>
      <c r="E54" s="212"/>
      <c r="F54" s="4"/>
      <c r="G54" s="4"/>
      <c r="H54" s="4"/>
      <c r="I54" s="4"/>
      <c r="J54" s="4"/>
      <c r="K54" s="4"/>
      <c r="L54" s="4"/>
      <c r="M54" s="4"/>
      <c r="N54" s="4"/>
      <c r="O54" s="4"/>
      <c r="P54" s="4"/>
      <c r="Q54" s="4"/>
    </row>
    <row r="55" spans="1:19">
      <c r="A55" s="213"/>
      <c r="B55" s="212"/>
      <c r="C55" s="212"/>
      <c r="D55" s="212"/>
      <c r="E55" s="212"/>
      <c r="F55" s="4"/>
      <c r="G55" s="4"/>
      <c r="H55" s="4"/>
      <c r="I55" s="4"/>
      <c r="J55" s="4"/>
      <c r="K55" s="4"/>
      <c r="L55" s="4"/>
      <c r="M55" s="4"/>
      <c r="N55" s="4"/>
      <c r="O55" s="4"/>
      <c r="P55" s="4"/>
      <c r="Q55" s="4"/>
    </row>
    <row r="56" spans="1:19">
      <c r="A56" s="213"/>
      <c r="B56" s="212"/>
      <c r="C56" s="212"/>
      <c r="D56" s="212"/>
      <c r="E56" s="212"/>
      <c r="F56" s="4"/>
      <c r="G56" s="4"/>
      <c r="H56" s="4"/>
      <c r="I56" s="4"/>
      <c r="J56" s="4"/>
      <c r="K56" s="4"/>
      <c r="L56" s="4"/>
      <c r="M56" s="4"/>
      <c r="N56" s="4"/>
      <c r="O56" s="4"/>
      <c r="P56" s="4"/>
      <c r="Q56" s="4"/>
    </row>
    <row r="57" spans="1:19">
      <c r="A57" s="213"/>
      <c r="B57" s="212"/>
      <c r="C57" s="212"/>
      <c r="D57" s="212"/>
      <c r="E57" s="212"/>
      <c r="F57" s="4"/>
      <c r="G57" s="4"/>
      <c r="H57" s="4"/>
      <c r="I57" s="4"/>
      <c r="J57" s="4"/>
      <c r="K57" s="4"/>
      <c r="L57" s="4"/>
      <c r="M57" s="4"/>
      <c r="N57" s="4"/>
      <c r="O57" s="4"/>
      <c r="P57" s="4"/>
      <c r="Q57" s="4"/>
    </row>
    <row r="58" spans="1:19">
      <c r="A58" s="4"/>
      <c r="B58" s="4"/>
      <c r="C58" s="4"/>
      <c r="D58" s="4"/>
      <c r="E58" s="4"/>
      <c r="F58" s="4"/>
      <c r="G58" s="4"/>
      <c r="H58" s="4"/>
      <c r="I58" s="4"/>
      <c r="J58" s="4"/>
      <c r="K58" s="4"/>
      <c r="L58" s="4"/>
      <c r="M58" s="4"/>
      <c r="N58" s="4"/>
      <c r="O58" s="4"/>
      <c r="P58" s="4"/>
      <c r="Q58" s="4"/>
    </row>
    <row r="59" spans="1:19">
      <c r="A59" s="4"/>
      <c r="B59" s="4"/>
      <c r="C59" s="4"/>
      <c r="D59" s="4"/>
      <c r="E59" s="4"/>
      <c r="F59" s="4"/>
      <c r="G59" s="4"/>
      <c r="H59" s="4"/>
      <c r="I59" s="4"/>
      <c r="J59" s="4"/>
      <c r="K59" s="4"/>
      <c r="L59" s="4"/>
      <c r="M59" s="4"/>
      <c r="N59" s="4"/>
      <c r="O59" s="4"/>
      <c r="P59" s="4"/>
      <c r="Q59" s="4"/>
    </row>
    <row r="60" spans="1:19">
      <c r="A60" s="4"/>
      <c r="B60" s="4"/>
      <c r="C60" s="4"/>
      <c r="D60" s="4"/>
      <c r="E60" s="4"/>
      <c r="F60" s="4"/>
      <c r="G60" s="4"/>
      <c r="H60" s="4"/>
      <c r="I60" s="4"/>
      <c r="J60" s="4"/>
      <c r="K60" s="4"/>
      <c r="L60" s="4"/>
      <c r="M60" s="4"/>
      <c r="N60" s="4"/>
      <c r="O60" s="4"/>
      <c r="P60" s="4"/>
      <c r="Q60" s="4"/>
    </row>
    <row r="61" spans="1:19">
      <c r="A61" s="211"/>
      <c r="B61" s="211"/>
      <c r="C61" s="211"/>
      <c r="D61" s="211"/>
      <c r="E61" s="211"/>
      <c r="F61" s="4"/>
      <c r="G61" s="4"/>
      <c r="H61" s="4"/>
      <c r="I61" s="4"/>
      <c r="J61" s="4"/>
      <c r="K61" s="4"/>
      <c r="L61" s="4"/>
      <c r="M61" s="4"/>
      <c r="N61" s="4"/>
      <c r="O61" s="4"/>
      <c r="P61" s="4"/>
      <c r="Q61" s="4"/>
    </row>
    <row r="62" spans="1:19">
      <c r="A62" s="212"/>
      <c r="B62" s="212"/>
      <c r="C62" s="212"/>
      <c r="D62" s="212"/>
      <c r="E62" s="212"/>
      <c r="F62" s="4"/>
      <c r="G62" s="4"/>
      <c r="H62" s="4"/>
      <c r="I62" s="4"/>
      <c r="J62" s="4"/>
      <c r="K62" s="4"/>
      <c r="L62" s="4"/>
      <c r="M62" s="4"/>
      <c r="N62" s="4"/>
      <c r="O62" s="4"/>
      <c r="P62" s="4"/>
      <c r="Q62" s="4"/>
    </row>
    <row r="63" spans="1:19">
      <c r="A63" s="212"/>
      <c r="B63" s="212"/>
      <c r="C63" s="212"/>
      <c r="D63" s="212"/>
      <c r="E63" s="212"/>
      <c r="F63" s="4"/>
      <c r="G63" s="4"/>
      <c r="H63" s="4"/>
      <c r="I63" s="4"/>
      <c r="J63" s="4"/>
      <c r="K63" s="4"/>
      <c r="L63" s="4"/>
      <c r="M63" s="4"/>
      <c r="N63" s="4"/>
      <c r="O63" s="4"/>
      <c r="P63" s="4"/>
      <c r="Q63" s="4"/>
    </row>
    <row r="64" spans="1:19">
      <c r="A64" s="212"/>
      <c r="B64" s="212"/>
      <c r="C64" s="212"/>
      <c r="D64" s="212"/>
      <c r="E64" s="212"/>
      <c r="F64" s="4"/>
      <c r="G64" s="4"/>
      <c r="H64" s="4"/>
      <c r="I64" s="4"/>
      <c r="J64" s="4"/>
      <c r="K64" s="4"/>
      <c r="L64" s="4"/>
      <c r="M64" s="4"/>
      <c r="N64" s="4"/>
      <c r="O64" s="4"/>
      <c r="P64" s="4"/>
      <c r="Q64" s="4"/>
    </row>
    <row r="65" spans="1:17">
      <c r="A65" s="213"/>
      <c r="B65" s="212"/>
      <c r="C65" s="212"/>
      <c r="D65" s="212"/>
      <c r="E65" s="212"/>
      <c r="F65" s="4"/>
      <c r="G65" s="4"/>
      <c r="H65" s="4"/>
      <c r="I65" s="4"/>
      <c r="J65" s="4"/>
      <c r="K65" s="4"/>
      <c r="L65" s="4"/>
      <c r="M65" s="4"/>
      <c r="N65" s="4"/>
      <c r="O65" s="4"/>
      <c r="P65" s="4"/>
      <c r="Q65" s="4"/>
    </row>
    <row r="66" spans="1:17">
      <c r="A66" s="213"/>
      <c r="B66" s="212"/>
      <c r="C66" s="212"/>
      <c r="D66" s="212"/>
      <c r="E66" s="212"/>
      <c r="F66" s="4"/>
      <c r="G66" s="4"/>
      <c r="H66" s="4"/>
      <c r="I66" s="4"/>
      <c r="J66" s="4"/>
      <c r="K66" s="4"/>
      <c r="L66" s="4"/>
      <c r="M66" s="4"/>
      <c r="N66" s="4"/>
      <c r="O66" s="4"/>
      <c r="P66" s="4"/>
      <c r="Q66" s="4"/>
    </row>
    <row r="67" spans="1:17">
      <c r="A67" s="213"/>
      <c r="B67" s="212"/>
      <c r="C67" s="212"/>
      <c r="D67" s="212"/>
      <c r="E67" s="212"/>
      <c r="F67" s="4"/>
      <c r="G67" s="4"/>
      <c r="H67" s="4"/>
      <c r="I67" s="4"/>
      <c r="J67" s="4"/>
      <c r="K67" s="4"/>
      <c r="L67" s="4"/>
      <c r="M67" s="4"/>
      <c r="N67" s="4"/>
      <c r="O67" s="4"/>
      <c r="P67" s="4"/>
      <c r="Q67" s="4"/>
    </row>
    <row r="68" spans="1:17">
      <c r="A68" s="213"/>
      <c r="B68" s="212"/>
      <c r="C68" s="212"/>
      <c r="D68" s="212"/>
      <c r="E68" s="212"/>
      <c r="F68" s="4"/>
      <c r="G68" s="4"/>
      <c r="H68" s="4"/>
      <c r="I68" s="4"/>
      <c r="J68" s="4"/>
      <c r="K68" s="4"/>
      <c r="L68" s="4"/>
      <c r="M68" s="4"/>
      <c r="N68" s="4"/>
      <c r="O68" s="4"/>
      <c r="P68" s="4"/>
      <c r="Q68" s="4"/>
    </row>
    <row r="69" spans="1:17">
      <c r="A69" s="213"/>
      <c r="B69" s="212"/>
      <c r="C69" s="212"/>
      <c r="D69" s="212"/>
      <c r="E69" s="212"/>
      <c r="F69" s="4"/>
      <c r="G69" s="4"/>
      <c r="H69" s="4"/>
      <c r="I69" s="4"/>
      <c r="J69" s="4"/>
      <c r="K69" s="4"/>
      <c r="L69" s="4"/>
      <c r="M69" s="4"/>
      <c r="N69" s="4"/>
      <c r="O69" s="4"/>
      <c r="P69" s="4"/>
      <c r="Q69" s="4"/>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CL24"/>
  <sheetViews>
    <sheetView workbookViewId="0">
      <selection activeCell="H5" sqref="H5"/>
    </sheetView>
  </sheetViews>
  <sheetFormatPr defaultColWidth="11.42578125" defaultRowHeight="15.75"/>
  <cols>
    <col min="1" max="1" width="35" style="16" customWidth="1"/>
    <col min="2" max="2" width="25.7109375" style="16" customWidth="1"/>
    <col min="3" max="3" width="24" style="16" bestFit="1" customWidth="1"/>
    <col min="4" max="4" width="22.42578125" style="16" bestFit="1" customWidth="1"/>
    <col min="5" max="6" width="10.85546875" style="16"/>
    <col min="7" max="7" width="23.28515625" style="16" bestFit="1" customWidth="1"/>
    <col min="8" max="256" width="10.85546875" style="16"/>
    <col min="257" max="257" width="35" style="16" customWidth="1"/>
    <col min="258" max="258" width="41.28515625" style="16" customWidth="1"/>
    <col min="259" max="259" width="33.140625" style="16" customWidth="1"/>
    <col min="260" max="512" width="10.85546875" style="16"/>
    <col min="513" max="513" width="35" style="16" customWidth="1"/>
    <col min="514" max="514" width="41.28515625" style="16" customWidth="1"/>
    <col min="515" max="515" width="33.140625" style="16" customWidth="1"/>
    <col min="516" max="768" width="10.85546875" style="16"/>
    <col min="769" max="769" width="35" style="16" customWidth="1"/>
    <col min="770" max="770" width="41.28515625" style="16" customWidth="1"/>
    <col min="771" max="771" width="33.140625" style="16" customWidth="1"/>
    <col min="772" max="1024" width="10.85546875" style="16"/>
    <col min="1025" max="1025" width="35" style="16" customWidth="1"/>
    <col min="1026" max="1026" width="41.28515625" style="16" customWidth="1"/>
    <col min="1027" max="1027" width="33.140625" style="16" customWidth="1"/>
    <col min="1028" max="1280" width="10.85546875" style="16"/>
    <col min="1281" max="1281" width="35" style="16" customWidth="1"/>
    <col min="1282" max="1282" width="41.28515625" style="16" customWidth="1"/>
    <col min="1283" max="1283" width="33.140625" style="16" customWidth="1"/>
    <col min="1284" max="1536" width="10.85546875" style="16"/>
    <col min="1537" max="1537" width="35" style="16" customWidth="1"/>
    <col min="1538" max="1538" width="41.28515625" style="16" customWidth="1"/>
    <col min="1539" max="1539" width="33.140625" style="16" customWidth="1"/>
    <col min="1540" max="1792" width="10.85546875" style="16"/>
    <col min="1793" max="1793" width="35" style="16" customWidth="1"/>
    <col min="1794" max="1794" width="41.28515625" style="16" customWidth="1"/>
    <col min="1795" max="1795" width="33.140625" style="16" customWidth="1"/>
    <col min="1796" max="2048" width="10.85546875" style="16"/>
    <col min="2049" max="2049" width="35" style="16" customWidth="1"/>
    <col min="2050" max="2050" width="41.28515625" style="16" customWidth="1"/>
    <col min="2051" max="2051" width="33.140625" style="16" customWidth="1"/>
    <col min="2052" max="2304" width="10.85546875" style="16"/>
    <col min="2305" max="2305" width="35" style="16" customWidth="1"/>
    <col min="2306" max="2306" width="41.28515625" style="16" customWidth="1"/>
    <col min="2307" max="2307" width="33.140625" style="16" customWidth="1"/>
    <col min="2308" max="2560" width="10.85546875" style="16"/>
    <col min="2561" max="2561" width="35" style="16" customWidth="1"/>
    <col min="2562" max="2562" width="41.28515625" style="16" customWidth="1"/>
    <col min="2563" max="2563" width="33.140625" style="16" customWidth="1"/>
    <col min="2564" max="2816" width="10.85546875" style="16"/>
    <col min="2817" max="2817" width="35" style="16" customWidth="1"/>
    <col min="2818" max="2818" width="41.28515625" style="16" customWidth="1"/>
    <col min="2819" max="2819" width="33.140625" style="16" customWidth="1"/>
    <col min="2820" max="3072" width="10.85546875" style="16"/>
    <col min="3073" max="3073" width="35" style="16" customWidth="1"/>
    <col min="3074" max="3074" width="41.28515625" style="16" customWidth="1"/>
    <col min="3075" max="3075" width="33.140625" style="16" customWidth="1"/>
    <col min="3076" max="3328" width="10.85546875" style="16"/>
    <col min="3329" max="3329" width="35" style="16" customWidth="1"/>
    <col min="3330" max="3330" width="41.28515625" style="16" customWidth="1"/>
    <col min="3331" max="3331" width="33.140625" style="16" customWidth="1"/>
    <col min="3332" max="3584" width="10.85546875" style="16"/>
    <col min="3585" max="3585" width="35" style="16" customWidth="1"/>
    <col min="3586" max="3586" width="41.28515625" style="16" customWidth="1"/>
    <col min="3587" max="3587" width="33.140625" style="16" customWidth="1"/>
    <col min="3588" max="3840" width="10.85546875" style="16"/>
    <col min="3841" max="3841" width="35" style="16" customWidth="1"/>
    <col min="3842" max="3842" width="41.28515625" style="16" customWidth="1"/>
    <col min="3843" max="3843" width="33.140625" style="16" customWidth="1"/>
    <col min="3844" max="4096" width="10.85546875" style="16"/>
    <col min="4097" max="4097" width="35" style="16" customWidth="1"/>
    <col min="4098" max="4098" width="41.28515625" style="16" customWidth="1"/>
    <col min="4099" max="4099" width="33.140625" style="16" customWidth="1"/>
    <col min="4100" max="4352" width="10.85546875" style="16"/>
    <col min="4353" max="4353" width="35" style="16" customWidth="1"/>
    <col min="4354" max="4354" width="41.28515625" style="16" customWidth="1"/>
    <col min="4355" max="4355" width="33.140625" style="16" customWidth="1"/>
    <col min="4356" max="4608" width="10.85546875" style="16"/>
    <col min="4609" max="4609" width="35" style="16" customWidth="1"/>
    <col min="4610" max="4610" width="41.28515625" style="16" customWidth="1"/>
    <col min="4611" max="4611" width="33.140625" style="16" customWidth="1"/>
    <col min="4612" max="4864" width="10.85546875" style="16"/>
    <col min="4865" max="4865" width="35" style="16" customWidth="1"/>
    <col min="4866" max="4866" width="41.28515625" style="16" customWidth="1"/>
    <col min="4867" max="4867" width="33.140625" style="16" customWidth="1"/>
    <col min="4868" max="5120" width="10.85546875" style="16"/>
    <col min="5121" max="5121" width="35" style="16" customWidth="1"/>
    <col min="5122" max="5122" width="41.28515625" style="16" customWidth="1"/>
    <col min="5123" max="5123" width="33.140625" style="16" customWidth="1"/>
    <col min="5124" max="5376" width="10.85546875" style="16"/>
    <col min="5377" max="5377" width="35" style="16" customWidth="1"/>
    <col min="5378" max="5378" width="41.28515625" style="16" customWidth="1"/>
    <col min="5379" max="5379" width="33.140625" style="16" customWidth="1"/>
    <col min="5380" max="5632" width="10.85546875" style="16"/>
    <col min="5633" max="5633" width="35" style="16" customWidth="1"/>
    <col min="5634" max="5634" width="41.28515625" style="16" customWidth="1"/>
    <col min="5635" max="5635" width="33.140625" style="16" customWidth="1"/>
    <col min="5636" max="5888" width="10.85546875" style="16"/>
    <col min="5889" max="5889" width="35" style="16" customWidth="1"/>
    <col min="5890" max="5890" width="41.28515625" style="16" customWidth="1"/>
    <col min="5891" max="5891" width="33.140625" style="16" customWidth="1"/>
    <col min="5892" max="6144" width="10.85546875" style="16"/>
    <col min="6145" max="6145" width="35" style="16" customWidth="1"/>
    <col min="6146" max="6146" width="41.28515625" style="16" customWidth="1"/>
    <col min="6147" max="6147" width="33.140625" style="16" customWidth="1"/>
    <col min="6148" max="6400" width="10.85546875" style="16"/>
    <col min="6401" max="6401" width="35" style="16" customWidth="1"/>
    <col min="6402" max="6402" width="41.28515625" style="16" customWidth="1"/>
    <col min="6403" max="6403" width="33.140625" style="16" customWidth="1"/>
    <col min="6404" max="6656" width="10.85546875" style="16"/>
    <col min="6657" max="6657" width="35" style="16" customWidth="1"/>
    <col min="6658" max="6658" width="41.28515625" style="16" customWidth="1"/>
    <col min="6659" max="6659" width="33.140625" style="16" customWidth="1"/>
    <col min="6660" max="6912" width="10.85546875" style="16"/>
    <col min="6913" max="6913" width="35" style="16" customWidth="1"/>
    <col min="6914" max="6914" width="41.28515625" style="16" customWidth="1"/>
    <col min="6915" max="6915" width="33.140625" style="16" customWidth="1"/>
    <col min="6916" max="7168" width="10.85546875" style="16"/>
    <col min="7169" max="7169" width="35" style="16" customWidth="1"/>
    <col min="7170" max="7170" width="41.28515625" style="16" customWidth="1"/>
    <col min="7171" max="7171" width="33.140625" style="16" customWidth="1"/>
    <col min="7172" max="7424" width="10.85546875" style="16"/>
    <col min="7425" max="7425" width="35" style="16" customWidth="1"/>
    <col min="7426" max="7426" width="41.28515625" style="16" customWidth="1"/>
    <col min="7427" max="7427" width="33.140625" style="16" customWidth="1"/>
    <col min="7428" max="7680" width="10.85546875" style="16"/>
    <col min="7681" max="7681" width="35" style="16" customWidth="1"/>
    <col min="7682" max="7682" width="41.28515625" style="16" customWidth="1"/>
    <col min="7683" max="7683" width="33.140625" style="16" customWidth="1"/>
    <col min="7684" max="7936" width="10.85546875" style="16"/>
    <col min="7937" max="7937" width="35" style="16" customWidth="1"/>
    <col min="7938" max="7938" width="41.28515625" style="16" customWidth="1"/>
    <col min="7939" max="7939" width="33.140625" style="16" customWidth="1"/>
    <col min="7940" max="8192" width="10.85546875" style="16"/>
    <col min="8193" max="8193" width="35" style="16" customWidth="1"/>
    <col min="8194" max="8194" width="41.28515625" style="16" customWidth="1"/>
    <col min="8195" max="8195" width="33.140625" style="16" customWidth="1"/>
    <col min="8196" max="8448" width="10.85546875" style="16"/>
    <col min="8449" max="8449" width="35" style="16" customWidth="1"/>
    <col min="8450" max="8450" width="41.28515625" style="16" customWidth="1"/>
    <col min="8451" max="8451" width="33.140625" style="16" customWidth="1"/>
    <col min="8452" max="8704" width="10.85546875" style="16"/>
    <col min="8705" max="8705" width="35" style="16" customWidth="1"/>
    <col min="8706" max="8706" width="41.28515625" style="16" customWidth="1"/>
    <col min="8707" max="8707" width="33.140625" style="16" customWidth="1"/>
    <col min="8708" max="8960" width="10.85546875" style="16"/>
    <col min="8961" max="8961" width="35" style="16" customWidth="1"/>
    <col min="8962" max="8962" width="41.28515625" style="16" customWidth="1"/>
    <col min="8963" max="8963" width="33.140625" style="16" customWidth="1"/>
    <col min="8964" max="9216" width="10.85546875" style="16"/>
    <col min="9217" max="9217" width="35" style="16" customWidth="1"/>
    <col min="9218" max="9218" width="41.28515625" style="16" customWidth="1"/>
    <col min="9219" max="9219" width="33.140625" style="16" customWidth="1"/>
    <col min="9220" max="9472" width="10.85546875" style="16"/>
    <col min="9473" max="9473" width="35" style="16" customWidth="1"/>
    <col min="9474" max="9474" width="41.28515625" style="16" customWidth="1"/>
    <col min="9475" max="9475" width="33.140625" style="16" customWidth="1"/>
    <col min="9476" max="9728" width="10.85546875" style="16"/>
    <col min="9729" max="9729" width="35" style="16" customWidth="1"/>
    <col min="9730" max="9730" width="41.28515625" style="16" customWidth="1"/>
    <col min="9731" max="9731" width="33.140625" style="16" customWidth="1"/>
    <col min="9732" max="9984" width="10.85546875" style="16"/>
    <col min="9985" max="9985" width="35" style="16" customWidth="1"/>
    <col min="9986" max="9986" width="41.28515625" style="16" customWidth="1"/>
    <col min="9987" max="9987" width="33.140625" style="16" customWidth="1"/>
    <col min="9988" max="10240" width="10.85546875" style="16"/>
    <col min="10241" max="10241" width="35" style="16" customWidth="1"/>
    <col min="10242" max="10242" width="41.28515625" style="16" customWidth="1"/>
    <col min="10243" max="10243" width="33.140625" style="16" customWidth="1"/>
    <col min="10244" max="10496" width="10.85546875" style="16"/>
    <col min="10497" max="10497" width="35" style="16" customWidth="1"/>
    <col min="10498" max="10498" width="41.28515625" style="16" customWidth="1"/>
    <col min="10499" max="10499" width="33.140625" style="16" customWidth="1"/>
    <col min="10500" max="10752" width="10.85546875" style="16"/>
    <col min="10753" max="10753" width="35" style="16" customWidth="1"/>
    <col min="10754" max="10754" width="41.28515625" style="16" customWidth="1"/>
    <col min="10755" max="10755" width="33.140625" style="16" customWidth="1"/>
    <col min="10756" max="11008" width="10.85546875" style="16"/>
    <col min="11009" max="11009" width="35" style="16" customWidth="1"/>
    <col min="11010" max="11010" width="41.28515625" style="16" customWidth="1"/>
    <col min="11011" max="11011" width="33.140625" style="16" customWidth="1"/>
    <col min="11012" max="11264" width="10.85546875" style="16"/>
    <col min="11265" max="11265" width="35" style="16" customWidth="1"/>
    <col min="11266" max="11266" width="41.28515625" style="16" customWidth="1"/>
    <col min="11267" max="11267" width="33.140625" style="16" customWidth="1"/>
    <col min="11268" max="11520" width="10.85546875" style="16"/>
    <col min="11521" max="11521" width="35" style="16" customWidth="1"/>
    <col min="11522" max="11522" width="41.28515625" style="16" customWidth="1"/>
    <col min="11523" max="11523" width="33.140625" style="16" customWidth="1"/>
    <col min="11524" max="11776" width="10.85546875" style="16"/>
    <col min="11777" max="11777" width="35" style="16" customWidth="1"/>
    <col min="11778" max="11778" width="41.28515625" style="16" customWidth="1"/>
    <col min="11779" max="11779" width="33.140625" style="16" customWidth="1"/>
    <col min="11780" max="12032" width="10.85546875" style="16"/>
    <col min="12033" max="12033" width="35" style="16" customWidth="1"/>
    <col min="12034" max="12034" width="41.28515625" style="16" customWidth="1"/>
    <col min="12035" max="12035" width="33.140625" style="16" customWidth="1"/>
    <col min="12036" max="12288" width="10.85546875" style="16"/>
    <col min="12289" max="12289" width="35" style="16" customWidth="1"/>
    <col min="12290" max="12290" width="41.28515625" style="16" customWidth="1"/>
    <col min="12291" max="12291" width="33.140625" style="16" customWidth="1"/>
    <col min="12292" max="12544" width="10.85546875" style="16"/>
    <col min="12545" max="12545" width="35" style="16" customWidth="1"/>
    <col min="12546" max="12546" width="41.28515625" style="16" customWidth="1"/>
    <col min="12547" max="12547" width="33.140625" style="16" customWidth="1"/>
    <col min="12548" max="12800" width="10.85546875" style="16"/>
    <col min="12801" max="12801" width="35" style="16" customWidth="1"/>
    <col min="12802" max="12802" width="41.28515625" style="16" customWidth="1"/>
    <col min="12803" max="12803" width="33.140625" style="16" customWidth="1"/>
    <col min="12804" max="13056" width="10.85546875" style="16"/>
    <col min="13057" max="13057" width="35" style="16" customWidth="1"/>
    <col min="13058" max="13058" width="41.28515625" style="16" customWidth="1"/>
    <col min="13059" max="13059" width="33.140625" style="16" customWidth="1"/>
    <col min="13060" max="13312" width="10.85546875" style="16"/>
    <col min="13313" max="13313" width="35" style="16" customWidth="1"/>
    <col min="13314" max="13314" width="41.28515625" style="16" customWidth="1"/>
    <col min="13315" max="13315" width="33.140625" style="16" customWidth="1"/>
    <col min="13316" max="13568" width="10.85546875" style="16"/>
    <col min="13569" max="13569" width="35" style="16" customWidth="1"/>
    <col min="13570" max="13570" width="41.28515625" style="16" customWidth="1"/>
    <col min="13571" max="13571" width="33.140625" style="16" customWidth="1"/>
    <col min="13572" max="13824" width="10.85546875" style="16"/>
    <col min="13825" max="13825" width="35" style="16" customWidth="1"/>
    <col min="13826" max="13826" width="41.28515625" style="16" customWidth="1"/>
    <col min="13827" max="13827" width="33.140625" style="16" customWidth="1"/>
    <col min="13828" max="14080" width="10.85546875" style="16"/>
    <col min="14081" max="14081" width="35" style="16" customWidth="1"/>
    <col min="14082" max="14082" width="41.28515625" style="16" customWidth="1"/>
    <col min="14083" max="14083" width="33.140625" style="16" customWidth="1"/>
    <col min="14084" max="14336" width="10.85546875" style="16"/>
    <col min="14337" max="14337" width="35" style="16" customWidth="1"/>
    <col min="14338" max="14338" width="41.28515625" style="16" customWidth="1"/>
    <col min="14339" max="14339" width="33.140625" style="16" customWidth="1"/>
    <col min="14340" max="14592" width="10.85546875" style="16"/>
    <col min="14593" max="14593" width="35" style="16" customWidth="1"/>
    <col min="14594" max="14594" width="41.28515625" style="16" customWidth="1"/>
    <col min="14595" max="14595" width="33.140625" style="16" customWidth="1"/>
    <col min="14596" max="14848" width="10.85546875" style="16"/>
    <col min="14849" max="14849" width="35" style="16" customWidth="1"/>
    <col min="14850" max="14850" width="41.28515625" style="16" customWidth="1"/>
    <col min="14851" max="14851" width="33.140625" style="16" customWidth="1"/>
    <col min="14852" max="15104" width="10.85546875" style="16"/>
    <col min="15105" max="15105" width="35" style="16" customWidth="1"/>
    <col min="15106" max="15106" width="41.28515625" style="16" customWidth="1"/>
    <col min="15107" max="15107" width="33.140625" style="16" customWidth="1"/>
    <col min="15108" max="15360" width="10.85546875" style="16"/>
    <col min="15361" max="15361" width="35" style="16" customWidth="1"/>
    <col min="15362" max="15362" width="41.28515625" style="16" customWidth="1"/>
    <col min="15363" max="15363" width="33.140625" style="16" customWidth="1"/>
    <col min="15364" max="15616" width="10.85546875" style="16"/>
    <col min="15617" max="15617" width="35" style="16" customWidth="1"/>
    <col min="15618" max="15618" width="41.28515625" style="16" customWidth="1"/>
    <col min="15619" max="15619" width="33.140625" style="16" customWidth="1"/>
    <col min="15620" max="15872" width="10.85546875" style="16"/>
    <col min="15873" max="15873" width="35" style="16" customWidth="1"/>
    <col min="15874" max="15874" width="41.28515625" style="16" customWidth="1"/>
    <col min="15875" max="15875" width="33.140625" style="16" customWidth="1"/>
    <col min="15876" max="16128" width="10.85546875" style="16"/>
    <col min="16129" max="16129" width="35" style="16" customWidth="1"/>
    <col min="16130" max="16130" width="41.28515625" style="16" customWidth="1"/>
    <col min="16131" max="16131" width="33.140625" style="16" customWidth="1"/>
    <col min="16132" max="16384" width="10.85546875" style="16"/>
  </cols>
  <sheetData>
    <row r="1" spans="1:9">
      <c r="A1" t="s">
        <v>43</v>
      </c>
    </row>
    <row r="2" spans="1:9">
      <c r="A2" s="1" t="s">
        <v>44</v>
      </c>
    </row>
    <row r="3" spans="1:9">
      <c r="A3" s="1" t="s">
        <v>1</v>
      </c>
    </row>
    <row r="4" spans="1:9">
      <c r="A4" s="1" t="s">
        <v>300</v>
      </c>
    </row>
    <row r="6" spans="1:9">
      <c r="A6" s="146" t="s">
        <v>36</v>
      </c>
      <c r="B6" s="146" t="s">
        <v>329</v>
      </c>
      <c r="C6" s="146" t="s">
        <v>37</v>
      </c>
    </row>
    <row r="7" spans="1:9">
      <c r="A7" s="74" t="s">
        <v>327</v>
      </c>
      <c r="B7" s="150">
        <v>3170094.7160020499</v>
      </c>
      <c r="C7" s="20">
        <v>26.961836035330599</v>
      </c>
      <c r="D7" s="75">
        <f>+C7+C8</f>
        <v>67.12141195345319</v>
      </c>
      <c r="I7"/>
    </row>
    <row r="8" spans="1:9">
      <c r="A8" s="18" t="s">
        <v>38</v>
      </c>
      <c r="B8" s="150">
        <v>4721846.8077655304</v>
      </c>
      <c r="C8" s="20">
        <v>40.159575918122599</v>
      </c>
    </row>
    <row r="9" spans="1:9">
      <c r="A9" s="18" t="s">
        <v>39</v>
      </c>
      <c r="B9" s="150">
        <v>2737318.9489213801</v>
      </c>
      <c r="C9" s="20">
        <v>23.281053498079199</v>
      </c>
    </row>
    <row r="10" spans="1:9">
      <c r="A10" s="18" t="s">
        <v>328</v>
      </c>
      <c r="B10" s="150">
        <v>1083118.94955095</v>
      </c>
      <c r="C10" s="20">
        <v>9.2119883286583608</v>
      </c>
    </row>
    <row r="11" spans="1:9">
      <c r="A11" s="18" t="s">
        <v>41</v>
      </c>
      <c r="B11" s="150">
        <v>45331.409648431203</v>
      </c>
      <c r="C11" s="20">
        <v>0.38554621980910397</v>
      </c>
    </row>
    <row r="12" spans="1:9">
      <c r="A12" s="18" t="s">
        <v>42</v>
      </c>
      <c r="B12" s="154">
        <v>11757710.831888299</v>
      </c>
      <c r="C12" s="20">
        <v>100</v>
      </c>
      <c r="G12" s="152"/>
    </row>
    <row r="13" spans="1:9">
      <c r="B13" t="s">
        <v>2</v>
      </c>
    </row>
    <row r="14" spans="1:9">
      <c r="A14" s="73" t="s">
        <v>198</v>
      </c>
    </row>
    <row r="16" spans="1:9">
      <c r="A16" s="73" t="s">
        <v>262</v>
      </c>
    </row>
    <row r="17" spans="1:90">
      <c r="A17" s="73" t="s">
        <v>199</v>
      </c>
    </row>
    <row r="19" spans="1:90">
      <c r="A19" s="73" t="s">
        <v>330</v>
      </c>
      <c r="B19" s="151">
        <f>11757.711*1000</f>
        <v>11757711</v>
      </c>
    </row>
    <row r="20" spans="1:90">
      <c r="A20" s="73" t="s">
        <v>331</v>
      </c>
      <c r="B20" s="155">
        <f>B12-B19</f>
        <v>-0.16811170056462288</v>
      </c>
    </row>
    <row r="23" spans="1:90">
      <c r="A23" s="148"/>
      <c r="B23" s="148"/>
      <c r="C23" s="148"/>
      <c r="D23" s="148"/>
      <c r="E23" s="148"/>
      <c r="F23" s="148"/>
      <c r="G23" s="148"/>
      <c r="H23" s="148"/>
      <c r="I23" s="148"/>
      <c r="J23" s="148"/>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c r="AI23" s="148"/>
      <c r="AJ23" s="148"/>
      <c r="AK23" s="148"/>
      <c r="AL23" s="148"/>
      <c r="AM23" s="148"/>
      <c r="AN23" s="148"/>
      <c r="AO23" s="148"/>
      <c r="AP23" s="148"/>
      <c r="AQ23" s="148"/>
      <c r="AR23" s="148"/>
      <c r="AS23" s="148"/>
      <c r="AT23" s="148"/>
      <c r="AU23" s="148"/>
      <c r="AV23" s="148"/>
      <c r="AW23" s="148"/>
      <c r="AX23" s="148"/>
      <c r="AY23" s="148"/>
      <c r="AZ23" s="148"/>
      <c r="BA23" s="148"/>
      <c r="BB23" s="148"/>
      <c r="BC23" s="148"/>
      <c r="BD23" s="148"/>
      <c r="BE23" s="148"/>
      <c r="BF23" s="148"/>
      <c r="BG23" s="148"/>
      <c r="BH23" s="148"/>
      <c r="BI23" s="148"/>
      <c r="BJ23" s="148"/>
      <c r="BK23" s="148"/>
      <c r="BL23" s="148"/>
      <c r="BM23" s="148"/>
      <c r="BN23" s="148"/>
      <c r="BO23" s="148"/>
      <c r="BP23" s="148"/>
      <c r="BQ23" s="148"/>
      <c r="BR23" s="148"/>
      <c r="BS23" s="148"/>
      <c r="BT23" s="148"/>
      <c r="BU23" s="148"/>
      <c r="BV23" s="148"/>
      <c r="BW23" s="148"/>
      <c r="BX23" s="148"/>
      <c r="BY23" s="148"/>
      <c r="BZ23" s="148"/>
      <c r="CA23" s="148"/>
      <c r="CB23" s="148"/>
      <c r="CC23" s="148"/>
      <c r="CD23" s="148"/>
      <c r="CE23" s="148"/>
      <c r="CF23" s="148"/>
      <c r="CG23" s="148"/>
      <c r="CH23" s="148"/>
      <c r="CI23" s="148"/>
      <c r="CJ23" s="148"/>
      <c r="CK23" s="148"/>
      <c r="CL23" s="148"/>
    </row>
    <row r="24" spans="1:90">
      <c r="A24" s="149"/>
      <c r="B24" s="149"/>
      <c r="C24" s="147"/>
      <c r="D24" s="147"/>
      <c r="E24" s="147"/>
      <c r="F24" s="147"/>
      <c r="G24" s="147"/>
      <c r="H24" s="147"/>
      <c r="I24" s="147"/>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7"/>
      <c r="AS24" s="147"/>
      <c r="AT24" s="147"/>
      <c r="AU24" s="147"/>
      <c r="AV24" s="147"/>
      <c r="AW24" s="147"/>
      <c r="AX24" s="147"/>
      <c r="AY24" s="147"/>
      <c r="AZ24" s="147"/>
      <c r="BA24" s="147"/>
      <c r="BB24" s="147"/>
      <c r="BC24" s="147"/>
      <c r="BD24" s="147"/>
      <c r="BE24" s="147"/>
      <c r="BF24" s="147"/>
      <c r="BG24" s="147"/>
      <c r="BH24" s="147"/>
      <c r="BI24" s="147"/>
      <c r="BJ24" s="147"/>
      <c r="BK24" s="147"/>
      <c r="BL24" s="147"/>
      <c r="BM24" s="147"/>
      <c r="BN24" s="147"/>
      <c r="BO24" s="147"/>
      <c r="BP24" s="147"/>
      <c r="BQ24" s="147"/>
      <c r="BR24" s="147"/>
      <c r="BS24" s="147"/>
      <c r="BT24" s="147"/>
      <c r="BU24" s="147"/>
      <c r="BV24" s="147"/>
      <c r="BW24" s="147"/>
      <c r="BX24" s="147"/>
      <c r="BY24" s="147"/>
      <c r="BZ24" s="147"/>
      <c r="CA24" s="147"/>
      <c r="CB24" s="147"/>
      <c r="CC24" s="147"/>
      <c r="CD24" s="147"/>
      <c r="CE24" s="147"/>
      <c r="CF24" s="147"/>
      <c r="CG24" s="147"/>
      <c r="CH24" s="147"/>
      <c r="CI24" s="147"/>
      <c r="CJ24" s="147"/>
      <c r="CK24" s="147"/>
      <c r="CL24" s="147"/>
    </row>
  </sheetData>
  <pageMargins left="0.75" right="0.75" top="1" bottom="1" header="0.3" footer="0.3"/>
  <pageSetup orientation="portrait" horizontalDpi="0"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H20"/>
  <sheetViews>
    <sheetView workbookViewId="0">
      <selection activeCell="H61" sqref="H61"/>
    </sheetView>
  </sheetViews>
  <sheetFormatPr defaultColWidth="11.42578125" defaultRowHeight="15.75"/>
  <cols>
    <col min="1" max="1" width="43" style="16" customWidth="1"/>
    <col min="2" max="3" width="25" style="16" customWidth="1"/>
    <col min="4" max="7" width="10.85546875" style="16"/>
    <col min="8" max="8" width="14.5703125" style="16" bestFit="1" customWidth="1"/>
    <col min="9" max="256" width="10.85546875" style="16"/>
    <col min="257" max="257" width="37.140625" style="16" customWidth="1"/>
    <col min="258" max="259" width="25" style="16" customWidth="1"/>
    <col min="260" max="512" width="10.85546875" style="16"/>
    <col min="513" max="513" width="37.140625" style="16" customWidth="1"/>
    <col min="514" max="515" width="25" style="16" customWidth="1"/>
    <col min="516" max="768" width="10.85546875" style="16"/>
    <col min="769" max="769" width="37.140625" style="16" customWidth="1"/>
    <col min="770" max="771" width="25" style="16" customWidth="1"/>
    <col min="772" max="1024" width="10.85546875" style="16"/>
    <col min="1025" max="1025" width="37.140625" style="16" customWidth="1"/>
    <col min="1026" max="1027" width="25" style="16" customWidth="1"/>
    <col min="1028" max="1280" width="10.85546875" style="16"/>
    <col min="1281" max="1281" width="37.140625" style="16" customWidth="1"/>
    <col min="1282" max="1283" width="25" style="16" customWidth="1"/>
    <col min="1284" max="1536" width="10.85546875" style="16"/>
    <col min="1537" max="1537" width="37.140625" style="16" customWidth="1"/>
    <col min="1538" max="1539" width="25" style="16" customWidth="1"/>
    <col min="1540" max="1792" width="10.85546875" style="16"/>
    <col min="1793" max="1793" width="37.140625" style="16" customWidth="1"/>
    <col min="1794" max="1795" width="25" style="16" customWidth="1"/>
    <col min="1796" max="2048" width="10.85546875" style="16"/>
    <col min="2049" max="2049" width="37.140625" style="16" customWidth="1"/>
    <col min="2050" max="2051" width="25" style="16" customWidth="1"/>
    <col min="2052" max="2304" width="10.85546875" style="16"/>
    <col min="2305" max="2305" width="37.140625" style="16" customWidth="1"/>
    <col min="2306" max="2307" width="25" style="16" customWidth="1"/>
    <col min="2308" max="2560" width="10.85546875" style="16"/>
    <col min="2561" max="2561" width="37.140625" style="16" customWidth="1"/>
    <col min="2562" max="2563" width="25" style="16" customWidth="1"/>
    <col min="2564" max="2816" width="10.85546875" style="16"/>
    <col min="2817" max="2817" width="37.140625" style="16" customWidth="1"/>
    <col min="2818" max="2819" width="25" style="16" customWidth="1"/>
    <col min="2820" max="3072" width="10.85546875" style="16"/>
    <col min="3073" max="3073" width="37.140625" style="16" customWidth="1"/>
    <col min="3074" max="3075" width="25" style="16" customWidth="1"/>
    <col min="3076" max="3328" width="10.85546875" style="16"/>
    <col min="3329" max="3329" width="37.140625" style="16" customWidth="1"/>
    <col min="3330" max="3331" width="25" style="16" customWidth="1"/>
    <col min="3332" max="3584" width="10.85546875" style="16"/>
    <col min="3585" max="3585" width="37.140625" style="16" customWidth="1"/>
    <col min="3586" max="3587" width="25" style="16" customWidth="1"/>
    <col min="3588" max="3840" width="10.85546875" style="16"/>
    <col min="3841" max="3841" width="37.140625" style="16" customWidth="1"/>
    <col min="3842" max="3843" width="25" style="16" customWidth="1"/>
    <col min="3844" max="4096" width="10.85546875" style="16"/>
    <col min="4097" max="4097" width="37.140625" style="16" customWidth="1"/>
    <col min="4098" max="4099" width="25" style="16" customWidth="1"/>
    <col min="4100" max="4352" width="10.85546875" style="16"/>
    <col min="4353" max="4353" width="37.140625" style="16" customWidth="1"/>
    <col min="4354" max="4355" width="25" style="16" customWidth="1"/>
    <col min="4356" max="4608" width="10.85546875" style="16"/>
    <col min="4609" max="4609" width="37.140625" style="16" customWidth="1"/>
    <col min="4610" max="4611" width="25" style="16" customWidth="1"/>
    <col min="4612" max="4864" width="10.85546875" style="16"/>
    <col min="4865" max="4865" width="37.140625" style="16" customWidth="1"/>
    <col min="4866" max="4867" width="25" style="16" customWidth="1"/>
    <col min="4868" max="5120" width="10.85546875" style="16"/>
    <col min="5121" max="5121" width="37.140625" style="16" customWidth="1"/>
    <col min="5122" max="5123" width="25" style="16" customWidth="1"/>
    <col min="5124" max="5376" width="10.85546875" style="16"/>
    <col min="5377" max="5377" width="37.140625" style="16" customWidth="1"/>
    <col min="5378" max="5379" width="25" style="16" customWidth="1"/>
    <col min="5380" max="5632" width="10.85546875" style="16"/>
    <col min="5633" max="5633" width="37.140625" style="16" customWidth="1"/>
    <col min="5634" max="5635" width="25" style="16" customWidth="1"/>
    <col min="5636" max="5888" width="10.85546875" style="16"/>
    <col min="5889" max="5889" width="37.140625" style="16" customWidth="1"/>
    <col min="5890" max="5891" width="25" style="16" customWidth="1"/>
    <col min="5892" max="6144" width="10.85546875" style="16"/>
    <col min="6145" max="6145" width="37.140625" style="16" customWidth="1"/>
    <col min="6146" max="6147" width="25" style="16" customWidth="1"/>
    <col min="6148" max="6400" width="10.85546875" style="16"/>
    <col min="6401" max="6401" width="37.140625" style="16" customWidth="1"/>
    <col min="6402" max="6403" width="25" style="16" customWidth="1"/>
    <col min="6404" max="6656" width="10.85546875" style="16"/>
    <col min="6657" max="6657" width="37.140625" style="16" customWidth="1"/>
    <col min="6658" max="6659" width="25" style="16" customWidth="1"/>
    <col min="6660" max="6912" width="10.85546875" style="16"/>
    <col min="6913" max="6913" width="37.140625" style="16" customWidth="1"/>
    <col min="6914" max="6915" width="25" style="16" customWidth="1"/>
    <col min="6916" max="7168" width="10.85546875" style="16"/>
    <col min="7169" max="7169" width="37.140625" style="16" customWidth="1"/>
    <col min="7170" max="7171" width="25" style="16" customWidth="1"/>
    <col min="7172" max="7424" width="10.85546875" style="16"/>
    <col min="7425" max="7425" width="37.140625" style="16" customWidth="1"/>
    <col min="7426" max="7427" width="25" style="16" customWidth="1"/>
    <col min="7428" max="7680" width="10.85546875" style="16"/>
    <col min="7681" max="7681" width="37.140625" style="16" customWidth="1"/>
    <col min="7682" max="7683" width="25" style="16" customWidth="1"/>
    <col min="7684" max="7936" width="10.85546875" style="16"/>
    <col min="7937" max="7937" width="37.140625" style="16" customWidth="1"/>
    <col min="7938" max="7939" width="25" style="16" customWidth="1"/>
    <col min="7940" max="8192" width="10.85546875" style="16"/>
    <col min="8193" max="8193" width="37.140625" style="16" customWidth="1"/>
    <col min="8194" max="8195" width="25" style="16" customWidth="1"/>
    <col min="8196" max="8448" width="10.85546875" style="16"/>
    <col min="8449" max="8449" width="37.140625" style="16" customWidth="1"/>
    <col min="8450" max="8451" width="25" style="16" customWidth="1"/>
    <col min="8452" max="8704" width="10.85546875" style="16"/>
    <col min="8705" max="8705" width="37.140625" style="16" customWidth="1"/>
    <col min="8706" max="8707" width="25" style="16" customWidth="1"/>
    <col min="8708" max="8960" width="10.85546875" style="16"/>
    <col min="8961" max="8961" width="37.140625" style="16" customWidth="1"/>
    <col min="8962" max="8963" width="25" style="16" customWidth="1"/>
    <col min="8964" max="9216" width="10.85546875" style="16"/>
    <col min="9217" max="9217" width="37.140625" style="16" customWidth="1"/>
    <col min="9218" max="9219" width="25" style="16" customWidth="1"/>
    <col min="9220" max="9472" width="10.85546875" style="16"/>
    <col min="9473" max="9473" width="37.140625" style="16" customWidth="1"/>
    <col min="9474" max="9475" width="25" style="16" customWidth="1"/>
    <col min="9476" max="9728" width="10.85546875" style="16"/>
    <col min="9729" max="9729" width="37.140625" style="16" customWidth="1"/>
    <col min="9730" max="9731" width="25" style="16" customWidth="1"/>
    <col min="9732" max="9984" width="10.85546875" style="16"/>
    <col min="9985" max="9985" width="37.140625" style="16" customWidth="1"/>
    <col min="9986" max="9987" width="25" style="16" customWidth="1"/>
    <col min="9988" max="10240" width="10.85546875" style="16"/>
    <col min="10241" max="10241" width="37.140625" style="16" customWidth="1"/>
    <col min="10242" max="10243" width="25" style="16" customWidth="1"/>
    <col min="10244" max="10496" width="10.85546875" style="16"/>
    <col min="10497" max="10497" width="37.140625" style="16" customWidth="1"/>
    <col min="10498" max="10499" width="25" style="16" customWidth="1"/>
    <col min="10500" max="10752" width="10.85546875" style="16"/>
    <col min="10753" max="10753" width="37.140625" style="16" customWidth="1"/>
    <col min="10754" max="10755" width="25" style="16" customWidth="1"/>
    <col min="10756" max="11008" width="10.85546875" style="16"/>
    <col min="11009" max="11009" width="37.140625" style="16" customWidth="1"/>
    <col min="11010" max="11011" width="25" style="16" customWidth="1"/>
    <col min="11012" max="11264" width="10.85546875" style="16"/>
    <col min="11265" max="11265" width="37.140625" style="16" customWidth="1"/>
    <col min="11266" max="11267" width="25" style="16" customWidth="1"/>
    <col min="11268" max="11520" width="10.85546875" style="16"/>
    <col min="11521" max="11521" width="37.140625" style="16" customWidth="1"/>
    <col min="11522" max="11523" width="25" style="16" customWidth="1"/>
    <col min="11524" max="11776" width="10.85546875" style="16"/>
    <col min="11777" max="11777" width="37.140625" style="16" customWidth="1"/>
    <col min="11778" max="11779" width="25" style="16" customWidth="1"/>
    <col min="11780" max="12032" width="10.85546875" style="16"/>
    <col min="12033" max="12033" width="37.140625" style="16" customWidth="1"/>
    <col min="12034" max="12035" width="25" style="16" customWidth="1"/>
    <col min="12036" max="12288" width="10.85546875" style="16"/>
    <col min="12289" max="12289" width="37.140625" style="16" customWidth="1"/>
    <col min="12290" max="12291" width="25" style="16" customWidth="1"/>
    <col min="12292" max="12544" width="10.85546875" style="16"/>
    <col min="12545" max="12545" width="37.140625" style="16" customWidth="1"/>
    <col min="12546" max="12547" width="25" style="16" customWidth="1"/>
    <col min="12548" max="12800" width="10.85546875" style="16"/>
    <col min="12801" max="12801" width="37.140625" style="16" customWidth="1"/>
    <col min="12802" max="12803" width="25" style="16" customWidth="1"/>
    <col min="12804" max="13056" width="10.85546875" style="16"/>
    <col min="13057" max="13057" width="37.140625" style="16" customWidth="1"/>
    <col min="13058" max="13059" width="25" style="16" customWidth="1"/>
    <col min="13060" max="13312" width="10.85546875" style="16"/>
    <col min="13313" max="13313" width="37.140625" style="16" customWidth="1"/>
    <col min="13314" max="13315" width="25" style="16" customWidth="1"/>
    <col min="13316" max="13568" width="10.85546875" style="16"/>
    <col min="13569" max="13569" width="37.140625" style="16" customWidth="1"/>
    <col min="13570" max="13571" width="25" style="16" customWidth="1"/>
    <col min="13572" max="13824" width="10.85546875" style="16"/>
    <col min="13825" max="13825" width="37.140625" style="16" customWidth="1"/>
    <col min="13826" max="13827" width="25" style="16" customWidth="1"/>
    <col min="13828" max="14080" width="10.85546875" style="16"/>
    <col min="14081" max="14081" width="37.140625" style="16" customWidth="1"/>
    <col min="14082" max="14083" width="25" style="16" customWidth="1"/>
    <col min="14084" max="14336" width="10.85546875" style="16"/>
    <col min="14337" max="14337" width="37.140625" style="16" customWidth="1"/>
    <col min="14338" max="14339" width="25" style="16" customWidth="1"/>
    <col min="14340" max="14592" width="10.85546875" style="16"/>
    <col min="14593" max="14593" width="37.140625" style="16" customWidth="1"/>
    <col min="14594" max="14595" width="25" style="16" customWidth="1"/>
    <col min="14596" max="14848" width="10.85546875" style="16"/>
    <col min="14849" max="14849" width="37.140625" style="16" customWidth="1"/>
    <col min="14850" max="14851" width="25" style="16" customWidth="1"/>
    <col min="14852" max="15104" width="10.85546875" style="16"/>
    <col min="15105" max="15105" width="37.140625" style="16" customWidth="1"/>
    <col min="15106" max="15107" width="25" style="16" customWidth="1"/>
    <col min="15108" max="15360" width="10.85546875" style="16"/>
    <col min="15361" max="15361" width="37.140625" style="16" customWidth="1"/>
    <col min="15362" max="15363" width="25" style="16" customWidth="1"/>
    <col min="15364" max="15616" width="10.85546875" style="16"/>
    <col min="15617" max="15617" width="37.140625" style="16" customWidth="1"/>
    <col min="15618" max="15619" width="25" style="16" customWidth="1"/>
    <col min="15620" max="15872" width="10.85546875" style="16"/>
    <col min="15873" max="15873" width="37.140625" style="16" customWidth="1"/>
    <col min="15874" max="15875" width="25" style="16" customWidth="1"/>
    <col min="15876" max="16128" width="10.85546875" style="16"/>
    <col min="16129" max="16129" width="37.140625" style="16" customWidth="1"/>
    <col min="16130" max="16131" width="25" style="16" customWidth="1"/>
    <col min="16132" max="16384" width="10.85546875" style="16"/>
  </cols>
  <sheetData>
    <row r="1" spans="1:8">
      <c r="A1" t="s">
        <v>51</v>
      </c>
    </row>
    <row r="2" spans="1:8">
      <c r="A2" s="1" t="s">
        <v>50</v>
      </c>
    </row>
    <row r="3" spans="1:8">
      <c r="A3" s="1" t="s">
        <v>1</v>
      </c>
    </row>
    <row r="4" spans="1:8">
      <c r="A4" s="1" t="s">
        <v>300</v>
      </c>
    </row>
    <row r="6" spans="1:8">
      <c r="A6" s="17" t="s">
        <v>36</v>
      </c>
      <c r="B6" s="17" t="s">
        <v>46</v>
      </c>
      <c r="C6" s="17" t="s">
        <v>47</v>
      </c>
    </row>
    <row r="7" spans="1:8">
      <c r="A7" s="18" t="s">
        <v>49</v>
      </c>
      <c r="B7" s="19">
        <v>11536045.933679501</v>
      </c>
      <c r="C7" s="20">
        <v>30.391239371145598</v>
      </c>
    </row>
    <row r="8" spans="1:8">
      <c r="A8" s="18" t="s">
        <v>38</v>
      </c>
      <c r="B8" s="19">
        <v>15252714.9208898</v>
      </c>
      <c r="C8" s="20">
        <v>40.182651220837499</v>
      </c>
      <c r="D8" s="75">
        <f>+C8+C7</f>
        <v>70.573890591983101</v>
      </c>
    </row>
    <row r="9" spans="1:8">
      <c r="A9" s="18" t="s">
        <v>39</v>
      </c>
      <c r="B9" s="19">
        <v>8255777.5008479599</v>
      </c>
      <c r="C9" s="20">
        <v>21.749506864451199</v>
      </c>
    </row>
    <row r="10" spans="1:8">
      <c r="A10" s="18" t="s">
        <v>40</v>
      </c>
      <c r="B10" s="19">
        <v>2777805.6624083901</v>
      </c>
      <c r="C10" s="20">
        <v>7.3180149678764304</v>
      </c>
      <c r="H10" s="153"/>
    </row>
    <row r="11" spans="1:8">
      <c r="A11" s="18" t="s">
        <v>41</v>
      </c>
      <c r="B11" s="19">
        <v>136114.31550755899</v>
      </c>
      <c r="C11" s="20">
        <v>0.35858757569201299</v>
      </c>
    </row>
    <row r="12" spans="1:8">
      <c r="A12" s="18" t="s">
        <v>48</v>
      </c>
      <c r="B12" s="19">
        <v>37958458.333332203</v>
      </c>
      <c r="C12" s="20">
        <v>100</v>
      </c>
    </row>
    <row r="13" spans="1:8">
      <c r="A13" t="s">
        <v>2</v>
      </c>
    </row>
    <row r="14" spans="1:8">
      <c r="A14" s="16" t="s">
        <v>45</v>
      </c>
    </row>
    <row r="16" spans="1:8">
      <c r="A16" s="73" t="s">
        <v>200</v>
      </c>
    </row>
    <row r="19" spans="1:2">
      <c r="A19" s="73" t="s">
        <v>330</v>
      </c>
      <c r="B19" s="16">
        <f>37958.4583333333*1000</f>
        <v>37958458.333333299</v>
      </c>
    </row>
    <row r="20" spans="1:2">
      <c r="A20" s="73" t="s">
        <v>332</v>
      </c>
      <c r="B20" s="156">
        <f>B12-B19</f>
        <v>-1.0952353477478027E-6</v>
      </c>
    </row>
  </sheetData>
  <pageMargins left="0.75" right="0.75" top="1" bottom="1" header="0.3" footer="0.3"/>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O18"/>
  <sheetViews>
    <sheetView workbookViewId="0">
      <selection activeCell="H61" sqref="H61"/>
    </sheetView>
  </sheetViews>
  <sheetFormatPr defaultColWidth="10.85546875" defaultRowHeight="15.75"/>
  <cols>
    <col min="1" max="1" width="30.85546875" style="16" customWidth="1"/>
    <col min="2" max="2" width="15.7109375" style="16" bestFit="1" customWidth="1"/>
    <col min="3" max="3" width="12.85546875" style="16" bestFit="1" customWidth="1"/>
    <col min="4" max="4" width="15.7109375" style="16" bestFit="1" customWidth="1"/>
    <col min="5" max="5" width="12.42578125" style="16" customWidth="1"/>
    <col min="6" max="6" width="15.7109375" style="16" bestFit="1" customWidth="1"/>
    <col min="7" max="7" width="12.42578125" style="16" customWidth="1"/>
    <col min="8" max="12" width="10.85546875" style="16"/>
    <col min="13" max="13" width="17" style="16" bestFit="1" customWidth="1"/>
    <col min="14" max="14" width="19.7109375" style="16" bestFit="1" customWidth="1"/>
    <col min="15" max="15" width="16.42578125" style="16" bestFit="1" customWidth="1"/>
    <col min="16" max="16384" width="10.85546875" style="16"/>
  </cols>
  <sheetData>
    <row r="1" spans="1:8">
      <c r="A1" t="s">
        <v>52</v>
      </c>
    </row>
    <row r="2" spans="1:8">
      <c r="A2" s="1" t="s">
        <v>325</v>
      </c>
    </row>
    <row r="3" spans="1:8">
      <c r="A3" s="1" t="s">
        <v>1</v>
      </c>
    </row>
    <row r="4" spans="1:8">
      <c r="A4" s="1" t="s">
        <v>300</v>
      </c>
    </row>
    <row r="5" spans="1:8">
      <c r="F5" s="76">
        <f>+F8+F9</f>
        <v>21100141.62725256</v>
      </c>
    </row>
    <row r="6" spans="1:8">
      <c r="A6" s="185" t="s">
        <v>36</v>
      </c>
      <c r="B6" s="184" t="s">
        <v>22</v>
      </c>
      <c r="C6" s="184"/>
      <c r="D6" s="184" t="s">
        <v>21</v>
      </c>
      <c r="E6" s="184"/>
      <c r="F6" s="184" t="s">
        <v>55</v>
      </c>
      <c r="G6" s="184"/>
    </row>
    <row r="7" spans="1:8">
      <c r="A7" s="185"/>
      <c r="B7" s="21" t="s">
        <v>53</v>
      </c>
      <c r="C7" s="22" t="s">
        <v>54</v>
      </c>
      <c r="D7" s="21" t="s">
        <v>53</v>
      </c>
      <c r="E7" s="22" t="s">
        <v>54</v>
      </c>
      <c r="F7" s="21" t="s">
        <v>53</v>
      </c>
      <c r="G7" s="22" t="s">
        <v>54</v>
      </c>
    </row>
    <row r="8" spans="1:8">
      <c r="A8" s="18" t="s">
        <v>49</v>
      </c>
      <c r="B8" s="158">
        <v>4275943.6715210704</v>
      </c>
      <c r="C8" s="159">
        <v>29.244666994567499</v>
      </c>
      <c r="D8" s="158">
        <v>4547444.0741549795</v>
      </c>
      <c r="E8" s="159">
        <v>28.338589628982898</v>
      </c>
      <c r="F8" s="158">
        <v>8823387.7456760593</v>
      </c>
      <c r="G8" s="159">
        <v>28.7705696615139</v>
      </c>
    </row>
    <row r="9" spans="1:8">
      <c r="A9" s="19" t="s">
        <v>38</v>
      </c>
      <c r="B9" s="158">
        <v>5888318.4288741499</v>
      </c>
      <c r="C9" s="159">
        <v>40.272259140668901</v>
      </c>
      <c r="D9" s="158">
        <v>6388435.4527023602</v>
      </c>
      <c r="E9" s="159">
        <v>39.811209926538602</v>
      </c>
      <c r="F9" s="158">
        <v>12276753.881576501</v>
      </c>
      <c r="G9" s="159">
        <v>40.031019031238898</v>
      </c>
      <c r="H9" s="75">
        <f>+G9+G8</f>
        <v>68.801588692752802</v>
      </c>
    </row>
    <row r="10" spans="1:8">
      <c r="A10" s="19" t="s">
        <v>39</v>
      </c>
      <c r="B10" s="158">
        <v>3268250.1018642099</v>
      </c>
      <c r="C10" s="159">
        <v>22.352699947981399</v>
      </c>
      <c r="D10" s="158">
        <v>3729316.7058486501</v>
      </c>
      <c r="E10" s="159">
        <v>23.240214502955499</v>
      </c>
      <c r="F10" s="158">
        <v>6997566.8077128697</v>
      </c>
      <c r="G10" s="159">
        <v>22.817084447077601</v>
      </c>
    </row>
    <row r="11" spans="1:8">
      <c r="A11" s="19" t="s">
        <v>40</v>
      </c>
      <c r="B11" s="158">
        <v>1135703.25565962</v>
      </c>
      <c r="C11" s="159">
        <v>7.7674698424165802</v>
      </c>
      <c r="D11" s="158">
        <v>1333783.6254793999</v>
      </c>
      <c r="E11" s="159">
        <v>8.3118222456296298</v>
      </c>
      <c r="F11" s="158">
        <v>2469486.8811390302</v>
      </c>
      <c r="G11" s="159">
        <v>8.0522976423452608</v>
      </c>
    </row>
    <row r="12" spans="1:8">
      <c r="A12" s="19" t="s">
        <v>41</v>
      </c>
      <c r="B12" s="158">
        <v>53061.208747594501</v>
      </c>
      <c r="C12" s="159">
        <v>0.36290407436556099</v>
      </c>
      <c r="D12" s="158">
        <v>47845.808481278997</v>
      </c>
      <c r="E12" s="159">
        <v>0.29816369589324299</v>
      </c>
      <c r="F12" s="158">
        <v>100907.017228873</v>
      </c>
      <c r="G12" s="159">
        <v>0.32902921782413902</v>
      </c>
    </row>
    <row r="13" spans="1:8">
      <c r="A13" s="145" t="s">
        <v>326</v>
      </c>
      <c r="B13" s="158">
        <v>14621276.666666601</v>
      </c>
      <c r="C13" s="159">
        <v>100</v>
      </c>
      <c r="D13" s="158">
        <v>16046825.666666601</v>
      </c>
      <c r="E13" s="159">
        <v>100</v>
      </c>
      <c r="F13" s="158">
        <v>30668102.333333299</v>
      </c>
      <c r="G13" s="159">
        <v>100</v>
      </c>
    </row>
    <row r="15" spans="1:8">
      <c r="A15" s="73" t="s">
        <v>201</v>
      </c>
    </row>
    <row r="18" spans="14:15">
      <c r="N18" s="152"/>
      <c r="O18" s="157"/>
    </row>
  </sheetData>
  <mergeCells count="4">
    <mergeCell ref="B6:C6"/>
    <mergeCell ref="D6:E6"/>
    <mergeCell ref="F6:G6"/>
    <mergeCell ref="A6:A7"/>
  </mergeCells>
  <pageMargins left="0.75" right="0.75" top="1" bottom="1" header="0.3" footer="0.3"/>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R25"/>
  <sheetViews>
    <sheetView workbookViewId="0">
      <selection activeCell="H61" sqref="H61"/>
    </sheetView>
  </sheetViews>
  <sheetFormatPr defaultColWidth="11.42578125" defaultRowHeight="15"/>
  <cols>
    <col min="1" max="1" width="38.42578125" customWidth="1"/>
    <col min="3" max="3" width="23.140625" customWidth="1"/>
    <col min="4" max="18" width="8.28515625" customWidth="1"/>
  </cols>
  <sheetData>
    <row r="1" spans="1:18">
      <c r="A1" t="s">
        <v>0</v>
      </c>
    </row>
    <row r="2" spans="1:18">
      <c r="A2" s="1" t="s">
        <v>301</v>
      </c>
    </row>
    <row r="3" spans="1:18">
      <c r="A3" s="1" t="s">
        <v>302</v>
      </c>
    </row>
    <row r="4" spans="1:18">
      <c r="A4" s="1" t="s">
        <v>1</v>
      </c>
    </row>
    <row r="5" spans="1:18">
      <c r="A5" s="1" t="s">
        <v>300</v>
      </c>
    </row>
    <row r="7" spans="1:18">
      <c r="A7" s="9" t="s">
        <v>23</v>
      </c>
      <c r="B7" s="186" t="s">
        <v>16</v>
      </c>
      <c r="C7" s="187" t="s">
        <v>24</v>
      </c>
      <c r="D7" s="186" t="s">
        <v>17</v>
      </c>
      <c r="E7" s="186"/>
      <c r="F7" s="186"/>
      <c r="G7" s="186"/>
      <c r="H7" s="186"/>
      <c r="I7" s="186" t="s">
        <v>21</v>
      </c>
      <c r="J7" s="186"/>
      <c r="K7" s="186"/>
      <c r="L7" s="186"/>
      <c r="M7" s="186"/>
      <c r="N7" s="186" t="s">
        <v>22</v>
      </c>
      <c r="O7" s="186"/>
      <c r="P7" s="186"/>
      <c r="Q7" s="186"/>
      <c r="R7" s="186"/>
    </row>
    <row r="8" spans="1:18">
      <c r="A8" s="7" t="s">
        <v>3</v>
      </c>
      <c r="B8" s="186"/>
      <c r="C8" s="188"/>
      <c r="D8" s="8" t="s">
        <v>18</v>
      </c>
      <c r="E8" s="8">
        <v>2</v>
      </c>
      <c r="F8" s="8">
        <v>3</v>
      </c>
      <c r="G8" s="8" t="s">
        <v>19</v>
      </c>
      <c r="H8" s="8" t="s">
        <v>20</v>
      </c>
      <c r="I8" s="8" t="s">
        <v>18</v>
      </c>
      <c r="J8" s="8">
        <v>2</v>
      </c>
      <c r="K8" s="8">
        <v>3</v>
      </c>
      <c r="L8" s="8" t="s">
        <v>19</v>
      </c>
      <c r="M8" s="8" t="s">
        <v>20</v>
      </c>
      <c r="N8" s="8" t="s">
        <v>18</v>
      </c>
      <c r="O8" s="8">
        <v>2</v>
      </c>
      <c r="P8" s="8">
        <v>3</v>
      </c>
      <c r="Q8" s="8" t="s">
        <v>19</v>
      </c>
      <c r="R8" s="8" t="s">
        <v>20</v>
      </c>
    </row>
    <row r="9" spans="1:18">
      <c r="A9" s="2" t="s">
        <v>4</v>
      </c>
      <c r="B9" s="10">
        <v>32.162901342577953</v>
      </c>
      <c r="C9" s="12" t="s">
        <v>303</v>
      </c>
    </row>
    <row r="10" spans="1:18">
      <c r="A10" s="2" t="s">
        <v>5</v>
      </c>
      <c r="B10" s="10">
        <v>59.188679766386187</v>
      </c>
      <c r="C10" s="12" t="s">
        <v>35</v>
      </c>
    </row>
    <row r="11" spans="1:18">
      <c r="A11" s="2" t="s">
        <v>6</v>
      </c>
      <c r="B11" s="10">
        <v>48.74572179991263</v>
      </c>
      <c r="C11" s="12" t="s">
        <v>34</v>
      </c>
    </row>
    <row r="12" spans="1:18">
      <c r="A12" s="2" t="s">
        <v>7</v>
      </c>
      <c r="B12" s="10">
        <v>17.643499595028018</v>
      </c>
      <c r="C12" s="12" t="s">
        <v>31</v>
      </c>
    </row>
    <row r="13" spans="1:18">
      <c r="A13" s="2" t="s">
        <v>8</v>
      </c>
      <c r="B13" s="10">
        <v>16.839667079405771</v>
      </c>
      <c r="C13" s="12" t="s">
        <v>32</v>
      </c>
    </row>
    <row r="14" spans="1:18">
      <c r="A14" s="2" t="s">
        <v>9</v>
      </c>
      <c r="B14" s="10">
        <v>0.803832515622244</v>
      </c>
      <c r="C14" s="12" t="s">
        <v>33</v>
      </c>
    </row>
    <row r="15" spans="1:18">
      <c r="A15" s="3" t="s">
        <v>304</v>
      </c>
      <c r="B15" s="10">
        <v>40.811320233613834</v>
      </c>
      <c r="C15" s="12" t="s">
        <v>30</v>
      </c>
    </row>
    <row r="16" spans="1:18">
      <c r="A16" s="3" t="s">
        <v>307</v>
      </c>
      <c r="B16" s="10"/>
      <c r="C16" s="12"/>
    </row>
    <row r="17" spans="1:5">
      <c r="A17" s="5" t="s">
        <v>305</v>
      </c>
      <c r="B17" s="11">
        <v>29682.497333333333</v>
      </c>
      <c r="C17" s="13" t="s">
        <v>27</v>
      </c>
    </row>
    <row r="18" spans="1:5">
      <c r="A18" s="3" t="s">
        <v>306</v>
      </c>
      <c r="B18" s="11">
        <v>5650.5966666666673</v>
      </c>
      <c r="C18" s="13" t="s">
        <v>26</v>
      </c>
    </row>
    <row r="19" spans="1:5">
      <c r="A19" s="3" t="s">
        <v>11</v>
      </c>
      <c r="B19" s="11">
        <v>4653.6333333333341</v>
      </c>
      <c r="C19" s="13" t="s">
        <v>25</v>
      </c>
    </row>
    <row r="20" spans="1:5">
      <c r="A20" s="3" t="s">
        <v>12</v>
      </c>
      <c r="B20" s="11">
        <v>996.96300000000008</v>
      </c>
      <c r="C20" s="13" t="s">
        <v>25</v>
      </c>
    </row>
    <row r="21" spans="1:5">
      <c r="A21" s="3" t="s">
        <v>13</v>
      </c>
      <c r="B21" s="11">
        <v>951.54166666666663</v>
      </c>
      <c r="C21" s="13" t="s">
        <v>28</v>
      </c>
      <c r="E21" s="14"/>
    </row>
    <row r="22" spans="1:5">
      <c r="A22" s="3" t="s">
        <v>14</v>
      </c>
      <c r="B22" s="11">
        <v>45.421333333333337</v>
      </c>
      <c r="C22" s="13" t="s">
        <v>29</v>
      </c>
      <c r="E22" s="14"/>
    </row>
    <row r="23" spans="1:5">
      <c r="A23" s="3" t="s">
        <v>15</v>
      </c>
      <c r="B23" s="11">
        <v>3896.155666666667</v>
      </c>
      <c r="C23" s="13" t="s">
        <v>25</v>
      </c>
    </row>
    <row r="24" spans="1:5">
      <c r="A24" s="6"/>
      <c r="B24" s="4"/>
      <c r="C24" s="4"/>
    </row>
    <row r="25" spans="1:5">
      <c r="A25" t="s">
        <v>2</v>
      </c>
    </row>
  </sheetData>
  <mergeCells count="5">
    <mergeCell ref="D7:H7"/>
    <mergeCell ref="B7:B8"/>
    <mergeCell ref="I7:M7"/>
    <mergeCell ref="N7:R7"/>
    <mergeCell ref="C7: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0D3E-C887-4713-BD11-40D7DB799B30}">
  <sheetPr>
    <tabColor rgb="FFFFFF00"/>
  </sheetPr>
  <dimension ref="A1:AA58"/>
  <sheetViews>
    <sheetView workbookViewId="0">
      <selection activeCell="H61" sqref="H61"/>
    </sheetView>
  </sheetViews>
  <sheetFormatPr defaultColWidth="11.42578125" defaultRowHeight="15"/>
  <cols>
    <col min="1" max="1" width="32.28515625" customWidth="1"/>
    <col min="2" max="2" width="29.140625" bestFit="1" customWidth="1"/>
    <col min="3" max="4" width="11" bestFit="1" customWidth="1"/>
    <col min="5" max="5" width="10" bestFit="1" customWidth="1"/>
    <col min="6" max="6" width="14.42578125" bestFit="1" customWidth="1"/>
    <col min="7" max="7" width="8.5703125" bestFit="1" customWidth="1"/>
    <col min="8" max="11" width="13.5703125" bestFit="1" customWidth="1"/>
    <col min="12" max="12" width="11" bestFit="1" customWidth="1"/>
    <col min="13" max="16" width="13.5703125" bestFit="1" customWidth="1"/>
    <col min="17" max="17" width="8.28515625" customWidth="1"/>
    <col min="18" max="18" width="18.42578125" customWidth="1"/>
    <col min="20" max="20" width="23" bestFit="1" customWidth="1"/>
  </cols>
  <sheetData>
    <row r="1" spans="1:20">
      <c r="A1" t="s">
        <v>0</v>
      </c>
    </row>
    <row r="2" spans="1:20">
      <c r="A2" s="1" t="s">
        <v>301</v>
      </c>
    </row>
    <row r="3" spans="1:20">
      <c r="A3" s="1" t="s">
        <v>302</v>
      </c>
    </row>
    <row r="4" spans="1:20">
      <c r="A4" s="1" t="s">
        <v>1</v>
      </c>
    </row>
    <row r="5" spans="1:20">
      <c r="A5" s="1" t="s">
        <v>300</v>
      </c>
    </row>
    <row r="7" spans="1:20">
      <c r="A7" s="9" t="s">
        <v>23</v>
      </c>
      <c r="B7" s="186" t="s">
        <v>16</v>
      </c>
      <c r="C7" s="186" t="s">
        <v>17</v>
      </c>
      <c r="D7" s="186"/>
      <c r="E7" s="186"/>
      <c r="F7" s="186"/>
      <c r="G7" s="186"/>
      <c r="H7" s="186" t="s">
        <v>21</v>
      </c>
      <c r="I7" s="186"/>
      <c r="J7" s="186"/>
      <c r="K7" s="186"/>
      <c r="L7" s="186"/>
      <c r="M7" s="186" t="s">
        <v>22</v>
      </c>
      <c r="N7" s="186"/>
      <c r="O7" s="186"/>
      <c r="P7" s="186"/>
      <c r="Q7" s="186"/>
      <c r="R7" t="s">
        <v>263</v>
      </c>
      <c r="S7" t="s">
        <v>264</v>
      </c>
    </row>
    <row r="8" spans="1:20">
      <c r="A8" s="7" t="s">
        <v>3</v>
      </c>
      <c r="B8" s="186"/>
      <c r="C8" s="63" t="s">
        <v>18</v>
      </c>
      <c r="D8" s="63">
        <v>2</v>
      </c>
      <c r="E8" s="63">
        <v>3</v>
      </c>
      <c r="F8" s="63" t="s">
        <v>19</v>
      </c>
      <c r="G8" s="63" t="s">
        <v>20</v>
      </c>
      <c r="H8" s="63" t="s">
        <v>18</v>
      </c>
      <c r="I8" s="63">
        <v>2</v>
      </c>
      <c r="J8" s="63">
        <v>3</v>
      </c>
      <c r="K8" s="63" t="s">
        <v>19</v>
      </c>
      <c r="L8" s="63" t="s">
        <v>20</v>
      </c>
      <c r="M8" s="63" t="s">
        <v>18</v>
      </c>
      <c r="N8" s="63">
        <v>2</v>
      </c>
      <c r="O8" s="63">
        <v>3</v>
      </c>
      <c r="P8" s="63" t="s">
        <v>19</v>
      </c>
      <c r="Q8" s="63" t="s">
        <v>20</v>
      </c>
    </row>
    <row r="9" spans="1:20">
      <c r="A9" s="140" t="s">
        <v>4</v>
      </c>
      <c r="B9" s="77">
        <f>B17/B16*100</f>
        <v>80.793856441745959</v>
      </c>
      <c r="C9" s="77">
        <f t="shared" ref="C9:Q9" si="0">C17/C16*100</f>
        <v>76.485372860003466</v>
      </c>
      <c r="D9" s="77">
        <f t="shared" si="0"/>
        <v>80.488974882513403</v>
      </c>
      <c r="E9" s="77">
        <f t="shared" si="0"/>
        <v>84.75963417127177</v>
      </c>
      <c r="F9" s="77">
        <f t="shared" si="0"/>
        <v>88.900635294909549</v>
      </c>
      <c r="G9" s="77">
        <f t="shared" si="0"/>
        <v>74.134022459430284</v>
      </c>
      <c r="H9" s="77">
        <f t="shared" si="0"/>
        <v>77.647274985557374</v>
      </c>
      <c r="I9" s="77">
        <f t="shared" si="0"/>
        <v>81.270438750471939</v>
      </c>
      <c r="J9" s="77">
        <f t="shared" si="0"/>
        <v>85.753554672059977</v>
      </c>
      <c r="K9" s="77">
        <f t="shared" si="0"/>
        <v>89.864475685641324</v>
      </c>
      <c r="L9" s="77">
        <f t="shared" si="0"/>
        <v>73.075376949290913</v>
      </c>
      <c r="M9" s="77">
        <f t="shared" si="0"/>
        <v>75.287253263859228</v>
      </c>
      <c r="N9" s="77">
        <f t="shared" si="0"/>
        <v>79.657960188953467</v>
      </c>
      <c r="O9" s="77">
        <f t="shared" si="0"/>
        <v>83.653274225509776</v>
      </c>
      <c r="P9" s="77">
        <f t="shared" si="0"/>
        <v>87.79475993046384</v>
      </c>
      <c r="Q9" s="77">
        <f t="shared" si="0"/>
        <v>75.115260626517795</v>
      </c>
      <c r="R9" s="77">
        <f t="shared" ref="R9:T9" si="1">R17/R17*100</f>
        <v>100</v>
      </c>
      <c r="S9" s="77">
        <f t="shared" si="1"/>
        <v>100</v>
      </c>
      <c r="T9" s="77">
        <f t="shared" si="1"/>
        <v>100</v>
      </c>
    </row>
    <row r="10" spans="1:20">
      <c r="A10" s="140" t="s">
        <v>5</v>
      </c>
      <c r="B10" s="77">
        <f>B18/B17*100</f>
        <v>64.453966514243419</v>
      </c>
      <c r="C10" s="77">
        <f t="shared" ref="C10:T10" si="2">C18/C17*100</f>
        <v>62.912819847614756</v>
      </c>
      <c r="D10" s="77">
        <f t="shared" si="2"/>
        <v>65.868640491320605</v>
      </c>
      <c r="E10" s="77">
        <f t="shared" si="2"/>
        <v>64.67762690069776</v>
      </c>
      <c r="F10" s="77">
        <f t="shared" si="2"/>
        <v>62.06760184394782</v>
      </c>
      <c r="G10" s="77">
        <f t="shared" si="2"/>
        <v>69.98924185155515</v>
      </c>
      <c r="H10" s="77">
        <f t="shared" si="2"/>
        <v>53.454359348935597</v>
      </c>
      <c r="I10" s="77">
        <f t="shared" si="2"/>
        <v>58.191490205793443</v>
      </c>
      <c r="J10" s="77">
        <f t="shared" si="2"/>
        <v>58.019973402268164</v>
      </c>
      <c r="K10" s="77">
        <f t="shared" si="2"/>
        <v>54.840916445625034</v>
      </c>
      <c r="L10" s="77">
        <f t="shared" si="2"/>
        <v>60.861947477305293</v>
      </c>
      <c r="M10" s="77">
        <f t="shared" si="2"/>
        <v>72.971843878220611</v>
      </c>
      <c r="N10" s="77">
        <f t="shared" si="2"/>
        <v>74.197840016143729</v>
      </c>
      <c r="O10" s="77">
        <f t="shared" si="2"/>
        <v>72.274505242194039</v>
      </c>
      <c r="P10" s="77">
        <f t="shared" si="2"/>
        <v>70.554708491516394</v>
      </c>
      <c r="Q10" s="77">
        <f t="shared" si="2"/>
        <v>78.21941204349244</v>
      </c>
      <c r="R10" s="77">
        <f t="shared" si="2"/>
        <v>56.53866185797677</v>
      </c>
      <c r="S10" s="77">
        <f t="shared" si="2"/>
        <v>73.140999583471483</v>
      </c>
      <c r="T10" s="77">
        <f t="shared" si="2"/>
        <v>64.453966514243405</v>
      </c>
    </row>
    <row r="11" spans="1:20">
      <c r="A11" s="140" t="s">
        <v>6</v>
      </c>
      <c r="B11" s="77">
        <f t="shared" ref="B11:T11" si="3">B19/B17*100</f>
        <v>57.159964272834628</v>
      </c>
      <c r="C11" s="77">
        <f t="shared" si="3"/>
        <v>54.372713356545596</v>
      </c>
      <c r="D11" s="77">
        <f t="shared" si="3"/>
        <v>58.210271727190879</v>
      </c>
      <c r="E11" s="77">
        <f t="shared" si="3"/>
        <v>58.587677072783414</v>
      </c>
      <c r="F11" s="77">
        <f t="shared" si="3"/>
        <v>57.696282723675488</v>
      </c>
      <c r="G11" s="77">
        <f t="shared" si="3"/>
        <v>60.962300264884597</v>
      </c>
      <c r="H11" s="77">
        <f t="shared" si="3"/>
        <v>43.798384763555454</v>
      </c>
      <c r="I11" s="77">
        <f t="shared" si="3"/>
        <v>50.210927636888457</v>
      </c>
      <c r="J11" s="77">
        <f t="shared" si="3"/>
        <v>51.716577691984654</v>
      </c>
      <c r="K11" s="77">
        <f t="shared" si="3"/>
        <v>51.025640816648512</v>
      </c>
      <c r="L11" s="77">
        <f t="shared" si="3"/>
        <v>43.638889207951493</v>
      </c>
      <c r="M11" s="77">
        <f t="shared" si="3"/>
        <v>65.618457358887682</v>
      </c>
      <c r="N11" s="77">
        <f t="shared" si="3"/>
        <v>66.889030188054903</v>
      </c>
      <c r="O11" s="77">
        <f t="shared" si="3"/>
        <v>66.428113058310629</v>
      </c>
      <c r="P11" s="77">
        <f t="shared" si="3"/>
        <v>65.530365176720622</v>
      </c>
      <c r="Q11" s="77">
        <f t="shared" si="3"/>
        <v>76.582988659211239</v>
      </c>
      <c r="R11" s="77">
        <f t="shared" si="3"/>
        <v>48.791741808338386</v>
      </c>
      <c r="S11" s="77">
        <f t="shared" si="3"/>
        <v>66.344073847465197</v>
      </c>
      <c r="T11" s="77">
        <f t="shared" si="3"/>
        <v>57.15996427283465</v>
      </c>
    </row>
    <row r="12" spans="1:20">
      <c r="A12" s="140" t="s">
        <v>7</v>
      </c>
      <c r="B12" s="77">
        <f t="shared" ref="B12:T12" si="4">B20/B18*100</f>
        <v>11.316607240606178</v>
      </c>
      <c r="C12" s="77">
        <f t="shared" si="4"/>
        <v>13.574509156885151</v>
      </c>
      <c r="D12" s="77">
        <f t="shared" si="4"/>
        <v>11.626729665293087</v>
      </c>
      <c r="E12" s="77">
        <f t="shared" si="4"/>
        <v>9.4158523120593411</v>
      </c>
      <c r="F12" s="77">
        <f t="shared" si="4"/>
        <v>7.0428355380361438</v>
      </c>
      <c r="G12" s="77">
        <f t="shared" si="4"/>
        <v>12.89761304432535</v>
      </c>
      <c r="H12" s="77">
        <f t="shared" si="4"/>
        <v>18.063960924774253</v>
      </c>
      <c r="I12" s="77">
        <f t="shared" si="4"/>
        <v>13.714312076700075</v>
      </c>
      <c r="J12" s="77">
        <f t="shared" si="4"/>
        <v>10.864182350757938</v>
      </c>
      <c r="K12" s="77">
        <f t="shared" si="4"/>
        <v>6.9569873668310631</v>
      </c>
      <c r="L12" s="77">
        <f t="shared" si="4"/>
        <v>28.298565825183687</v>
      </c>
      <c r="M12" s="77">
        <f t="shared" si="4"/>
        <v>10.077018927471009</v>
      </c>
      <c r="N12" s="77">
        <f t="shared" si="4"/>
        <v>9.8504347653496467</v>
      </c>
      <c r="O12" s="77">
        <f t="shared" si="4"/>
        <v>8.0891486759986027</v>
      </c>
      <c r="P12" s="77">
        <f t="shared" si="4"/>
        <v>7.1212020036903727</v>
      </c>
      <c r="Q12" s="77">
        <f t="shared" si="4"/>
        <v>2.0920936907212129</v>
      </c>
      <c r="R12" s="77">
        <f t="shared" si="4"/>
        <v>13.70198691489796</v>
      </c>
      <c r="S12" s="77">
        <f t="shared" si="4"/>
        <v>9.2929079103565471</v>
      </c>
      <c r="T12" s="77">
        <f t="shared" si="4"/>
        <v>11.316607240606185</v>
      </c>
    </row>
    <row r="13" spans="1:20">
      <c r="A13" s="140" t="s">
        <v>8</v>
      </c>
      <c r="B13" s="77">
        <f t="shared" ref="B13:T13" si="5">B21/B18*100</f>
        <v>10.691414462069604</v>
      </c>
      <c r="C13" s="79">
        <f t="shared" si="5"/>
        <v>12.639624709603636</v>
      </c>
      <c r="D13" s="79">
        <f t="shared" si="5"/>
        <v>11.077778656453541</v>
      </c>
      <c r="E13" s="79">
        <f t="shared" si="5"/>
        <v>8.9243637451517017</v>
      </c>
      <c r="F13" s="79">
        <f t="shared" si="5"/>
        <v>6.7395040162800433</v>
      </c>
      <c r="G13" s="79">
        <f t="shared" si="5"/>
        <v>12.330760561466748</v>
      </c>
      <c r="H13" s="79">
        <f t="shared" si="5"/>
        <v>16.533702457387044</v>
      </c>
      <c r="I13" s="79">
        <f t="shared" si="5"/>
        <v>12.803719180701211</v>
      </c>
      <c r="J13" s="79">
        <f t="shared" si="5"/>
        <v>10.224928215381698</v>
      </c>
      <c r="K13" s="79">
        <f t="shared" si="5"/>
        <v>6.6520492931080062</v>
      </c>
      <c r="L13" s="79">
        <f t="shared" si="5"/>
        <v>26.923786574852706</v>
      </c>
      <c r="M13" s="79">
        <f t="shared" si="5"/>
        <v>9.6059583334850096</v>
      </c>
      <c r="N13" s="79">
        <f t="shared" si="5"/>
        <v>9.6091998190027255</v>
      </c>
      <c r="O13" s="79">
        <f t="shared" si="5"/>
        <v>7.7330167693367367</v>
      </c>
      <c r="P13" s="79">
        <f t="shared" si="5"/>
        <v>6.8193370221968417</v>
      </c>
      <c r="Q13" s="77">
        <f t="shared" si="5"/>
        <v>2.0920936907212129</v>
      </c>
      <c r="R13" s="121">
        <f t="shared" si="5"/>
        <v>12.737420446127178</v>
      </c>
      <c r="S13" s="121">
        <f t="shared" si="5"/>
        <v>8.9556316916167749</v>
      </c>
      <c r="T13" s="77">
        <f t="shared" si="5"/>
        <v>10.691414462069607</v>
      </c>
    </row>
    <row r="14" spans="1:20">
      <c r="A14" s="140" t="s">
        <v>9</v>
      </c>
      <c r="B14" s="77">
        <f t="shared" ref="B14:T14" si="6">B22/B18*100</f>
        <v>0.6251927785365734</v>
      </c>
      <c r="C14" s="77">
        <f t="shared" si="6"/>
        <v>0.93488444728151809</v>
      </c>
      <c r="D14" s="77">
        <f t="shared" si="6"/>
        <v>0.54895100883953596</v>
      </c>
      <c r="E14" s="77">
        <f t="shared" si="6"/>
        <v>0.4914885669076336</v>
      </c>
      <c r="F14" s="77">
        <f t="shared" si="6"/>
        <v>0.30333152175610045</v>
      </c>
      <c r="G14" s="77">
        <f t="shared" si="6"/>
        <v>0.5668524828585999</v>
      </c>
      <c r="H14" s="77">
        <f t="shared" si="6"/>
        <v>1.5302584673872355</v>
      </c>
      <c r="I14" s="77">
        <f t="shared" si="6"/>
        <v>0.91059289599884496</v>
      </c>
      <c r="J14" s="77">
        <f t="shared" si="6"/>
        <v>0.63925413537623521</v>
      </c>
      <c r="K14" s="77">
        <f t="shared" si="6"/>
        <v>0.30493807372306081</v>
      </c>
      <c r="L14" s="77">
        <f t="shared" si="6"/>
        <v>1.3747792503309775</v>
      </c>
      <c r="M14" s="77">
        <f t="shared" si="6"/>
        <v>0.47106059398598493</v>
      </c>
      <c r="N14" s="77">
        <f t="shared" si="6"/>
        <v>0.24123494634691878</v>
      </c>
      <c r="O14" s="77">
        <f t="shared" si="6"/>
        <v>0.35613190666185868</v>
      </c>
      <c r="P14" s="77">
        <f t="shared" si="6"/>
        <v>0.30186498149352714</v>
      </c>
      <c r="Q14" s="77">
        <f t="shared" si="6"/>
        <v>0</v>
      </c>
      <c r="R14" s="77">
        <f t="shared" si="6"/>
        <v>0.96456646877078522</v>
      </c>
      <c r="S14" s="77">
        <f t="shared" si="6"/>
        <v>0.33727621873976432</v>
      </c>
      <c r="T14" s="77">
        <f t="shared" si="6"/>
        <v>0.62519277853657373</v>
      </c>
    </row>
    <row r="15" spans="1:20">
      <c r="A15" s="114" t="s">
        <v>304</v>
      </c>
      <c r="B15" s="77">
        <f t="shared" ref="B15:T15" si="7">B23/B17*100</f>
        <v>35.546033485756432</v>
      </c>
      <c r="C15" s="77">
        <f t="shared" si="7"/>
        <v>37.087180152385024</v>
      </c>
      <c r="D15" s="77">
        <f t="shared" si="7"/>
        <v>34.131359508679147</v>
      </c>
      <c r="E15" s="77">
        <f t="shared" si="7"/>
        <v>35.322373099302212</v>
      </c>
      <c r="F15" s="77">
        <f t="shared" si="7"/>
        <v>37.932398156052535</v>
      </c>
      <c r="G15" s="77">
        <f t="shared" si="7"/>
        <v>30.010758148444651</v>
      </c>
      <c r="H15" s="77">
        <f t="shared" si="7"/>
        <v>46.545640651064204</v>
      </c>
      <c r="I15" s="77">
        <f t="shared" si="7"/>
        <v>41.808509794206081</v>
      </c>
      <c r="J15" s="77">
        <f t="shared" si="7"/>
        <v>41.980026597731559</v>
      </c>
      <c r="K15" s="77">
        <f t="shared" si="7"/>
        <v>45.159083554375421</v>
      </c>
      <c r="L15" s="77">
        <f t="shared" si="7"/>
        <v>39.138052522694515</v>
      </c>
      <c r="M15" s="77">
        <f t="shared" si="7"/>
        <v>27.028156121779141</v>
      </c>
      <c r="N15" s="77">
        <f t="shared" si="7"/>
        <v>25.802159983856271</v>
      </c>
      <c r="O15" s="77">
        <f t="shared" si="7"/>
        <v>27.725494757806224</v>
      </c>
      <c r="P15" s="77">
        <f t="shared" si="7"/>
        <v>29.445291508483873</v>
      </c>
      <c r="Q15" s="77">
        <f t="shared" si="7"/>
        <v>21.780587956507365</v>
      </c>
      <c r="R15" s="77">
        <f t="shared" si="7"/>
        <v>43.461338142022967</v>
      </c>
      <c r="S15" s="77">
        <f t="shared" si="7"/>
        <v>26.859000416528524</v>
      </c>
      <c r="T15" s="77">
        <f t="shared" si="7"/>
        <v>35.546033485756439</v>
      </c>
    </row>
    <row r="16" spans="1:20">
      <c r="A16" s="114" t="s">
        <v>349</v>
      </c>
      <c r="B16" s="78">
        <f>SUM(C16:G16)</f>
        <v>37958458.333333366</v>
      </c>
      <c r="C16" s="78">
        <f>H16+M16</f>
        <v>11536045.933679521</v>
      </c>
      <c r="D16" s="78">
        <f t="shared" ref="D16" si="8">I16+N16</f>
        <v>15252714.920889981</v>
      </c>
      <c r="E16" s="78">
        <f t="shared" ref="E16" si="9">J16+O16</f>
        <v>8255777.5008479198</v>
      </c>
      <c r="F16" s="78">
        <f t="shared" ref="F16" si="10">K16+P16</f>
        <v>2777805.6624083798</v>
      </c>
      <c r="G16" s="78">
        <f t="shared" ref="G16" si="11">L16+Q16</f>
        <v>136114.3155075589</v>
      </c>
      <c r="H16" s="169">
        <v>5856540.45811758</v>
      </c>
      <c r="I16" s="169">
        <v>7860712.3954591202</v>
      </c>
      <c r="J16" s="169">
        <v>4348877.1049904097</v>
      </c>
      <c r="K16" s="169">
        <v>1484216.7778791301</v>
      </c>
      <c r="L16" s="169">
        <v>65474.5968871027</v>
      </c>
      <c r="M16" s="169">
        <v>5679505.4755619401</v>
      </c>
      <c r="N16" s="169">
        <v>7392002.52543086</v>
      </c>
      <c r="O16" s="169">
        <v>3906900.3958575102</v>
      </c>
      <c r="P16" s="169">
        <v>1293588.88452925</v>
      </c>
      <c r="Q16" s="169">
        <v>70639.718620456202</v>
      </c>
      <c r="R16" s="70">
        <f>SUM(H16:L16)</f>
        <v>19615821.333333347</v>
      </c>
      <c r="S16" s="70">
        <f>SUM(M16:Q16)</f>
        <v>18342637.000000019</v>
      </c>
      <c r="T16" s="70">
        <f>+S16+R16</f>
        <v>37958458.333333366</v>
      </c>
    </row>
    <row r="17" spans="1:20">
      <c r="A17" s="141" t="s">
        <v>350</v>
      </c>
      <c r="B17" s="78">
        <f>SUM(C17:G17)</f>
        <v>30668102.333333317</v>
      </c>
      <c r="C17" s="78">
        <f>H17+M17</f>
        <v>8823387.74567605</v>
      </c>
      <c r="D17" s="78">
        <f t="shared" ref="D17:G17" si="12">I17+N17</f>
        <v>12276753.88157651</v>
      </c>
      <c r="E17" s="78">
        <f t="shared" si="12"/>
        <v>6997566.8077128604</v>
      </c>
      <c r="F17" s="78">
        <f t="shared" si="12"/>
        <v>2469486.88113902</v>
      </c>
      <c r="G17" s="78">
        <f t="shared" si="12"/>
        <v>100907.0172288735</v>
      </c>
      <c r="H17" s="78">
        <v>4547444.0741549795</v>
      </c>
      <c r="I17" s="78">
        <v>6388435.4527023602</v>
      </c>
      <c r="J17" s="78">
        <v>3729316.7058486501</v>
      </c>
      <c r="K17" s="78">
        <v>1333783.6254793999</v>
      </c>
      <c r="L17" s="78">
        <v>47845.808481278997</v>
      </c>
      <c r="M17" s="78">
        <v>4275943.6715210704</v>
      </c>
      <c r="N17" s="78">
        <v>5888318.4288741499</v>
      </c>
      <c r="O17" s="78">
        <v>3268250.1018642099</v>
      </c>
      <c r="P17" s="78">
        <v>1135703.25565962</v>
      </c>
      <c r="Q17" s="78">
        <v>53061.208747594501</v>
      </c>
      <c r="R17" s="70">
        <f>SUM(H17:L17)</f>
        <v>16046825.666666668</v>
      </c>
      <c r="S17" s="70">
        <f>SUM(M17:Q17)</f>
        <v>14621276.666666644</v>
      </c>
      <c r="T17" s="70">
        <f>+S17+R17</f>
        <v>30668102.333333313</v>
      </c>
    </row>
    <row r="18" spans="1:20">
      <c r="A18" s="114" t="s">
        <v>10</v>
      </c>
      <c r="B18" s="78">
        <f t="shared" ref="B18:B23" si="13">SUM(C18:G18)</f>
        <v>19766808.408480562</v>
      </c>
      <c r="C18" s="78">
        <f t="shared" ref="C18:C23" si="14">H18+M18</f>
        <v>5551042.03689369</v>
      </c>
      <c r="D18" s="78">
        <f t="shared" ref="D18:D23" si="15">I18+N18</f>
        <v>8086530.8782598795</v>
      </c>
      <c r="E18" s="78">
        <f t="shared" ref="E18:E23" si="16">J18+O18</f>
        <v>4525860.1520195901</v>
      </c>
      <c r="F18" s="78">
        <f t="shared" ref="F18:F23" si="17">K18+P18</f>
        <v>1532751.2849738919</v>
      </c>
      <c r="G18" s="78">
        <f t="shared" ref="G18:G23" si="18">L18+Q18</f>
        <v>70624.056333506698</v>
      </c>
      <c r="H18" s="78">
        <v>2430807.0965906801</v>
      </c>
      <c r="I18" s="78">
        <v>3717525.7907627299</v>
      </c>
      <c r="J18" s="78">
        <v>2163748.5608197302</v>
      </c>
      <c r="K18" s="78">
        <v>731459.163614586</v>
      </c>
      <c r="L18" s="78">
        <v>29119.890827968102</v>
      </c>
      <c r="M18" s="78">
        <v>3120234.9403030099</v>
      </c>
      <c r="N18" s="78">
        <v>4369005.0874971496</v>
      </c>
      <c r="O18" s="78">
        <v>2362111.59119986</v>
      </c>
      <c r="P18" s="78">
        <v>801292.12135930604</v>
      </c>
      <c r="Q18" s="78">
        <v>41504.1655055386</v>
      </c>
      <c r="R18" s="70">
        <f t="shared" ref="R18:R23" si="19">SUM(H18:L18)</f>
        <v>9072660.502615694</v>
      </c>
      <c r="S18" s="70">
        <f t="shared" ref="S18:S23" si="20">SUM(M18:Q18)</f>
        <v>10694147.905864863</v>
      </c>
      <c r="T18" s="70">
        <f t="shared" ref="T18:T23" si="21">+S18+R18</f>
        <v>19766808.408480555</v>
      </c>
    </row>
    <row r="19" spans="1:20">
      <c r="A19" s="114" t="s">
        <v>11</v>
      </c>
      <c r="B19" s="78">
        <f t="shared" si="13"/>
        <v>17529876.336889688</v>
      </c>
      <c r="C19" s="78">
        <f t="shared" si="14"/>
        <v>4797515.3272930095</v>
      </c>
      <c r="D19" s="78">
        <f t="shared" si="15"/>
        <v>7146331.7937441394</v>
      </c>
      <c r="E19" s="78">
        <f t="shared" si="16"/>
        <v>4099711.8442550898</v>
      </c>
      <c r="F19" s="78">
        <f t="shared" si="17"/>
        <v>1424802.1327660449</v>
      </c>
      <c r="G19" s="78">
        <f t="shared" si="18"/>
        <v>61515.238831404698</v>
      </c>
      <c r="H19" s="78">
        <v>1991707.0525058999</v>
      </c>
      <c r="I19" s="78">
        <v>3207692.7022857098</v>
      </c>
      <c r="J19" s="78">
        <v>1928674.97156038</v>
      </c>
      <c r="K19" s="78">
        <v>680571.64200839098</v>
      </c>
      <c r="L19" s="78">
        <v>20879.379353794</v>
      </c>
      <c r="M19" s="78">
        <v>2805808.2747871098</v>
      </c>
      <c r="N19" s="78">
        <v>3938639.09145843</v>
      </c>
      <c r="O19" s="78">
        <v>2171036.8726947098</v>
      </c>
      <c r="P19" s="78">
        <v>744230.49075765396</v>
      </c>
      <c r="Q19" s="78">
        <v>40635.859477610698</v>
      </c>
      <c r="R19" s="70">
        <f t="shared" si="19"/>
        <v>7829525.7477141749</v>
      </c>
      <c r="S19" s="70">
        <f t="shared" si="20"/>
        <v>9700350.5891755149</v>
      </c>
      <c r="T19" s="70">
        <f t="shared" si="21"/>
        <v>17529876.336889692</v>
      </c>
    </row>
    <row r="20" spans="1:20">
      <c r="A20" s="114" t="s">
        <v>12</v>
      </c>
      <c r="B20" s="78">
        <f t="shared" si="13"/>
        <v>2236932.0715908622</v>
      </c>
      <c r="C20" s="78">
        <f t="shared" si="14"/>
        <v>753526.70960067795</v>
      </c>
      <c r="D20" s="78">
        <f t="shared" si="15"/>
        <v>940199.08451572701</v>
      </c>
      <c r="E20" s="78">
        <f t="shared" si="16"/>
        <v>426148.30776450899</v>
      </c>
      <c r="F20" s="78">
        <f t="shared" si="17"/>
        <v>107949.1522078469</v>
      </c>
      <c r="G20" s="78">
        <f t="shared" si="18"/>
        <v>9108.8175021020434</v>
      </c>
      <c r="H20" s="80">
        <v>439100.04408477998</v>
      </c>
      <c r="I20" s="80">
        <v>509833.08847701299</v>
      </c>
      <c r="J20" s="80">
        <v>235073.589259356</v>
      </c>
      <c r="K20" s="80">
        <v>50887.521606194903</v>
      </c>
      <c r="L20" s="80">
        <v>8240.51147417418</v>
      </c>
      <c r="M20" s="80">
        <v>314426.66551589803</v>
      </c>
      <c r="N20" s="80">
        <v>430365.99603871402</v>
      </c>
      <c r="O20" s="80">
        <v>191074.718505153</v>
      </c>
      <c r="P20" s="80">
        <v>57061.630601652003</v>
      </c>
      <c r="Q20" s="78">
        <v>868.30602792786306</v>
      </c>
      <c r="R20" s="70">
        <f t="shared" si="19"/>
        <v>1243134.7549015179</v>
      </c>
      <c r="S20" s="70">
        <f t="shared" si="20"/>
        <v>993797.31668934482</v>
      </c>
      <c r="T20" s="70">
        <f t="shared" si="21"/>
        <v>2236932.0715908627</v>
      </c>
    </row>
    <row r="21" spans="1:20">
      <c r="A21" s="114" t="s">
        <v>13</v>
      </c>
      <c r="B21" s="78">
        <f t="shared" si="13"/>
        <v>2113351.4128738814</v>
      </c>
      <c r="C21" s="78">
        <f t="shared" si="14"/>
        <v>701630.88093569991</v>
      </c>
      <c r="D21" s="78">
        <f t="shared" si="15"/>
        <v>895807.99167939799</v>
      </c>
      <c r="E21" s="78">
        <f t="shared" si="16"/>
        <v>403904.22256310401</v>
      </c>
      <c r="F21" s="78">
        <f t="shared" si="17"/>
        <v>103299.8344103994</v>
      </c>
      <c r="G21" s="78">
        <f t="shared" si="18"/>
        <v>8708.4832852801028</v>
      </c>
      <c r="H21" s="78">
        <v>401902.41266335198</v>
      </c>
      <c r="I21" s="78">
        <v>475981.56271940202</v>
      </c>
      <c r="J21" s="78">
        <v>221241.73710517201</v>
      </c>
      <c r="K21" s="78">
        <v>48657.024122597802</v>
      </c>
      <c r="L21" s="78">
        <v>7840.1772573522403</v>
      </c>
      <c r="M21" s="78">
        <v>299728.46827234799</v>
      </c>
      <c r="N21" s="78">
        <v>419826.42895999597</v>
      </c>
      <c r="O21" s="78">
        <v>182662.48545793199</v>
      </c>
      <c r="P21" s="78">
        <v>54642.8102878016</v>
      </c>
      <c r="Q21" s="78">
        <v>868.30602792786306</v>
      </c>
      <c r="R21" s="70">
        <f t="shared" si="19"/>
        <v>1155622.9138678762</v>
      </c>
      <c r="S21" s="70">
        <f t="shared" si="20"/>
        <v>957728.49900600535</v>
      </c>
      <c r="T21" s="70">
        <f t="shared" si="21"/>
        <v>2113351.4128738814</v>
      </c>
    </row>
    <row r="22" spans="1:20">
      <c r="A22" s="114" t="s">
        <v>14</v>
      </c>
      <c r="B22" s="78">
        <f t="shared" si="13"/>
        <v>123580.65871698066</v>
      </c>
      <c r="C22" s="78">
        <f t="shared" si="14"/>
        <v>51895.828664978297</v>
      </c>
      <c r="D22" s="78">
        <f t="shared" si="15"/>
        <v>44391.0928363282</v>
      </c>
      <c r="E22" s="78">
        <f t="shared" si="16"/>
        <v>22244.08520140473</v>
      </c>
      <c r="F22" s="78">
        <f t="shared" si="17"/>
        <v>4649.3177974474902</v>
      </c>
      <c r="G22" s="78">
        <f t="shared" si="18"/>
        <v>400.33421682193898</v>
      </c>
      <c r="H22" s="78">
        <v>37197.631421428698</v>
      </c>
      <c r="I22" s="78">
        <v>33851.525757610303</v>
      </c>
      <c r="J22" s="78">
        <v>13831.8521541839</v>
      </c>
      <c r="K22" s="78">
        <v>2230.4974835971302</v>
      </c>
      <c r="L22" s="78">
        <v>400.33421682193898</v>
      </c>
      <c r="M22" s="78">
        <v>14698.197243549601</v>
      </c>
      <c r="N22" s="78">
        <v>10539.567078717901</v>
      </c>
      <c r="O22" s="78">
        <v>8412.2330472208305</v>
      </c>
      <c r="P22" s="78">
        <v>2418.82031385036</v>
      </c>
      <c r="Q22" s="78">
        <v>0</v>
      </c>
      <c r="R22" s="70">
        <f t="shared" si="19"/>
        <v>87511.841033641977</v>
      </c>
      <c r="S22" s="70">
        <f t="shared" si="20"/>
        <v>36068.817683338697</v>
      </c>
      <c r="T22" s="70">
        <f t="shared" si="21"/>
        <v>123580.65871698067</v>
      </c>
    </row>
    <row r="23" spans="1:20">
      <c r="A23" s="114" t="s">
        <v>15</v>
      </c>
      <c r="B23" s="78">
        <f t="shared" si="13"/>
        <v>10901293.924852712</v>
      </c>
      <c r="C23" s="78">
        <f t="shared" si="14"/>
        <v>3272345.7087823404</v>
      </c>
      <c r="D23" s="78">
        <f t="shared" si="15"/>
        <v>4190223.0033165999</v>
      </c>
      <c r="E23" s="78">
        <f t="shared" si="16"/>
        <v>2471706.6556932679</v>
      </c>
      <c r="F23" s="78">
        <f t="shared" si="17"/>
        <v>936735.5961651369</v>
      </c>
      <c r="G23" s="78">
        <f t="shared" si="18"/>
        <v>30282.960895366603</v>
      </c>
      <c r="H23" s="78">
        <v>2116636.9775642902</v>
      </c>
      <c r="I23" s="78">
        <v>2670909.6619396</v>
      </c>
      <c r="J23" s="78">
        <v>1565568.1450289099</v>
      </c>
      <c r="K23" s="78">
        <v>602324.46186481998</v>
      </c>
      <c r="L23" s="78">
        <v>18725.9176533108</v>
      </c>
      <c r="M23" s="78">
        <v>1155708.73121805</v>
      </c>
      <c r="N23" s="78">
        <v>1519313.3413770001</v>
      </c>
      <c r="O23" s="78">
        <v>906138.51066435804</v>
      </c>
      <c r="P23" s="78">
        <v>334411.13430031697</v>
      </c>
      <c r="Q23" s="78">
        <v>11557.043242055801</v>
      </c>
      <c r="R23" s="70">
        <f t="shared" si="19"/>
        <v>6974165.1640509311</v>
      </c>
      <c r="S23" s="70">
        <f t="shared" si="20"/>
        <v>3927128.7608017814</v>
      </c>
      <c r="T23" s="70">
        <f t="shared" si="21"/>
        <v>10901293.924852712</v>
      </c>
    </row>
    <row r="24" spans="1:20">
      <c r="A24" s="6"/>
      <c r="B24" s="4"/>
      <c r="C24" s="161">
        <f>2603.587*1000</f>
        <v>2603587</v>
      </c>
    </row>
    <row r="25" spans="1:20">
      <c r="A25" t="s">
        <v>2</v>
      </c>
    </row>
    <row r="26" spans="1:20">
      <c r="A26" s="114"/>
      <c r="C26" s="157"/>
    </row>
    <row r="27" spans="1:20">
      <c r="A27" s="114" t="s">
        <v>308</v>
      </c>
      <c r="C27" s="157"/>
    </row>
    <row r="29" spans="1:20">
      <c r="B29" s="116" t="s">
        <v>265</v>
      </c>
      <c r="C29" s="117">
        <f>C10</f>
        <v>62.912819847614756</v>
      </c>
      <c r="D29" s="117">
        <f t="shared" ref="D29:Q29" si="22">D10</f>
        <v>65.868640491320605</v>
      </c>
      <c r="E29" s="117">
        <f t="shared" si="22"/>
        <v>64.67762690069776</v>
      </c>
      <c r="F29" s="117">
        <f t="shared" si="22"/>
        <v>62.06760184394782</v>
      </c>
      <c r="G29" s="117">
        <f t="shared" si="22"/>
        <v>69.98924185155515</v>
      </c>
      <c r="H29" s="117">
        <f t="shared" si="22"/>
        <v>53.454359348935597</v>
      </c>
      <c r="I29" s="117">
        <f t="shared" si="22"/>
        <v>58.191490205793443</v>
      </c>
      <c r="J29" s="117">
        <f t="shared" si="22"/>
        <v>58.019973402268164</v>
      </c>
      <c r="K29" s="117">
        <f t="shared" si="22"/>
        <v>54.840916445625034</v>
      </c>
      <c r="L29" s="117">
        <f t="shared" si="22"/>
        <v>60.861947477305293</v>
      </c>
      <c r="M29" s="117">
        <f t="shared" si="22"/>
        <v>72.971843878220611</v>
      </c>
      <c r="N29" s="117">
        <f t="shared" si="22"/>
        <v>74.197840016143729</v>
      </c>
      <c r="O29" s="117">
        <f t="shared" si="22"/>
        <v>72.274505242194039</v>
      </c>
      <c r="P29" s="117">
        <f t="shared" si="22"/>
        <v>70.554708491516394</v>
      </c>
      <c r="Q29" s="117">
        <f t="shared" si="22"/>
        <v>78.21941204349244</v>
      </c>
      <c r="R29" s="164"/>
      <c r="S29" s="166"/>
      <c r="T29" s="168"/>
    </row>
    <row r="30" spans="1:20">
      <c r="B30" s="9"/>
      <c r="C30" s="189"/>
      <c r="D30" s="190"/>
      <c r="E30" s="190"/>
      <c r="F30" s="190"/>
      <c r="G30" s="191"/>
      <c r="H30" s="125" t="s">
        <v>21</v>
      </c>
      <c r="I30" s="120"/>
      <c r="J30" s="120"/>
      <c r="K30" s="120"/>
      <c r="L30" s="126"/>
      <c r="M30" s="125" t="s">
        <v>22</v>
      </c>
      <c r="N30" s="120"/>
      <c r="O30" s="120"/>
      <c r="P30" s="120"/>
      <c r="Q30" s="120"/>
      <c r="R30" s="164"/>
      <c r="S30" s="166"/>
      <c r="T30" s="167"/>
    </row>
    <row r="31" spans="1:20">
      <c r="B31" s="115"/>
      <c r="C31" s="90" t="s">
        <v>266</v>
      </c>
      <c r="D31" s="90" t="s">
        <v>38</v>
      </c>
      <c r="E31" s="90" t="s">
        <v>39</v>
      </c>
      <c r="F31" s="90" t="s">
        <v>267</v>
      </c>
      <c r="I31" s="90" t="s">
        <v>18</v>
      </c>
      <c r="J31" s="90">
        <v>2</v>
      </c>
      <c r="K31" s="90">
        <v>3</v>
      </c>
      <c r="L31" s="90" t="s">
        <v>19</v>
      </c>
      <c r="N31" s="90" t="s">
        <v>18</v>
      </c>
      <c r="O31" s="90">
        <v>2</v>
      </c>
      <c r="P31" s="90">
        <v>3</v>
      </c>
      <c r="Q31" s="119" t="s">
        <v>19</v>
      </c>
    </row>
    <row r="32" spans="1:20">
      <c r="B32" s="127" t="s">
        <v>55</v>
      </c>
      <c r="C32" s="117">
        <v>19.357615829164697</v>
      </c>
      <c r="D32" s="117">
        <v>17.864962154111279</v>
      </c>
      <c r="E32" s="117">
        <v>16.299167299390245</v>
      </c>
      <c r="F32" s="117">
        <v>11.681050114961954</v>
      </c>
    </row>
    <row r="33" spans="2:27">
      <c r="B33" s="127" t="s">
        <v>21</v>
      </c>
      <c r="C33" s="123">
        <v>25.914887601468646</v>
      </c>
      <c r="D33" s="123">
        <v>21.082272102611086</v>
      </c>
      <c r="E33" s="123">
        <v>17.162697914206611</v>
      </c>
      <c r="F33" s="123">
        <v>10.385138975165541</v>
      </c>
    </row>
    <row r="34" spans="2:27">
      <c r="B34" s="127" t="s">
        <v>22</v>
      </c>
      <c r="C34" s="117">
        <v>14.114581226946404</v>
      </c>
      <c r="D34" s="117">
        <v>15.019752918376209</v>
      </c>
      <c r="E34" s="117">
        <v>15.547373409646022</v>
      </c>
      <c r="F34" s="117">
        <v>13.158886393440152</v>
      </c>
    </row>
    <row r="35" spans="2:27">
      <c r="B35" s="127"/>
    </row>
    <row r="36" spans="2:27">
      <c r="C36" s="118"/>
      <c r="D36" s="118"/>
      <c r="E36" s="118"/>
      <c r="F36" s="118"/>
    </row>
    <row r="37" spans="2:27">
      <c r="B37" s="127"/>
      <c r="R37" s="165"/>
    </row>
    <row r="38" spans="2:27">
      <c r="R38" s="165"/>
    </row>
    <row r="39" spans="2:27">
      <c r="R39" s="165"/>
    </row>
    <row r="40" spans="2:27">
      <c r="G40" s="122"/>
      <c r="H40" s="122"/>
      <c r="R40" s="165"/>
    </row>
    <row r="41" spans="2:27">
      <c r="R41" s="165"/>
    </row>
    <row r="42" spans="2:27">
      <c r="R42" s="165"/>
    </row>
    <row r="43" spans="2:27">
      <c r="Q43" t="s">
        <v>3</v>
      </c>
      <c r="R43" s="165" t="s">
        <v>333</v>
      </c>
      <c r="S43" t="s">
        <v>334</v>
      </c>
      <c r="T43" t="s">
        <v>335</v>
      </c>
      <c r="U43" t="s">
        <v>336</v>
      </c>
      <c r="V43" t="s">
        <v>337</v>
      </c>
      <c r="W43" t="s">
        <v>338</v>
      </c>
      <c r="X43" t="s">
        <v>339</v>
      </c>
      <c r="Y43" t="s">
        <v>340</v>
      </c>
      <c r="Z43" t="s">
        <v>341</v>
      </c>
      <c r="AA43" t="s">
        <v>342</v>
      </c>
    </row>
    <row r="44" spans="2:27">
      <c r="P44">
        <v>0</v>
      </c>
      <c r="Q44" t="s">
        <v>351</v>
      </c>
      <c r="R44" s="165">
        <v>5856540.45811758</v>
      </c>
      <c r="S44">
        <v>7860712.3954591202</v>
      </c>
      <c r="T44">
        <v>4348877.1049904097</v>
      </c>
      <c r="U44">
        <v>1484216.7778791301</v>
      </c>
      <c r="V44">
        <v>65474.5968871027</v>
      </c>
      <c r="W44">
        <v>5679505.4755619401</v>
      </c>
      <c r="X44">
        <v>7392002.52543086</v>
      </c>
      <c r="Y44">
        <v>3906900.3958575102</v>
      </c>
      <c r="Z44">
        <v>1293588.88452925</v>
      </c>
      <c r="AA44">
        <v>70639.718620456202</v>
      </c>
    </row>
    <row r="45" spans="2:27">
      <c r="P45">
        <v>1</v>
      </c>
      <c r="Q45" t="s">
        <v>343</v>
      </c>
      <c r="R45" s="165">
        <v>4547444.0741549795</v>
      </c>
      <c r="S45">
        <v>6388435.4527023602</v>
      </c>
      <c r="T45">
        <v>3729316.7058486501</v>
      </c>
      <c r="U45">
        <v>1333783.6254793999</v>
      </c>
      <c r="V45">
        <v>47845.808481278997</v>
      </c>
      <c r="W45">
        <v>4275943.6715210704</v>
      </c>
      <c r="X45">
        <v>5888318.4288741499</v>
      </c>
      <c r="Y45">
        <v>3268250.1018642099</v>
      </c>
      <c r="Z45">
        <v>1135703.25565962</v>
      </c>
      <c r="AA45">
        <v>53061.208747594501</v>
      </c>
    </row>
    <row r="46" spans="2:27">
      <c r="P46">
        <v>2</v>
      </c>
      <c r="Q46" t="s">
        <v>344</v>
      </c>
      <c r="R46" s="165">
        <v>841002.45674813201</v>
      </c>
      <c r="S46">
        <v>985814.651196416</v>
      </c>
      <c r="T46">
        <v>456315.32636452798</v>
      </c>
      <c r="U46">
        <v>99544.5457287928</v>
      </c>
      <c r="V46">
        <v>16080.688731526399</v>
      </c>
      <c r="W46">
        <v>614155.13378824701</v>
      </c>
      <c r="X46">
        <v>850192.42499871005</v>
      </c>
      <c r="Y46">
        <v>373737.20396308502</v>
      </c>
      <c r="Z46">
        <v>111704.44088945301</v>
      </c>
      <c r="AA46">
        <v>1736.61205585572</v>
      </c>
    </row>
    <row r="47" spans="2:27">
      <c r="P47">
        <v>3</v>
      </c>
      <c r="Q47" t="s">
        <v>65</v>
      </c>
      <c r="R47" s="157">
        <v>439100.04408477998</v>
      </c>
      <c r="S47">
        <v>509833.08847701299</v>
      </c>
      <c r="T47">
        <v>235073.589259356</v>
      </c>
      <c r="U47">
        <v>50887.521606194903</v>
      </c>
      <c r="V47">
        <v>8240.51147417418</v>
      </c>
      <c r="W47">
        <v>314426.66551589803</v>
      </c>
      <c r="X47">
        <v>430365.99603871402</v>
      </c>
      <c r="Y47">
        <v>191074.718505153</v>
      </c>
      <c r="Z47">
        <v>57061.630601652003</v>
      </c>
      <c r="AA47">
        <v>868.30602792786306</v>
      </c>
    </row>
    <row r="48" spans="2:27">
      <c r="P48">
        <v>4</v>
      </c>
      <c r="Q48" t="s">
        <v>345</v>
      </c>
      <c r="R48" s="157">
        <v>401902.41266335198</v>
      </c>
      <c r="S48">
        <v>475981.56271940202</v>
      </c>
      <c r="T48" s="70">
        <v>221241.73710517201</v>
      </c>
      <c r="U48">
        <v>48657.024122597802</v>
      </c>
      <c r="V48">
        <v>7840.1772573522403</v>
      </c>
      <c r="W48">
        <v>299728.46827234799</v>
      </c>
      <c r="X48">
        <v>419826.42895999597</v>
      </c>
      <c r="Y48">
        <v>182662.48545793199</v>
      </c>
      <c r="Z48">
        <v>54642.8102878016</v>
      </c>
      <c r="AA48">
        <v>868.30602792786306</v>
      </c>
    </row>
    <row r="49" spans="16:27">
      <c r="P49">
        <v>5</v>
      </c>
      <c r="Q49" t="s">
        <v>346</v>
      </c>
      <c r="R49" s="157">
        <v>37197.631421428698</v>
      </c>
      <c r="S49">
        <v>33851.525757610303</v>
      </c>
      <c r="T49" s="70">
        <v>13831.8521541839</v>
      </c>
      <c r="U49">
        <v>2230.4974835971302</v>
      </c>
      <c r="V49">
        <v>400.33421682193898</v>
      </c>
      <c r="W49">
        <v>14698.197243549601</v>
      </c>
      <c r="X49">
        <v>10539.567078717901</v>
      </c>
      <c r="Y49">
        <v>8412.2330472208305</v>
      </c>
      <c r="Z49">
        <v>2418.82031385036</v>
      </c>
      <c r="AA49">
        <v>0</v>
      </c>
    </row>
    <row r="50" spans="16:27">
      <c r="P50">
        <v>6</v>
      </c>
      <c r="Q50" t="s">
        <v>347</v>
      </c>
      <c r="R50" s="157">
        <v>2116636.9775642902</v>
      </c>
      <c r="S50">
        <v>2670909.6619396</v>
      </c>
      <c r="T50" s="70">
        <v>1565568.1450289099</v>
      </c>
      <c r="U50">
        <v>602324.46186481998</v>
      </c>
      <c r="V50">
        <v>18725.9176533108</v>
      </c>
      <c r="W50">
        <v>1155708.73121805</v>
      </c>
      <c r="X50">
        <v>1519313.3413770001</v>
      </c>
      <c r="Y50">
        <v>906138.51066435804</v>
      </c>
      <c r="Z50">
        <v>334411.13430031697</v>
      </c>
      <c r="AA50">
        <v>11557.043242055801</v>
      </c>
    </row>
    <row r="51" spans="16:27">
      <c r="P51">
        <v>7</v>
      </c>
      <c r="Q51" t="s">
        <v>348</v>
      </c>
      <c r="R51" s="157">
        <v>0</v>
      </c>
      <c r="S51">
        <v>0</v>
      </c>
      <c r="T51" s="70">
        <v>0</v>
      </c>
      <c r="U51">
        <v>0</v>
      </c>
      <c r="V51">
        <v>0</v>
      </c>
      <c r="W51">
        <v>0</v>
      </c>
      <c r="X51">
        <v>0</v>
      </c>
      <c r="Y51">
        <v>0</v>
      </c>
      <c r="Z51">
        <v>0</v>
      </c>
      <c r="AA51">
        <v>0</v>
      </c>
    </row>
    <row r="52" spans="16:27">
      <c r="R52" s="157"/>
      <c r="T52" s="70"/>
    </row>
    <row r="53" spans="16:27">
      <c r="R53" s="157"/>
      <c r="T53" s="70"/>
    </row>
    <row r="54" spans="16:27">
      <c r="R54" s="157"/>
      <c r="T54" s="70"/>
    </row>
    <row r="55" spans="16:27">
      <c r="R55" s="157"/>
      <c r="T55" s="70"/>
    </row>
    <row r="56" spans="16:27">
      <c r="R56" s="4"/>
    </row>
    <row r="57" spans="16:27">
      <c r="R57" s="4"/>
    </row>
    <row r="58" spans="16:27">
      <c r="R58" s="4"/>
    </row>
  </sheetData>
  <mergeCells count="5">
    <mergeCell ref="C30:G30"/>
    <mergeCell ref="B7:B8"/>
    <mergeCell ref="C7:G7"/>
    <mergeCell ref="H7:L7"/>
    <mergeCell ref="M7:Q7"/>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Serie1</vt:lpstr>
      <vt:lpstr>Serie2</vt:lpstr>
      <vt:lpstr>Serie3</vt:lpstr>
      <vt:lpstr>Serie4</vt:lpstr>
      <vt:lpstr>C1</vt:lpstr>
      <vt:lpstr>C2</vt:lpstr>
      <vt:lpstr>C3</vt:lpstr>
      <vt:lpstr>C4 fórmulas</vt:lpstr>
      <vt:lpstr>C4</vt:lpstr>
      <vt:lpstr>C5 fórm</vt:lpstr>
      <vt:lpstr>C5</vt:lpstr>
      <vt:lpstr>C6</vt:lpstr>
      <vt:lpstr>C6 Asalariados</vt:lpstr>
      <vt:lpstr>C7</vt:lpstr>
      <vt:lpstr>C8</vt:lpstr>
      <vt:lpstr>C9</vt:lpstr>
      <vt:lpstr>C10</vt:lpstr>
      <vt:lpstr>C11</vt:lpstr>
      <vt:lpstr>C12</vt:lpstr>
      <vt:lpstr>C13</vt:lpstr>
      <vt:lpstr>C14</vt:lpstr>
      <vt:lpstr>C15</vt:lpstr>
      <vt:lpstr>C16</vt:lpstr>
      <vt:lpstr>C17</vt:lpstr>
      <vt:lpstr>C18</vt:lpstr>
      <vt:lpstr>C19</vt:lpstr>
      <vt:lpstr>C13 (2)</vt:lpstr>
      <vt:lpstr>C14 (2)</vt:lpstr>
      <vt:lpstr>C15 (2)</vt:lpstr>
      <vt:lpstr>C16 (2)</vt:lpstr>
      <vt:lpstr>C17 (2)</vt:lpstr>
      <vt:lpstr>C18 (2)</vt:lpstr>
      <vt:lpstr>C19 (2)</vt:lpstr>
      <vt:lpstr>Hoja24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Rodriguez</dc:creator>
  <cp:lastModifiedBy>julián Montoya</cp:lastModifiedBy>
  <dcterms:created xsi:type="dcterms:W3CDTF">2018-07-13T17:38:17Z</dcterms:created>
  <dcterms:modified xsi:type="dcterms:W3CDTF">2020-08-10T05:09:52Z</dcterms:modified>
</cp:coreProperties>
</file>