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5520" tabRatio="500"/>
  </bookViews>
  <sheets>
    <sheet name="9-Ite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E10" i="1"/>
  <c r="E9" i="1"/>
  <c r="L40" i="1"/>
  <c r="I39" i="1"/>
  <c r="I38" i="1"/>
  <c r="J40" i="1"/>
  <c r="K40" i="1"/>
  <c r="M40" i="1"/>
  <c r="I37" i="1"/>
  <c r="J39" i="1"/>
  <c r="K39" i="1"/>
  <c r="J38" i="1"/>
  <c r="K38" i="1"/>
  <c r="I10" i="1"/>
  <c r="I8" i="1"/>
  <c r="J10" i="1"/>
  <c r="K10" i="1"/>
  <c r="L38" i="1"/>
  <c r="L39" i="1"/>
  <c r="M39" i="1"/>
  <c r="M38" i="1"/>
  <c r="I30" i="1"/>
  <c r="J32" i="1"/>
  <c r="I32" i="1"/>
  <c r="K32" i="1"/>
  <c r="L32" i="1"/>
  <c r="M32" i="1"/>
  <c r="J31" i="1"/>
  <c r="I31" i="1"/>
  <c r="K31" i="1"/>
  <c r="L31" i="1"/>
  <c r="M31" i="1"/>
  <c r="I19" i="1"/>
  <c r="J19" i="1"/>
  <c r="K19" i="1"/>
  <c r="I13" i="1"/>
  <c r="J13" i="1"/>
  <c r="K13" i="1"/>
  <c r="J14" i="1"/>
  <c r="I14" i="1"/>
  <c r="K14" i="1"/>
  <c r="J15" i="1"/>
  <c r="I15" i="1"/>
  <c r="K15" i="1"/>
  <c r="J16" i="1"/>
  <c r="I16" i="1"/>
  <c r="K16" i="1"/>
  <c r="J17" i="1"/>
  <c r="I17" i="1"/>
  <c r="K17" i="1"/>
  <c r="J18" i="1"/>
  <c r="I18" i="1"/>
  <c r="K18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J12" i="1"/>
  <c r="I12" i="1"/>
  <c r="K12" i="1"/>
  <c r="L12" i="1"/>
  <c r="M12" i="1"/>
  <c r="I9" i="1"/>
  <c r="J9" i="1"/>
  <c r="K9" i="1"/>
  <c r="L9" i="1"/>
  <c r="M9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1" i="1"/>
  <c r="J21" i="1"/>
  <c r="K21" i="1"/>
  <c r="L21" i="1"/>
  <c r="M21" i="1"/>
  <c r="L10" i="1"/>
  <c r="M10" i="1"/>
</calcChain>
</file>

<file path=xl/sharedStrings.xml><?xml version="1.0" encoding="utf-8"?>
<sst xmlns="http://schemas.openxmlformats.org/spreadsheetml/2006/main" count="111" uniqueCount="48">
  <si>
    <t>p-value</t>
  </si>
  <si>
    <t>cd</t>
  </si>
  <si>
    <t>q14B</t>
  </si>
  <si>
    <t>q14F</t>
  </si>
  <si>
    <t>q14K</t>
  </si>
  <si>
    <t>q15A</t>
  </si>
  <si>
    <t>q15B</t>
  </si>
  <si>
    <t>q15C</t>
  </si>
  <si>
    <t>q15D</t>
  </si>
  <si>
    <t>q15F</t>
  </si>
  <si>
    <t>Using the Satorra-Bentler Chi-Square Difference Test</t>
  </si>
  <si>
    <t>Item</t>
  </si>
  <si>
    <t>Scale</t>
  </si>
  <si>
    <t>df</t>
  </si>
  <si>
    <t>no bias</t>
  </si>
  <si>
    <t>significant bias</t>
  </si>
  <si>
    <t>Statement</t>
  </si>
  <si>
    <t>A car is a sign of social status</t>
  </si>
  <si>
    <t>Driving meets my self esteem or personal image</t>
  </si>
  <si>
    <t>I gain respect from my peers because I drive a car</t>
  </si>
  <si>
    <t>If more people saw me in/with my car, I would drive more</t>
  </si>
  <si>
    <t>Having a car is connected with my social image</t>
  </si>
  <si>
    <t>I feel proud of owning a car</t>
  </si>
  <si>
    <t>I have a sense of accomplishment after buying a car</t>
  </si>
  <si>
    <t>I have achieved in life and therefore I deserve to own a good car</t>
  </si>
  <si>
    <t>Others would see me as more successful if I owned a better or more cars</t>
  </si>
  <si>
    <t>Chi-square</t>
  </si>
  <si>
    <t>WLSM correction factor</t>
  </si>
  <si>
    <t>Corrected Chi-square</t>
  </si>
  <si>
    <t>Chi-square Diff</t>
  </si>
  <si>
    <t>**Free baseline approach, so statistical non-significance indicates no bias</t>
  </si>
  <si>
    <t>Strong Invariance</t>
  </si>
  <si>
    <t>Weak Invariance</t>
  </si>
  <si>
    <t>Diff df</t>
  </si>
  <si>
    <t>moderate bias</t>
  </si>
  <si>
    <t>Weak invariance</t>
  </si>
  <si>
    <t>fixed</t>
  </si>
  <si>
    <t>Free Baseline (with q14B fixed)</t>
  </si>
  <si>
    <t>Model</t>
  </si>
  <si>
    <t>Free Baseline</t>
  </si>
  <si>
    <t>Conclusion</t>
  </si>
  <si>
    <t>Invariance Testing</t>
  </si>
  <si>
    <t>WLSM Estimation</t>
  </si>
  <si>
    <t>9-Item Dichotomous Scale</t>
  </si>
  <si>
    <t>7-Item Dichotomous Scale</t>
  </si>
  <si>
    <t>7-Item Free Baseline</t>
  </si>
  <si>
    <t>(change)CFI</t>
  </si>
  <si>
    <t>(change)RMSEA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</si>
</sst>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1"/>
      <name val="Times New Roman"/>
    </font>
    <font>
      <b/>
      <sz val="16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0" fontId="8" fillId="2" borderId="0" xfId="0" applyFont="1" applyFill="1"/>
    <xf numFmtId="165" fontId="8" fillId="2" borderId="0" xfId="0" applyNumberFormat="1" applyFont="1" applyFill="1"/>
    <xf numFmtId="166" fontId="8" fillId="2" borderId="0" xfId="0" applyNumberFormat="1" applyFont="1" applyFill="1"/>
    <xf numFmtId="0" fontId="8" fillId="4" borderId="0" xfId="0" applyFont="1" applyFill="1"/>
    <xf numFmtId="165" fontId="8" fillId="4" borderId="0" xfId="0" applyNumberFormat="1" applyFont="1" applyFill="1"/>
    <xf numFmtId="166" fontId="8" fillId="4" borderId="0" xfId="0" applyNumberFormat="1" applyFont="1" applyFill="1"/>
    <xf numFmtId="0" fontId="8" fillId="3" borderId="0" xfId="0" applyFont="1" applyFill="1"/>
    <xf numFmtId="0" fontId="10" fillId="3" borderId="0" xfId="0" applyFont="1" applyFill="1" applyBorder="1" applyAlignment="1">
      <alignment vertical="center"/>
    </xf>
    <xf numFmtId="165" fontId="8" fillId="3" borderId="0" xfId="0" applyNumberFormat="1" applyFont="1" applyFill="1"/>
    <xf numFmtId="166" fontId="8" fillId="3" borderId="0" xfId="0" applyNumberFormat="1" applyFont="1" applyFill="1"/>
    <xf numFmtId="164" fontId="8" fillId="3" borderId="0" xfId="0" applyNumberFormat="1" applyFont="1" applyFill="1"/>
    <xf numFmtId="1" fontId="8" fillId="4" borderId="0" xfId="0" applyNumberFormat="1" applyFont="1" applyFill="1"/>
    <xf numFmtId="0" fontId="8" fillId="5" borderId="0" xfId="0" applyFont="1" applyFill="1"/>
    <xf numFmtId="165" fontId="8" fillId="5" borderId="0" xfId="0" applyNumberFormat="1" applyFont="1" applyFill="1"/>
    <xf numFmtId="166" fontId="8" fillId="5" borderId="0" xfId="0" applyNumberFormat="1" applyFont="1" applyFill="1"/>
    <xf numFmtId="1" fontId="8" fillId="3" borderId="0" xfId="0" applyNumberFormat="1" applyFont="1" applyFill="1"/>
    <xf numFmtId="167" fontId="8" fillId="5" borderId="0" xfId="0" applyNumberFormat="1" applyFont="1" applyFill="1" applyAlignment="1">
      <alignment horizontal="center"/>
    </xf>
    <xf numFmtId="167" fontId="8" fillId="4" borderId="0" xfId="0" applyNumberFormat="1" applyFont="1" applyFill="1" applyAlignment="1">
      <alignment horizontal="center"/>
    </xf>
    <xf numFmtId="167" fontId="8" fillId="3" borderId="0" xfId="0" applyNumberFormat="1" applyFont="1" applyFill="1" applyAlignment="1">
      <alignment horizontal="center"/>
    </xf>
    <xf numFmtId="0" fontId="8" fillId="6" borderId="0" xfId="0" applyFont="1" applyFill="1"/>
    <xf numFmtId="165" fontId="8" fillId="6" borderId="0" xfId="0" applyNumberFormat="1" applyFont="1" applyFill="1"/>
    <xf numFmtId="166" fontId="8" fillId="6" borderId="0" xfId="0" applyNumberFormat="1" applyFont="1" applyFill="1"/>
    <xf numFmtId="167" fontId="8" fillId="6" borderId="0" xfId="0" applyNumberFormat="1" applyFont="1" applyFill="1" applyAlignment="1">
      <alignment horizontal="center"/>
    </xf>
    <xf numFmtId="0" fontId="0" fillId="3" borderId="0" xfId="0" applyFill="1"/>
    <xf numFmtId="0" fontId="0" fillId="6" borderId="0" xfId="0" applyFill="1"/>
    <xf numFmtId="0" fontId="0" fillId="2" borderId="0" xfId="0" applyFill="1"/>
    <xf numFmtId="0" fontId="10" fillId="6" borderId="0" xfId="0" applyFont="1" applyFill="1" applyBorder="1" applyAlignment="1">
      <alignment vertical="center"/>
    </xf>
    <xf numFmtId="166" fontId="0" fillId="2" borderId="0" xfId="0" applyNumberFormat="1" applyFill="1"/>
    <xf numFmtId="166" fontId="0" fillId="6" borderId="0" xfId="0" applyNumberFormat="1" applyFill="1"/>
    <xf numFmtId="166" fontId="0" fillId="3" borderId="0" xfId="0" applyNumberFormat="1" applyFill="1"/>
    <xf numFmtId="0" fontId="8" fillId="6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166" fontId="0" fillId="0" borderId="0" xfId="0" applyNumberFormat="1"/>
    <xf numFmtId="167" fontId="8" fillId="0" borderId="0" xfId="0" applyNumberFormat="1" applyFont="1" applyFill="1" applyAlignment="1">
      <alignment horizontal="center"/>
    </xf>
    <xf numFmtId="0" fontId="0" fillId="0" borderId="0" xfId="0" applyFill="1"/>
    <xf numFmtId="0" fontId="8" fillId="0" borderId="0" xfId="0" applyFont="1" applyFill="1"/>
    <xf numFmtId="0" fontId="9" fillId="0" borderId="0" xfId="0" applyFont="1" applyFill="1"/>
    <xf numFmtId="0" fontId="11" fillId="0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P17" sqref="P17"/>
    </sheetView>
  </sheetViews>
  <sheetFormatPr baseColWidth="10" defaultRowHeight="15" x14ac:dyDescent="0"/>
  <cols>
    <col min="1" max="1" width="19.83203125" customWidth="1"/>
    <col min="2" max="2" width="8.83203125" customWidth="1"/>
    <col min="3" max="3" width="50.5" customWidth="1"/>
    <col min="4" max="4" width="15.1640625" customWidth="1"/>
    <col min="5" max="5" width="11.6640625" customWidth="1"/>
    <col min="6" max="6" width="11.83203125" customWidth="1"/>
    <col min="7" max="7" width="20.6640625" customWidth="1"/>
    <col min="8" max="8" width="6.6640625" customWidth="1"/>
    <col min="9" max="9" width="18.33203125" customWidth="1"/>
    <col min="10" max="10" width="8.6640625" customWidth="1"/>
    <col min="11" max="11" width="14.1640625" customWidth="1"/>
    <col min="12" max="12" width="6.5" customWidth="1"/>
    <col min="13" max="13" width="8.33203125" customWidth="1"/>
    <col min="14" max="14" width="13.33203125" style="44" customWidth="1"/>
  </cols>
  <sheetData>
    <row r="1" spans="1:15" ht="20">
      <c r="A1" s="4" t="s">
        <v>41</v>
      </c>
      <c r="B1" s="1"/>
      <c r="C1" s="1"/>
      <c r="D1" s="1"/>
      <c r="E1" s="1"/>
      <c r="F1" s="1"/>
    </row>
    <row r="2" spans="1:15" ht="18">
      <c r="A2" s="3" t="s">
        <v>10</v>
      </c>
      <c r="B2" s="1"/>
      <c r="C2" s="1"/>
      <c r="D2" s="1"/>
      <c r="E2" s="1"/>
      <c r="F2" s="1"/>
    </row>
    <row r="3" spans="1:15" ht="18">
      <c r="A3" s="3" t="s">
        <v>42</v>
      </c>
      <c r="B3" s="1"/>
      <c r="C3" s="1"/>
      <c r="D3" s="1"/>
      <c r="E3" s="1"/>
      <c r="F3" s="1"/>
    </row>
    <row r="4" spans="1:15">
      <c r="A4" s="2" t="s">
        <v>30</v>
      </c>
    </row>
    <row r="5" spans="1:15">
      <c r="A5" s="2"/>
    </row>
    <row r="6" spans="1:15" ht="20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45"/>
    </row>
    <row r="7" spans="1:15">
      <c r="A7" s="8" t="s">
        <v>38</v>
      </c>
      <c r="B7" s="8" t="s">
        <v>11</v>
      </c>
      <c r="C7" s="8" t="s">
        <v>16</v>
      </c>
      <c r="D7" s="8" t="s">
        <v>47</v>
      </c>
      <c r="E7" s="8" t="s">
        <v>46</v>
      </c>
      <c r="F7" s="8" t="s">
        <v>26</v>
      </c>
      <c r="G7" s="8" t="s">
        <v>27</v>
      </c>
      <c r="H7" s="8" t="s">
        <v>13</v>
      </c>
      <c r="I7" s="8" t="s">
        <v>28</v>
      </c>
      <c r="J7" s="9" t="s">
        <v>1</v>
      </c>
      <c r="K7" s="9" t="s">
        <v>29</v>
      </c>
      <c r="L7" s="9" t="s">
        <v>33</v>
      </c>
      <c r="M7" s="8" t="s">
        <v>0</v>
      </c>
      <c r="N7" s="46" t="s">
        <v>40</v>
      </c>
      <c r="O7" s="1"/>
    </row>
    <row r="8" spans="1:15">
      <c r="A8" s="10" t="s">
        <v>39</v>
      </c>
      <c r="B8" s="10" t="s">
        <v>12</v>
      </c>
      <c r="C8" s="10"/>
      <c r="D8" s="10">
        <v>0.03</v>
      </c>
      <c r="E8" s="10">
        <v>0.97699999999999998</v>
      </c>
      <c r="F8" s="10">
        <v>2130.5610000000001</v>
      </c>
      <c r="G8" s="11">
        <v>0.50770000000000004</v>
      </c>
      <c r="H8" s="10">
        <v>54</v>
      </c>
      <c r="I8" s="12">
        <f>F8*G8</f>
        <v>1081.6858197000001</v>
      </c>
      <c r="J8" s="10"/>
      <c r="K8" s="10"/>
      <c r="L8" s="10"/>
      <c r="M8" s="10"/>
      <c r="N8" s="47"/>
    </row>
    <row r="9" spans="1:15">
      <c r="A9" s="22" t="s">
        <v>32</v>
      </c>
      <c r="B9" s="22" t="s">
        <v>12</v>
      </c>
      <c r="C9" s="22"/>
      <c r="D9" s="22">
        <f>0.025-D8</f>
        <v>-4.9999999999999975E-3</v>
      </c>
      <c r="E9" s="22">
        <f>0.982-E8</f>
        <v>5.0000000000000044E-3</v>
      </c>
      <c r="F9" s="22">
        <v>1667.9949999999999</v>
      </c>
      <c r="G9" s="23">
        <v>0.66539999999999999</v>
      </c>
      <c r="H9" s="22">
        <v>62</v>
      </c>
      <c r="I9" s="24">
        <f>F9*G9</f>
        <v>1109.883873</v>
      </c>
      <c r="J9" s="24">
        <f>(H9*G9-H8*G8)/(H9-H8)</f>
        <v>1.7298750000000003</v>
      </c>
      <c r="K9" s="24">
        <f>(I9-I8)/J9</f>
        <v>16.30063056579224</v>
      </c>
      <c r="L9" s="22">
        <f>H9-H8</f>
        <v>8</v>
      </c>
      <c r="M9" s="26">
        <f>CHIDIST(K9,L9)</f>
        <v>3.8273807200847387E-2</v>
      </c>
      <c r="N9" s="45" t="s">
        <v>15</v>
      </c>
    </row>
    <row r="10" spans="1:15">
      <c r="A10" s="13" t="s">
        <v>31</v>
      </c>
      <c r="B10" s="13" t="s">
        <v>12</v>
      </c>
      <c r="C10" s="13"/>
      <c r="D10" s="13">
        <f>0.024-D8</f>
        <v>-5.9999999999999984E-3</v>
      </c>
      <c r="E10" s="13">
        <f>0.981-E8</f>
        <v>4.0000000000000036E-3</v>
      </c>
      <c r="F10" s="13">
        <v>1731.6510000000001</v>
      </c>
      <c r="G10" s="14">
        <v>0.66859999999999997</v>
      </c>
      <c r="H10" s="13">
        <v>71</v>
      </c>
      <c r="I10" s="15">
        <f>F10*G10</f>
        <v>1157.7818586000001</v>
      </c>
      <c r="J10" s="15">
        <f>(H10*G10-H8*G8)/(H10-H8)</f>
        <v>1.1796941176470586</v>
      </c>
      <c r="K10" s="15">
        <f>(I10-I8)/J10</f>
        <v>64.504889667311531</v>
      </c>
      <c r="L10" s="21">
        <f>H10-H8</f>
        <v>17</v>
      </c>
      <c r="M10" s="27">
        <f>CHIDIST(K10,L10)</f>
        <v>1.8625144692278924E-7</v>
      </c>
      <c r="N10" s="45" t="s">
        <v>15</v>
      </c>
    </row>
    <row r="11" spans="1:15">
      <c r="A11" s="29" t="s">
        <v>35</v>
      </c>
      <c r="B11" s="29" t="s">
        <v>5</v>
      </c>
      <c r="C11" s="36" t="s">
        <v>17</v>
      </c>
      <c r="D11" s="36"/>
      <c r="E11" s="36"/>
      <c r="F11" s="40" t="s">
        <v>36</v>
      </c>
      <c r="G11" s="30"/>
      <c r="H11" s="29"/>
      <c r="I11" s="31"/>
      <c r="J11" s="31"/>
      <c r="K11" s="31"/>
      <c r="L11" s="29"/>
      <c r="M11" s="32"/>
      <c r="N11" s="45"/>
    </row>
    <row r="12" spans="1:15">
      <c r="A12" s="29"/>
      <c r="B12" s="29" t="s">
        <v>2</v>
      </c>
      <c r="C12" s="36" t="s">
        <v>18</v>
      </c>
      <c r="D12" s="36"/>
      <c r="E12" s="36"/>
      <c r="F12" s="31">
        <v>2080.86</v>
      </c>
      <c r="G12" s="30">
        <v>0.52039999999999997</v>
      </c>
      <c r="H12" s="29">
        <v>55</v>
      </c>
      <c r="I12" s="31">
        <f t="shared" ref="I12:I19" si="0">F12*G12</f>
        <v>1082.8795440000001</v>
      </c>
      <c r="J12" s="31">
        <f>(H12*G12-$H$8*$G$8)/(H12-$H$8)</f>
        <v>1.2061999999999991</v>
      </c>
      <c r="K12" s="31">
        <f t="shared" ref="K12:K19" si="1">(I12-$I$8)/J12</f>
        <v>0.98965702205271622</v>
      </c>
      <c r="L12" s="29">
        <f>H12-$H$8</f>
        <v>1</v>
      </c>
      <c r="M12" s="32">
        <f>CHIDIST(K12,L12)</f>
        <v>0.31982621574448761</v>
      </c>
      <c r="N12" s="45" t="s">
        <v>14</v>
      </c>
    </row>
    <row r="13" spans="1:15">
      <c r="A13" s="29"/>
      <c r="B13" s="29" t="s">
        <v>3</v>
      </c>
      <c r="C13" s="36" t="s">
        <v>19</v>
      </c>
      <c r="D13" s="36"/>
      <c r="E13" s="36"/>
      <c r="F13" s="29">
        <v>2104.402</v>
      </c>
      <c r="G13" s="30">
        <v>0.51439999999999997</v>
      </c>
      <c r="H13" s="29">
        <v>55</v>
      </c>
      <c r="I13" s="31">
        <f t="shared" si="0"/>
        <v>1082.5043888</v>
      </c>
      <c r="J13" s="31">
        <f t="shared" ref="J13:J19" si="2">(H13*G13-$H$8*$G$8)/(H13-$H$8)</f>
        <v>0.8761999999999972</v>
      </c>
      <c r="K13" s="31">
        <f t="shared" si="1"/>
        <v>0.93422631819205604</v>
      </c>
      <c r="L13" s="29">
        <f t="shared" ref="L13:L19" si="3">H13-$H$8</f>
        <v>1</v>
      </c>
      <c r="M13" s="32">
        <f t="shared" ref="M13:M19" si="4">CHIDIST(K13,L13)</f>
        <v>0.3337671216127166</v>
      </c>
      <c r="N13" s="45" t="s">
        <v>14</v>
      </c>
    </row>
    <row r="14" spans="1:15">
      <c r="A14" s="29"/>
      <c r="B14" s="29" t="s">
        <v>4</v>
      </c>
      <c r="C14" s="36" t="s">
        <v>20</v>
      </c>
      <c r="D14" s="36"/>
      <c r="E14" s="36"/>
      <c r="F14" s="29">
        <v>2013.818</v>
      </c>
      <c r="G14" s="30">
        <v>0.5383</v>
      </c>
      <c r="H14" s="29">
        <v>55</v>
      </c>
      <c r="I14" s="31">
        <f t="shared" si="0"/>
        <v>1084.0382294000001</v>
      </c>
      <c r="J14" s="31">
        <f t="shared" si="2"/>
        <v>2.1906999999999996</v>
      </c>
      <c r="K14" s="31">
        <f t="shared" si="1"/>
        <v>1.0738164513625568</v>
      </c>
      <c r="L14" s="29">
        <f t="shared" si="3"/>
        <v>1</v>
      </c>
      <c r="M14" s="32">
        <f t="shared" si="4"/>
        <v>0.30008498826534857</v>
      </c>
      <c r="N14" s="45" t="s">
        <v>14</v>
      </c>
    </row>
    <row r="15" spans="1:15">
      <c r="A15" s="29"/>
      <c r="B15" s="29" t="s">
        <v>5</v>
      </c>
      <c r="C15" s="36" t="s">
        <v>21</v>
      </c>
      <c r="D15" s="36"/>
      <c r="E15" s="36"/>
      <c r="F15" s="29">
        <v>2096.346</v>
      </c>
      <c r="G15" s="30">
        <v>0.51649999999999996</v>
      </c>
      <c r="H15" s="29">
        <v>55</v>
      </c>
      <c r="I15" s="31">
        <f t="shared" si="0"/>
        <v>1082.7627089999999</v>
      </c>
      <c r="J15" s="31">
        <f t="shared" si="2"/>
        <v>0.99169999999999803</v>
      </c>
      <c r="K15" s="31">
        <f t="shared" si="1"/>
        <v>1.0859022889984096</v>
      </c>
      <c r="L15" s="29">
        <f>H15-$H$8</f>
        <v>1</v>
      </c>
      <c r="M15" s="32">
        <f t="shared" si="4"/>
        <v>0.29738091582032677</v>
      </c>
      <c r="N15" s="45" t="s">
        <v>14</v>
      </c>
    </row>
    <row r="16" spans="1:15">
      <c r="A16" s="29"/>
      <c r="B16" s="29" t="s">
        <v>6</v>
      </c>
      <c r="C16" s="36" t="s">
        <v>22</v>
      </c>
      <c r="D16" s="36"/>
      <c r="E16" s="36"/>
      <c r="F16" s="29">
        <v>2058.8679999999999</v>
      </c>
      <c r="G16" s="30">
        <v>0.52610000000000001</v>
      </c>
      <c r="H16" s="29">
        <v>55</v>
      </c>
      <c r="I16" s="31">
        <f t="shared" si="0"/>
        <v>1083.1704548</v>
      </c>
      <c r="J16" s="31">
        <f t="shared" si="2"/>
        <v>1.5197000000000003</v>
      </c>
      <c r="K16" s="31">
        <f t="shared" si="1"/>
        <v>0.97692643284850789</v>
      </c>
      <c r="L16" s="29">
        <f t="shared" si="3"/>
        <v>1</v>
      </c>
      <c r="M16" s="32">
        <f t="shared" si="4"/>
        <v>0.32295880021953832</v>
      </c>
      <c r="N16" s="45" t="s">
        <v>14</v>
      </c>
    </row>
    <row r="17" spans="1:15">
      <c r="A17" s="29"/>
      <c r="B17" s="29" t="s">
        <v>7</v>
      </c>
      <c r="C17" s="36" t="s">
        <v>23</v>
      </c>
      <c r="D17" s="36"/>
      <c r="E17" s="36"/>
      <c r="F17" s="29">
        <v>2051.788</v>
      </c>
      <c r="G17" s="30">
        <v>0.52980000000000005</v>
      </c>
      <c r="H17" s="29">
        <v>55</v>
      </c>
      <c r="I17" s="31">
        <f t="shared" si="0"/>
        <v>1087.0372824000001</v>
      </c>
      <c r="J17" s="31">
        <f t="shared" si="2"/>
        <v>1.7232000000000021</v>
      </c>
      <c r="K17" s="31">
        <f t="shared" si="1"/>
        <v>3.1055377785515028</v>
      </c>
      <c r="L17" s="29">
        <f t="shared" si="3"/>
        <v>1</v>
      </c>
      <c r="M17" s="32">
        <f t="shared" si="4"/>
        <v>7.8026458323415412E-2</v>
      </c>
      <c r="N17" s="45" t="s">
        <v>34</v>
      </c>
    </row>
    <row r="18" spans="1:15">
      <c r="A18" s="29"/>
      <c r="B18" s="29" t="s">
        <v>8</v>
      </c>
      <c r="C18" s="36" t="s">
        <v>24</v>
      </c>
      <c r="D18" s="36"/>
      <c r="E18" s="36"/>
      <c r="F18" s="29">
        <v>2045.8430000000001</v>
      </c>
      <c r="G18" s="30">
        <v>0.53280000000000005</v>
      </c>
      <c r="H18" s="29">
        <v>55</v>
      </c>
      <c r="I18" s="31">
        <f t="shared" si="0"/>
        <v>1090.0251504000003</v>
      </c>
      <c r="J18" s="31">
        <f>(H18*G18-$H$8*$G$8)/(H18-$H$8)</f>
        <v>1.8882000000000012</v>
      </c>
      <c r="K18" s="31">
        <f t="shared" si="1"/>
        <v>4.416550524308926</v>
      </c>
      <c r="L18" s="29">
        <f t="shared" si="3"/>
        <v>1</v>
      </c>
      <c r="M18" s="32">
        <f t="shared" si="4"/>
        <v>3.5591918447286444E-2</v>
      </c>
      <c r="N18" s="45" t="s">
        <v>15</v>
      </c>
    </row>
    <row r="19" spans="1:15">
      <c r="A19" s="29"/>
      <c r="B19" s="29" t="s">
        <v>9</v>
      </c>
      <c r="C19" s="36" t="s">
        <v>25</v>
      </c>
      <c r="D19" s="36"/>
      <c r="E19" s="36"/>
      <c r="F19" s="29">
        <v>2070.4009999999998</v>
      </c>
      <c r="G19" s="30">
        <v>0.52249999999999996</v>
      </c>
      <c r="H19" s="29">
        <v>55</v>
      </c>
      <c r="I19" s="31">
        <f t="shared" si="0"/>
        <v>1081.7845224999999</v>
      </c>
      <c r="J19" s="31">
        <f t="shared" si="2"/>
        <v>1.3216999999999963</v>
      </c>
      <c r="K19" s="31">
        <f t="shared" si="1"/>
        <v>7.4678671407829578E-2</v>
      </c>
      <c r="L19" s="29">
        <f t="shared" si="3"/>
        <v>1</v>
      </c>
      <c r="M19" s="32">
        <f t="shared" si="4"/>
        <v>0.78464261072242403</v>
      </c>
      <c r="N19" s="45" t="s">
        <v>14</v>
      </c>
    </row>
    <row r="20" spans="1:15">
      <c r="A20" s="16" t="s">
        <v>31</v>
      </c>
      <c r="B20" s="16" t="s">
        <v>5</v>
      </c>
      <c r="C20" s="17" t="s">
        <v>17</v>
      </c>
      <c r="D20" s="17"/>
      <c r="E20" s="17"/>
      <c r="F20" s="41" t="s">
        <v>36</v>
      </c>
      <c r="G20" s="18"/>
      <c r="H20" s="16"/>
      <c r="I20" s="19"/>
      <c r="J20" s="16"/>
      <c r="K20" s="20"/>
      <c r="L20" s="20"/>
      <c r="M20" s="28"/>
      <c r="N20" s="45"/>
      <c r="O20" s="5"/>
    </row>
    <row r="21" spans="1:15">
      <c r="A21" s="16"/>
      <c r="B21" s="16" t="s">
        <v>2</v>
      </c>
      <c r="C21" s="17" t="s">
        <v>18</v>
      </c>
      <c r="D21" s="17"/>
      <c r="E21" s="17"/>
      <c r="F21" s="16">
        <v>2097.2460000000001</v>
      </c>
      <c r="G21" s="18">
        <v>0.51680000000000004</v>
      </c>
      <c r="H21" s="16">
        <v>56</v>
      </c>
      <c r="I21" s="19">
        <f t="shared" ref="I21:I28" si="5">F21*G21</f>
        <v>1083.8567328000001</v>
      </c>
      <c r="J21" s="16">
        <f>(H21*G21-$H$8*$G$8)/(H21-$H$8)</f>
        <v>0.76250000000000107</v>
      </c>
      <c r="K21" s="19">
        <f>(I21-$I$8)/J21</f>
        <v>2.8470991475409888</v>
      </c>
      <c r="L21" s="25">
        <f>H21-$H$8</f>
        <v>2</v>
      </c>
      <c r="M21" s="28">
        <f>CHIDIST(K21,L21)</f>
        <v>0.24085755609733903</v>
      </c>
      <c r="N21" s="45" t="s">
        <v>14</v>
      </c>
      <c r="O21" s="5"/>
    </row>
    <row r="22" spans="1:15">
      <c r="A22" s="16"/>
      <c r="B22" s="16" t="s">
        <v>3</v>
      </c>
      <c r="C22" s="17" t="s">
        <v>19</v>
      </c>
      <c r="D22" s="17"/>
      <c r="E22" s="17"/>
      <c r="F22" s="16">
        <v>2123.3919999999998</v>
      </c>
      <c r="G22" s="18">
        <v>0.51070000000000004</v>
      </c>
      <c r="H22" s="16">
        <v>56</v>
      </c>
      <c r="I22" s="19">
        <f t="shared" si="5"/>
        <v>1084.4162944</v>
      </c>
      <c r="J22" s="16">
        <f t="shared" ref="J22:J28" si="6">(H22*G22-$H$8*$G$8)/(H22-$H$8)</f>
        <v>0.59170000000000122</v>
      </c>
      <c r="K22" s="19">
        <f t="shared" ref="K22:K28" si="7">(I22-$I$8)/J22</f>
        <v>4.6146268379243294</v>
      </c>
      <c r="L22" s="25">
        <f t="shared" ref="L22:L28" si="8">H22-$H$8</f>
        <v>2</v>
      </c>
      <c r="M22" s="28">
        <f t="shared" ref="M22:M28" si="9">CHIDIST(K22,L22)</f>
        <v>9.9528283496733538E-2</v>
      </c>
      <c r="N22" s="45" t="s">
        <v>14</v>
      </c>
      <c r="O22" s="5"/>
    </row>
    <row r="23" spans="1:15">
      <c r="A23" s="16"/>
      <c r="B23" s="16" t="s">
        <v>4</v>
      </c>
      <c r="C23" s="17" t="s">
        <v>20</v>
      </c>
      <c r="D23" s="17"/>
      <c r="E23" s="17"/>
      <c r="F23" s="19">
        <v>2023.71</v>
      </c>
      <c r="G23" s="18">
        <v>0.53810000000000002</v>
      </c>
      <c r="H23" s="16">
        <v>56</v>
      </c>
      <c r="I23" s="19">
        <f t="shared" si="5"/>
        <v>1088.958351</v>
      </c>
      <c r="J23" s="16">
        <f t="shared" si="6"/>
        <v>1.3589000000000002</v>
      </c>
      <c r="K23" s="19">
        <f t="shared" si="7"/>
        <v>5.3517781293692357</v>
      </c>
      <c r="L23" s="25">
        <f t="shared" si="8"/>
        <v>2</v>
      </c>
      <c r="M23" s="28">
        <f t="shared" si="9"/>
        <v>6.8845592992158311E-2</v>
      </c>
      <c r="N23" s="45" t="s">
        <v>34</v>
      </c>
      <c r="O23" s="5"/>
    </row>
    <row r="24" spans="1:15">
      <c r="A24" s="16"/>
      <c r="B24" s="16" t="s">
        <v>5</v>
      </c>
      <c r="C24" s="17" t="s">
        <v>21</v>
      </c>
      <c r="D24" s="17"/>
      <c r="E24" s="17"/>
      <c r="F24" s="16">
        <v>2120.152</v>
      </c>
      <c r="G24" s="18">
        <v>0.51100000000000001</v>
      </c>
      <c r="H24" s="16">
        <v>56</v>
      </c>
      <c r="I24" s="19">
        <f t="shared" si="5"/>
        <v>1083.3976720000001</v>
      </c>
      <c r="J24" s="16">
        <f t="shared" si="6"/>
        <v>0.60009999999999941</v>
      </c>
      <c r="K24" s="19">
        <f t="shared" si="7"/>
        <v>2.8526117313779706</v>
      </c>
      <c r="L24" s="25">
        <f t="shared" si="8"/>
        <v>2</v>
      </c>
      <c r="M24" s="28">
        <f t="shared" si="9"/>
        <v>0.24019459643685437</v>
      </c>
      <c r="N24" s="45" t="s">
        <v>14</v>
      </c>
      <c r="O24" s="5"/>
    </row>
    <row r="25" spans="1:15">
      <c r="A25" s="16"/>
      <c r="B25" s="16" t="s">
        <v>6</v>
      </c>
      <c r="C25" s="17" t="s">
        <v>22</v>
      </c>
      <c r="D25" s="17"/>
      <c r="E25" s="17"/>
      <c r="F25" s="16">
        <v>2070.3359999999998</v>
      </c>
      <c r="G25" s="18">
        <v>0.52759999999999996</v>
      </c>
      <c r="H25" s="16">
        <v>56</v>
      </c>
      <c r="I25" s="19">
        <f t="shared" si="5"/>
        <v>1092.3092735999999</v>
      </c>
      <c r="J25" s="16">
        <f t="shared" si="6"/>
        <v>1.064899999999998</v>
      </c>
      <c r="K25" s="19">
        <f t="shared" si="7"/>
        <v>9.9760107991358353</v>
      </c>
      <c r="L25" s="25">
        <f t="shared" si="8"/>
        <v>2</v>
      </c>
      <c r="M25" s="28">
        <f t="shared" si="9"/>
        <v>6.8192526205056673E-3</v>
      </c>
      <c r="N25" s="45" t="s">
        <v>15</v>
      </c>
      <c r="O25" s="5"/>
    </row>
    <row r="26" spans="1:15">
      <c r="A26" s="16"/>
      <c r="B26" s="16" t="s">
        <v>7</v>
      </c>
      <c r="C26" s="17" t="s">
        <v>23</v>
      </c>
      <c r="D26" s="17"/>
      <c r="E26" s="17"/>
      <c r="F26" s="16">
        <v>2062.6840000000002</v>
      </c>
      <c r="G26" s="18">
        <v>0.53210000000000002</v>
      </c>
      <c r="H26" s="16">
        <v>56</v>
      </c>
      <c r="I26" s="19">
        <f t="shared" si="5"/>
        <v>1097.5541564000002</v>
      </c>
      <c r="J26" s="16">
        <f t="shared" si="6"/>
        <v>1.190900000000001</v>
      </c>
      <c r="K26" s="19">
        <f t="shared" si="7"/>
        <v>13.32465924930732</v>
      </c>
      <c r="L26" s="25">
        <f t="shared" si="8"/>
        <v>2</v>
      </c>
      <c r="M26" s="28">
        <f t="shared" si="9"/>
        <v>1.2781652540041718E-3</v>
      </c>
      <c r="N26" s="45" t="s">
        <v>15</v>
      </c>
      <c r="O26" s="5"/>
    </row>
    <row r="27" spans="1:15">
      <c r="A27" s="16"/>
      <c r="B27" s="16" t="s">
        <v>8</v>
      </c>
      <c r="C27" s="17" t="s">
        <v>24</v>
      </c>
      <c r="D27" s="17"/>
      <c r="E27" s="17"/>
      <c r="F27" s="19">
        <v>2063.2939999999999</v>
      </c>
      <c r="G27" s="18">
        <v>0.53510000000000002</v>
      </c>
      <c r="H27" s="16">
        <v>56</v>
      </c>
      <c r="I27" s="19">
        <f t="shared" si="5"/>
        <v>1104.0686194</v>
      </c>
      <c r="J27" s="16">
        <f>(H27*G27-$H$8*$G$8)/(H27-$H$8)</f>
        <v>1.2749000000000006</v>
      </c>
      <c r="K27" s="19">
        <f t="shared" si="7"/>
        <v>17.556514001098002</v>
      </c>
      <c r="L27" s="25">
        <f t="shared" si="8"/>
        <v>2</v>
      </c>
      <c r="M27" s="28">
        <f t="shared" si="9"/>
        <v>1.5404635404514419E-4</v>
      </c>
      <c r="N27" s="45" t="s">
        <v>15</v>
      </c>
      <c r="O27" s="5"/>
    </row>
    <row r="28" spans="1:15">
      <c r="A28" s="16"/>
      <c r="B28" s="16" t="s">
        <v>9</v>
      </c>
      <c r="C28" s="17" t="s">
        <v>25</v>
      </c>
      <c r="D28" s="17"/>
      <c r="E28" s="17"/>
      <c r="F28" s="16">
        <v>2085.3249999999998</v>
      </c>
      <c r="G28" s="18">
        <v>0.51910000000000001</v>
      </c>
      <c r="H28" s="16">
        <v>56</v>
      </c>
      <c r="I28" s="19">
        <f t="shared" si="5"/>
        <v>1082.4922074999999</v>
      </c>
      <c r="J28" s="16">
        <f t="shared" si="6"/>
        <v>0.82690000000000019</v>
      </c>
      <c r="K28" s="19">
        <f t="shared" si="7"/>
        <v>0.97519385657251312</v>
      </c>
      <c r="L28" s="25">
        <f t="shared" si="8"/>
        <v>2</v>
      </c>
      <c r="M28" s="28">
        <f t="shared" si="9"/>
        <v>0.61410034964439919</v>
      </c>
      <c r="N28" s="45" t="s">
        <v>14</v>
      </c>
      <c r="O28" s="5"/>
    </row>
    <row r="30" spans="1:15">
      <c r="A30" s="35" t="s">
        <v>37</v>
      </c>
      <c r="B30" s="35"/>
      <c r="C30" s="35"/>
      <c r="D30" s="35"/>
      <c r="E30" s="35"/>
      <c r="F30" s="35">
        <v>2130.4639999999999</v>
      </c>
      <c r="G30" s="35">
        <v>0.50770000000000004</v>
      </c>
      <c r="H30" s="35">
        <v>54</v>
      </c>
      <c r="I30" s="37">
        <f>F30*G30</f>
        <v>1081.6365728000001</v>
      </c>
      <c r="J30" s="35"/>
      <c r="K30" s="35"/>
      <c r="L30" s="35"/>
      <c r="M30" s="35"/>
    </row>
    <row r="31" spans="1:15">
      <c r="A31" s="34" t="s">
        <v>32</v>
      </c>
      <c r="B31" s="29" t="s">
        <v>5</v>
      </c>
      <c r="C31" s="34"/>
      <c r="D31" s="34"/>
      <c r="E31" s="34"/>
      <c r="F31" s="34">
        <v>2080.8580000000002</v>
      </c>
      <c r="G31" s="34">
        <v>0.52039999999999997</v>
      </c>
      <c r="H31" s="34">
        <v>55</v>
      </c>
      <c r="I31" s="38">
        <f>F31*G31</f>
        <v>1082.8785032000001</v>
      </c>
      <c r="J31" s="34">
        <f>(H31*G31-H30*G30)/(H31-H30)</f>
        <v>1.2061999999999991</v>
      </c>
      <c r="K31" s="38">
        <f>(I31-I30)/J31</f>
        <v>1.0296222848615504</v>
      </c>
      <c r="L31" s="34">
        <f>H31-H30</f>
        <v>1</v>
      </c>
      <c r="M31" s="38">
        <f>CHIDIST(K31,L31)</f>
        <v>0.31024739859753153</v>
      </c>
      <c r="N31" s="44" t="s">
        <v>14</v>
      </c>
    </row>
    <row r="32" spans="1:15">
      <c r="A32" s="33" t="s">
        <v>31</v>
      </c>
      <c r="B32" s="16" t="s">
        <v>5</v>
      </c>
      <c r="C32" s="33"/>
      <c r="D32" s="33"/>
      <c r="E32" s="33"/>
      <c r="F32" s="33">
        <v>2103.5010000000002</v>
      </c>
      <c r="G32" s="33">
        <v>0.51570000000000005</v>
      </c>
      <c r="H32" s="33">
        <v>56</v>
      </c>
      <c r="I32" s="39">
        <f>F32*G32</f>
        <v>1084.7754657000003</v>
      </c>
      <c r="J32" s="33">
        <f>(H32*G32-H30*G30)/(H32-H30)</f>
        <v>0.73170000000000179</v>
      </c>
      <c r="K32" s="39">
        <f>(I32-I30)/J32</f>
        <v>4.2898631952988833</v>
      </c>
      <c r="L32" s="33">
        <f>H32-H30</f>
        <v>2</v>
      </c>
      <c r="M32" s="39">
        <f>CHIDIST(K32,L32)</f>
        <v>0.11707604504691543</v>
      </c>
      <c r="N32" s="44" t="s">
        <v>14</v>
      </c>
    </row>
    <row r="35" spans="1:15" ht="20">
      <c r="A35" s="6" t="s">
        <v>44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45"/>
    </row>
    <row r="36" spans="1:15">
      <c r="A36" s="8" t="s">
        <v>38</v>
      </c>
      <c r="B36" s="8" t="s">
        <v>11</v>
      </c>
      <c r="C36" s="8" t="s">
        <v>16</v>
      </c>
      <c r="D36" s="8"/>
      <c r="E36" s="8"/>
      <c r="F36" s="8" t="s">
        <v>26</v>
      </c>
      <c r="G36" s="8" t="s">
        <v>27</v>
      </c>
      <c r="H36" s="8" t="s">
        <v>13</v>
      </c>
      <c r="I36" s="8" t="s">
        <v>28</v>
      </c>
      <c r="J36" s="9" t="s">
        <v>1</v>
      </c>
      <c r="K36" s="9" t="s">
        <v>29</v>
      </c>
      <c r="L36" s="9" t="s">
        <v>33</v>
      </c>
      <c r="M36" s="8" t="s">
        <v>0</v>
      </c>
      <c r="N36" s="46" t="s">
        <v>40</v>
      </c>
      <c r="O36" s="1"/>
    </row>
    <row r="37" spans="1:15">
      <c r="A37" s="10" t="s">
        <v>45</v>
      </c>
      <c r="B37" s="10" t="s">
        <v>12</v>
      </c>
      <c r="C37" s="10"/>
      <c r="D37" s="10"/>
      <c r="E37" s="10"/>
      <c r="F37" s="10">
        <v>1126.1110000000001</v>
      </c>
      <c r="G37" s="11">
        <v>0.46839999999999998</v>
      </c>
      <c r="H37" s="10">
        <v>28</v>
      </c>
      <c r="I37" s="12">
        <f>F37*G37</f>
        <v>527.47039240000004</v>
      </c>
      <c r="J37" s="10"/>
      <c r="K37" s="10"/>
      <c r="L37" s="10"/>
      <c r="M37" s="10"/>
      <c r="N37" s="45"/>
    </row>
    <row r="38" spans="1:15">
      <c r="A38" s="22" t="s">
        <v>32</v>
      </c>
      <c r="B38" s="22" t="s">
        <v>12</v>
      </c>
      <c r="C38" s="22"/>
      <c r="D38" s="22"/>
      <c r="E38" s="22"/>
      <c r="F38" s="22">
        <v>861.40800000000002</v>
      </c>
      <c r="G38" s="23">
        <v>0.61919999999999997</v>
      </c>
      <c r="H38" s="22">
        <v>34</v>
      </c>
      <c r="I38" s="24">
        <f>F38*G38</f>
        <v>533.3838336</v>
      </c>
      <c r="J38" s="24">
        <f>(H38*G38-H37*G37)/(H38-H37)</f>
        <v>1.3229333333333331</v>
      </c>
      <c r="K38" s="24">
        <f>(I38-I37)/J38</f>
        <v>4.4699464825639739</v>
      </c>
      <c r="L38" s="22">
        <f>H38-H37</f>
        <v>6</v>
      </c>
      <c r="M38" s="26">
        <f>CHIDIST(K38,L38)</f>
        <v>0.61335157160288079</v>
      </c>
      <c r="N38" s="45" t="s">
        <v>14</v>
      </c>
    </row>
    <row r="39" spans="1:15">
      <c r="A39" s="13" t="s">
        <v>31</v>
      </c>
      <c r="B39" s="13" t="s">
        <v>12</v>
      </c>
      <c r="C39" s="13"/>
      <c r="D39" s="13"/>
      <c r="E39" s="13"/>
      <c r="F39" s="13">
        <v>895.60199999999998</v>
      </c>
      <c r="G39" s="14">
        <v>0.62190000000000001</v>
      </c>
      <c r="H39" s="13">
        <v>41</v>
      </c>
      <c r="I39" s="15">
        <f>F39*G39</f>
        <v>556.97488380000004</v>
      </c>
      <c r="J39" s="15">
        <f>(H39*G39-H37*G37)/(H39-H37)</f>
        <v>0.95251538461538476</v>
      </c>
      <c r="K39" s="15">
        <f>(I39-I37)/J39</f>
        <v>30.975343681103478</v>
      </c>
      <c r="L39" s="21">
        <f>H39-H37</f>
        <v>13</v>
      </c>
      <c r="M39" s="27">
        <f>CHIDIST(K39,L39)</f>
        <v>3.3997162820825736E-3</v>
      </c>
      <c r="N39" s="45" t="s">
        <v>15</v>
      </c>
    </row>
    <row r="40" spans="1:15">
      <c r="J40" s="42">
        <f>(H39*G39-H38*G38)/(H39-H38)</f>
        <v>0.6350142857142862</v>
      </c>
      <c r="K40" s="42">
        <f>(I39-I38)/J40</f>
        <v>37.15042437740437</v>
      </c>
      <c r="L40">
        <f>H39-H38</f>
        <v>7</v>
      </c>
      <c r="M40" s="43">
        <f>CHIDIST(K40,L40)</f>
        <v>4.3927123141130305E-6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9-Item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Moody</dc:creator>
  <cp:lastModifiedBy>Joanna Moody</cp:lastModifiedBy>
  <dcterms:created xsi:type="dcterms:W3CDTF">2018-11-23T17:29:45Z</dcterms:created>
  <dcterms:modified xsi:type="dcterms:W3CDTF">2019-10-06T22:07:03Z</dcterms:modified>
</cp:coreProperties>
</file>