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0" yWindow="-20" windowWidth="25600" windowHeight="15620" tabRatio="500"/>
  </bookViews>
  <sheets>
    <sheet name="Scale" sheetId="1" r:id="rId1"/>
    <sheet name="Item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6" i="1" l="1"/>
  <c r="Q15" i="1"/>
  <c r="Q14" i="1"/>
  <c r="P16" i="1"/>
  <c r="P15" i="1"/>
  <c r="P14" i="1"/>
  <c r="Q8" i="1"/>
  <c r="P8" i="1"/>
  <c r="P7" i="1"/>
  <c r="Q7" i="1"/>
  <c r="Q6" i="1"/>
  <c r="P6" i="1"/>
  <c r="J82" i="2"/>
  <c r="G92" i="2"/>
  <c r="G91" i="2"/>
  <c r="F90" i="2"/>
  <c r="F92" i="2"/>
  <c r="H92" i="2"/>
  <c r="F91" i="2"/>
  <c r="H91" i="2"/>
  <c r="I92" i="2"/>
  <c r="I91" i="2"/>
  <c r="I80" i="2"/>
  <c r="I81" i="2"/>
  <c r="I82" i="2"/>
  <c r="I83" i="2"/>
  <c r="I84" i="2"/>
  <c r="I85" i="2"/>
  <c r="I86" i="2"/>
  <c r="I87" i="2"/>
  <c r="I88" i="2"/>
  <c r="I89" i="2"/>
  <c r="I79" i="2"/>
  <c r="I69" i="2"/>
  <c r="I70" i="2"/>
  <c r="I71" i="2"/>
  <c r="I72" i="2"/>
  <c r="I73" i="2"/>
  <c r="I74" i="2"/>
  <c r="I75" i="2"/>
  <c r="I76" i="2"/>
  <c r="I77" i="2"/>
  <c r="I78" i="2"/>
  <c r="I68" i="2"/>
  <c r="F80" i="2"/>
  <c r="G80" i="2"/>
  <c r="H80" i="2"/>
  <c r="F81" i="2"/>
  <c r="G81" i="2"/>
  <c r="H81" i="2"/>
  <c r="F82" i="2"/>
  <c r="G82" i="2"/>
  <c r="H82" i="2"/>
  <c r="F83" i="2"/>
  <c r="G83" i="2"/>
  <c r="H83" i="2"/>
  <c r="F84" i="2"/>
  <c r="G84" i="2"/>
  <c r="H84" i="2"/>
  <c r="F85" i="2"/>
  <c r="G85" i="2"/>
  <c r="H85" i="2"/>
  <c r="F86" i="2"/>
  <c r="G86" i="2"/>
  <c r="H86" i="2"/>
  <c r="F87" i="2"/>
  <c r="G87" i="2"/>
  <c r="H87" i="2"/>
  <c r="F88" i="2"/>
  <c r="G88" i="2"/>
  <c r="H88" i="2"/>
  <c r="F89" i="2"/>
  <c r="G89" i="2"/>
  <c r="H89" i="2"/>
  <c r="F79" i="2"/>
  <c r="G79" i="2"/>
  <c r="H79" i="2"/>
  <c r="F69" i="2"/>
  <c r="G69" i="2"/>
  <c r="H69" i="2"/>
  <c r="F70" i="2"/>
  <c r="G70" i="2"/>
  <c r="H70" i="2"/>
  <c r="F71" i="2"/>
  <c r="G71" i="2"/>
  <c r="H71" i="2"/>
  <c r="F72" i="2"/>
  <c r="G72" i="2"/>
  <c r="H72" i="2"/>
  <c r="F73" i="2"/>
  <c r="G73" i="2"/>
  <c r="H73" i="2"/>
  <c r="F74" i="2"/>
  <c r="G74" i="2"/>
  <c r="H74" i="2"/>
  <c r="F75" i="2"/>
  <c r="G75" i="2"/>
  <c r="H75" i="2"/>
  <c r="F76" i="2"/>
  <c r="G76" i="2"/>
  <c r="H76" i="2"/>
  <c r="F77" i="2"/>
  <c r="G77" i="2"/>
  <c r="H77" i="2"/>
  <c r="F78" i="2"/>
  <c r="G78" i="2"/>
  <c r="H78" i="2"/>
  <c r="F68" i="2"/>
  <c r="G68" i="2"/>
  <c r="H68" i="2"/>
  <c r="F67" i="2"/>
  <c r="E67" i="2"/>
  <c r="D67" i="2"/>
  <c r="C67" i="2"/>
  <c r="J92" i="2"/>
  <c r="J91" i="2"/>
  <c r="J89" i="2"/>
  <c r="J88" i="2"/>
  <c r="J87" i="2"/>
  <c r="J86" i="2"/>
  <c r="J85" i="2"/>
  <c r="J84" i="2"/>
  <c r="J83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F23" i="1"/>
  <c r="G22" i="1"/>
  <c r="F24" i="1"/>
  <c r="F22" i="1"/>
  <c r="E23" i="1"/>
  <c r="G23" i="1"/>
  <c r="E22" i="1"/>
  <c r="F5" i="2"/>
  <c r="E5" i="2"/>
  <c r="D5" i="2"/>
  <c r="C5" i="2"/>
  <c r="G24" i="1"/>
  <c r="H24" i="1"/>
  <c r="I24" i="1"/>
  <c r="H23" i="1"/>
  <c r="I23" i="1"/>
  <c r="H22" i="1"/>
  <c r="I22" i="1"/>
  <c r="E21" i="1"/>
  <c r="G60" i="2"/>
  <c r="G61" i="2"/>
  <c r="C36" i="2"/>
  <c r="E36" i="2"/>
  <c r="F36" i="2"/>
  <c r="D36" i="2"/>
  <c r="H61" i="2"/>
  <c r="J61" i="2"/>
  <c r="F15" i="1"/>
  <c r="E13" i="1"/>
  <c r="E15" i="1"/>
  <c r="G15" i="1"/>
  <c r="H15" i="1"/>
  <c r="H14" i="1"/>
  <c r="F14" i="1"/>
  <c r="E14" i="1"/>
  <c r="G14" i="1"/>
  <c r="H7" i="1"/>
  <c r="H6" i="1"/>
  <c r="E7" i="1"/>
  <c r="E5" i="1"/>
  <c r="F7" i="1"/>
  <c r="G7" i="1"/>
  <c r="E6" i="1"/>
  <c r="F6" i="1"/>
  <c r="G6" i="1"/>
  <c r="F8" i="1"/>
  <c r="I6" i="1"/>
  <c r="H8" i="1"/>
  <c r="G47" i="2"/>
  <c r="F47" i="2"/>
  <c r="H47" i="2"/>
  <c r="G48" i="2"/>
  <c r="F16" i="1"/>
  <c r="G16" i="1"/>
  <c r="F59" i="2"/>
  <c r="F61" i="2"/>
  <c r="I30" i="2"/>
  <c r="I29" i="2"/>
  <c r="I61" i="2"/>
  <c r="I60" i="2"/>
  <c r="F60" i="2"/>
  <c r="H60" i="2"/>
  <c r="G49" i="2"/>
  <c r="G50" i="2"/>
  <c r="G51" i="2"/>
  <c r="G52" i="2"/>
  <c r="G53" i="2"/>
  <c r="G54" i="2"/>
  <c r="G55" i="2"/>
  <c r="G56" i="2"/>
  <c r="G57" i="2"/>
  <c r="G58" i="2"/>
  <c r="F49" i="2"/>
  <c r="H49" i="2"/>
  <c r="F50" i="2"/>
  <c r="H50" i="2"/>
  <c r="F51" i="2"/>
  <c r="H51" i="2"/>
  <c r="F52" i="2"/>
  <c r="H52" i="2"/>
  <c r="F53" i="2"/>
  <c r="H53" i="2"/>
  <c r="F54" i="2"/>
  <c r="H54" i="2"/>
  <c r="F55" i="2"/>
  <c r="H55" i="2"/>
  <c r="F56" i="2"/>
  <c r="H56" i="2"/>
  <c r="F57" i="2"/>
  <c r="H57" i="2"/>
  <c r="F58" i="2"/>
  <c r="H58" i="2"/>
  <c r="F48" i="2"/>
  <c r="H48" i="2"/>
  <c r="I49" i="2"/>
  <c r="I50" i="2"/>
  <c r="I51" i="2"/>
  <c r="I52" i="2"/>
  <c r="I53" i="2"/>
  <c r="I54" i="2"/>
  <c r="I55" i="2"/>
  <c r="I56" i="2"/>
  <c r="I57" i="2"/>
  <c r="I58" i="2"/>
  <c r="I48" i="2"/>
  <c r="I38" i="2"/>
  <c r="I39" i="2"/>
  <c r="I40" i="2"/>
  <c r="I41" i="2"/>
  <c r="I42" i="2"/>
  <c r="I43" i="2"/>
  <c r="I44" i="2"/>
  <c r="I45" i="2"/>
  <c r="I46" i="2"/>
  <c r="I47" i="2"/>
  <c r="I37" i="2"/>
  <c r="F38" i="2"/>
  <c r="G38" i="2"/>
  <c r="H38" i="2"/>
  <c r="F39" i="2"/>
  <c r="G39" i="2"/>
  <c r="H39" i="2"/>
  <c r="F40" i="2"/>
  <c r="G40" i="2"/>
  <c r="H40" i="2"/>
  <c r="F41" i="2"/>
  <c r="G41" i="2"/>
  <c r="H41" i="2"/>
  <c r="F42" i="2"/>
  <c r="G42" i="2"/>
  <c r="H42" i="2"/>
  <c r="F43" i="2"/>
  <c r="G43" i="2"/>
  <c r="H43" i="2"/>
  <c r="F44" i="2"/>
  <c r="G44" i="2"/>
  <c r="H44" i="2"/>
  <c r="F45" i="2"/>
  <c r="G45" i="2"/>
  <c r="H45" i="2"/>
  <c r="F46" i="2"/>
  <c r="G46" i="2"/>
  <c r="H46" i="2"/>
  <c r="F37" i="2"/>
  <c r="G37" i="2"/>
  <c r="H37" i="2"/>
  <c r="J60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G30" i="2"/>
  <c r="F28" i="2"/>
  <c r="F30" i="2"/>
  <c r="H30" i="2"/>
  <c r="G29" i="2"/>
  <c r="F29" i="2"/>
  <c r="H29" i="2"/>
  <c r="J29" i="2"/>
  <c r="J30" i="2"/>
  <c r="G6" i="2"/>
  <c r="F23" i="2"/>
  <c r="G23" i="2"/>
  <c r="G17" i="2"/>
  <c r="F17" i="2"/>
  <c r="H17" i="2"/>
  <c r="I17" i="2"/>
  <c r="J17" i="2"/>
  <c r="G18" i="2"/>
  <c r="F18" i="2"/>
  <c r="H18" i="2"/>
  <c r="I18" i="2"/>
  <c r="J18" i="2"/>
  <c r="G19" i="2"/>
  <c r="F19" i="2"/>
  <c r="H19" i="2"/>
  <c r="I19" i="2"/>
  <c r="J19" i="2"/>
  <c r="G20" i="2"/>
  <c r="F20" i="2"/>
  <c r="H20" i="2"/>
  <c r="I20" i="2"/>
  <c r="J20" i="2"/>
  <c r="G21" i="2"/>
  <c r="F21" i="2"/>
  <c r="H21" i="2"/>
  <c r="I21" i="2"/>
  <c r="J21" i="2"/>
  <c r="G22" i="2"/>
  <c r="F22" i="2"/>
  <c r="H22" i="2"/>
  <c r="I22" i="2"/>
  <c r="J22" i="2"/>
  <c r="H23" i="2"/>
  <c r="I23" i="2"/>
  <c r="J23" i="2"/>
  <c r="G24" i="2"/>
  <c r="F24" i="2"/>
  <c r="H24" i="2"/>
  <c r="I24" i="2"/>
  <c r="J24" i="2"/>
  <c r="G25" i="2"/>
  <c r="F25" i="2"/>
  <c r="H25" i="2"/>
  <c r="I25" i="2"/>
  <c r="J25" i="2"/>
  <c r="G26" i="2"/>
  <c r="F26" i="2"/>
  <c r="H26" i="2"/>
  <c r="I26" i="2"/>
  <c r="J26" i="2"/>
  <c r="G27" i="2"/>
  <c r="F27" i="2"/>
  <c r="H27" i="2"/>
  <c r="I27" i="2"/>
  <c r="J27" i="2"/>
  <c r="F9" i="2"/>
  <c r="F10" i="2"/>
  <c r="F11" i="2"/>
  <c r="F12" i="2"/>
  <c r="F13" i="2"/>
  <c r="F14" i="2"/>
  <c r="F15" i="2"/>
  <c r="F16" i="2"/>
  <c r="G9" i="2"/>
  <c r="H9" i="2"/>
  <c r="I9" i="2"/>
  <c r="J9" i="2"/>
  <c r="G10" i="2"/>
  <c r="H10" i="2"/>
  <c r="I10" i="2"/>
  <c r="J10" i="2"/>
  <c r="G11" i="2"/>
  <c r="H11" i="2"/>
  <c r="I11" i="2"/>
  <c r="J11" i="2"/>
  <c r="G12" i="2"/>
  <c r="H12" i="2"/>
  <c r="I12" i="2"/>
  <c r="J12" i="2"/>
  <c r="G13" i="2"/>
  <c r="H13" i="2"/>
  <c r="I13" i="2"/>
  <c r="J13" i="2"/>
  <c r="G14" i="2"/>
  <c r="H14" i="2"/>
  <c r="I14" i="2"/>
  <c r="J14" i="2"/>
  <c r="G15" i="2"/>
  <c r="H15" i="2"/>
  <c r="I15" i="2"/>
  <c r="J15" i="2"/>
  <c r="G16" i="2"/>
  <c r="H16" i="2"/>
  <c r="I16" i="2"/>
  <c r="J16" i="2"/>
  <c r="G8" i="2"/>
  <c r="F8" i="2"/>
  <c r="H8" i="2"/>
  <c r="I7" i="2"/>
  <c r="I8" i="2"/>
  <c r="I6" i="2"/>
  <c r="J8" i="2"/>
  <c r="F7" i="2"/>
  <c r="F6" i="2"/>
  <c r="G7" i="2"/>
  <c r="H7" i="2"/>
  <c r="J7" i="2"/>
  <c r="H6" i="2"/>
  <c r="J6" i="2"/>
  <c r="I15" i="1"/>
  <c r="H16" i="1"/>
  <c r="I16" i="1"/>
  <c r="I14" i="1"/>
  <c r="I7" i="1"/>
  <c r="G8" i="1"/>
  <c r="I8" i="1"/>
</calcChain>
</file>

<file path=xl/sharedStrings.xml><?xml version="1.0" encoding="utf-8"?>
<sst xmlns="http://schemas.openxmlformats.org/spreadsheetml/2006/main" count="245" uniqueCount="53">
  <si>
    <t>City (NYC vs. HOU)</t>
  </si>
  <si>
    <t>Unconstrained</t>
  </si>
  <si>
    <t>Strong invariance</t>
  </si>
  <si>
    <t>Weak invariance</t>
  </si>
  <si>
    <t>Chi-sq</t>
  </si>
  <si>
    <t>Correction</t>
  </si>
  <si>
    <t>Corrected Chi-sq</t>
  </si>
  <si>
    <t>Chi-d</t>
  </si>
  <si>
    <t>df</t>
  </si>
  <si>
    <t>cd</t>
  </si>
  <si>
    <t>df-d</t>
  </si>
  <si>
    <t>p</t>
  </si>
  <si>
    <t>Car-owner vs. Non-car-owner</t>
  </si>
  <si>
    <t>Scale Invariance Summary</t>
  </si>
  <si>
    <t>Q28_4</t>
  </si>
  <si>
    <t>Q28_6</t>
  </si>
  <si>
    <t>Partial Invariance Summary</t>
  </si>
  <si>
    <t>Q51_3</t>
  </si>
  <si>
    <t>Q51_4</t>
  </si>
  <si>
    <t>Q51_5</t>
  </si>
  <si>
    <t>Q31_1</t>
  </si>
  <si>
    <t>Q31_2</t>
  </si>
  <si>
    <t>Q31_3</t>
  </si>
  <si>
    <t>Q31_4</t>
  </si>
  <si>
    <t>Q53_6</t>
  </si>
  <si>
    <t>Q53_9</t>
  </si>
  <si>
    <t>*</t>
  </si>
  <si>
    <t>significant bias</t>
  </si>
  <si>
    <t>**</t>
  </si>
  <si>
    <t>***</t>
  </si>
  <si>
    <t>Car Owners</t>
  </si>
  <si>
    <t>Q28_3</t>
  </si>
  <si>
    <t>https://www.researchgate.net/post/Where_in_the_invariance_testing_sequence_should_correlated_errors_be_included</t>
  </si>
  <si>
    <t>http://www.statmodel.com/discussion/messages/9/20443.html?1469666170</t>
  </si>
  <si>
    <t>What about correlations among item error terms? -- they are inconsequential; let them be freely estimated across groups</t>
  </si>
  <si>
    <t>CFI</t>
  </si>
  <si>
    <t>TLI</t>
  </si>
  <si>
    <t>RMSEA</t>
  </si>
  <si>
    <t>90% CI</t>
  </si>
  <si>
    <t>SRMR</t>
  </si>
  <si>
    <t>[0.066, 0.081]</t>
  </si>
  <si>
    <t>[0.067, 0.080]</t>
  </si>
  <si>
    <t>[0.066, 0.080]</t>
  </si>
  <si>
    <t>[0.061, 0.075]</t>
  </si>
  <si>
    <t>[0.064, 0.077]</t>
  </si>
  <si>
    <t>[0.064, 0.078]</t>
  </si>
  <si>
    <t>Drive alone commuters (car-users) vs. Others</t>
  </si>
  <si>
    <t>[0.065, 0.079]</t>
  </si>
  <si>
    <t>[0.066, 0.079]</t>
  </si>
  <si>
    <t>[0.063, 0.077]</t>
  </si>
  <si>
    <t>Drive Alone Commuters</t>
  </si>
  <si>
    <t>Delta RMSEA</t>
  </si>
  <si>
    <t>Delta CFI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</si>
</sst>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8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2" borderId="0" xfId="0" applyFill="1"/>
    <xf numFmtId="164" fontId="0" fillId="2" borderId="0" xfId="0" applyNumberFormat="1" applyFill="1"/>
    <xf numFmtId="2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2" fontId="0" fillId="3" borderId="0" xfId="0" applyNumberFormat="1" applyFill="1"/>
    <xf numFmtId="0" fontId="0" fillId="4" borderId="0" xfId="0" applyFill="1"/>
    <xf numFmtId="0" fontId="0" fillId="0" borderId="0" xfId="0" applyFill="1"/>
    <xf numFmtId="2" fontId="0" fillId="0" borderId="0" xfId="0" applyNumberFormat="1" applyFill="1"/>
    <xf numFmtId="164" fontId="0" fillId="0" borderId="0" xfId="0" applyNumberFormat="1" applyFill="1"/>
    <xf numFmtId="0" fontId="2" fillId="0" borderId="0" xfId="41"/>
  </cellXfs>
  <cellStyles count="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esearchgate.net/post/Where_in_the_invariance_testing_sequence_should_correlated_errors_be_included" TargetMode="External"/><Relationship Id="rId2" Type="http://schemas.openxmlformats.org/officeDocument/2006/relationships/hyperlink" Target="http://www.statmodel.com/discussion/messages/9/20443.html?14696661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abSelected="1" workbookViewId="0">
      <selection activeCell="P18" sqref="P18"/>
    </sheetView>
  </sheetViews>
  <sheetFormatPr baseColWidth="10" defaultRowHeight="15" x14ac:dyDescent="0"/>
  <cols>
    <col min="1" max="1" width="25.33203125" customWidth="1"/>
    <col min="5" max="5" width="16" customWidth="1"/>
    <col min="7" max="7" width="12" customWidth="1"/>
    <col min="8" max="8" width="5.6640625" customWidth="1"/>
    <col min="9" max="9" width="6.33203125" customWidth="1"/>
    <col min="10" max="10" width="6.1640625" customWidth="1"/>
    <col min="11" max="11" width="8.1640625" customWidth="1"/>
    <col min="12" max="12" width="13.33203125" customWidth="1"/>
    <col min="13" max="13" width="7" customWidth="1"/>
    <col min="14" max="15" width="6.83203125" customWidth="1"/>
  </cols>
  <sheetData>
    <row r="1" spans="1:17">
      <c r="A1" s="2" t="s">
        <v>13</v>
      </c>
    </row>
    <row r="3" spans="1:17">
      <c r="A3" s="2" t="s">
        <v>0</v>
      </c>
    </row>
    <row r="4" spans="1:17">
      <c r="B4" t="s">
        <v>4</v>
      </c>
      <c r="C4" t="s">
        <v>8</v>
      </c>
      <c r="D4" t="s">
        <v>5</v>
      </c>
      <c r="E4" t="s">
        <v>6</v>
      </c>
      <c r="F4" t="s">
        <v>9</v>
      </c>
      <c r="G4" t="s">
        <v>7</v>
      </c>
      <c r="H4" t="s">
        <v>10</v>
      </c>
      <c r="I4" t="s">
        <v>11</v>
      </c>
      <c r="K4" t="s">
        <v>37</v>
      </c>
      <c r="L4" t="s">
        <v>38</v>
      </c>
      <c r="M4" t="s">
        <v>35</v>
      </c>
      <c r="N4" t="s">
        <v>36</v>
      </c>
      <c r="O4" t="s">
        <v>39</v>
      </c>
      <c r="P4" t="s">
        <v>51</v>
      </c>
      <c r="Q4" t="s">
        <v>52</v>
      </c>
    </row>
    <row r="5" spans="1:17">
      <c r="A5" t="s">
        <v>1</v>
      </c>
      <c r="B5">
        <v>400.98399999999998</v>
      </c>
      <c r="C5">
        <v>98</v>
      </c>
      <c r="D5">
        <v>1.415</v>
      </c>
      <c r="E5">
        <f>B5*D5</f>
        <v>567.39235999999994</v>
      </c>
      <c r="K5">
        <v>7.0999999999999994E-2</v>
      </c>
      <c r="L5" t="s">
        <v>45</v>
      </c>
      <c r="M5">
        <v>0.95599999999999996</v>
      </c>
      <c r="N5" s="1">
        <v>0.94</v>
      </c>
      <c r="O5">
        <v>4.2000000000000003E-2</v>
      </c>
    </row>
    <row r="6" spans="1:17">
      <c r="A6" t="s">
        <v>3</v>
      </c>
      <c r="B6">
        <v>420.05500000000001</v>
      </c>
      <c r="C6">
        <v>109</v>
      </c>
      <c r="D6">
        <v>1.3837999999999999</v>
      </c>
      <c r="E6">
        <f>B6*D6</f>
        <v>581.272109</v>
      </c>
      <c r="F6">
        <f>(D6*C6-D$5*C$5)/(C6-C$5)</f>
        <v>1.1058363636363604</v>
      </c>
      <c r="G6">
        <f>(E6-E$5)/F6</f>
        <v>12.551358823432787</v>
      </c>
      <c r="H6">
        <f>C6-C$5</f>
        <v>11</v>
      </c>
      <c r="I6" s="1">
        <f t="shared" ref="I6:I8" si="0">CHIDIST(G6,H6)</f>
        <v>0.32365600558354202</v>
      </c>
      <c r="K6">
        <v>6.8000000000000005E-2</v>
      </c>
      <c r="L6" t="s">
        <v>43</v>
      </c>
      <c r="M6">
        <v>0.95399999999999996</v>
      </c>
      <c r="N6">
        <v>0.94499999999999995</v>
      </c>
      <c r="O6">
        <v>4.4999999999999998E-2</v>
      </c>
      <c r="P6">
        <f>K5-K6</f>
        <v>2.9999999999999888E-3</v>
      </c>
      <c r="Q6">
        <f>M5-M6</f>
        <v>2.0000000000000018E-3</v>
      </c>
    </row>
    <row r="7" spans="1:17">
      <c r="A7" t="s">
        <v>2</v>
      </c>
      <c r="B7">
        <v>489.33100000000002</v>
      </c>
      <c r="C7">
        <v>120</v>
      </c>
      <c r="D7">
        <v>1.3466</v>
      </c>
      <c r="E7">
        <f>B7*D7</f>
        <v>658.93312460000004</v>
      </c>
      <c r="F7">
        <f>(D7*C7-D$5*C$5)/(C7-C$5)</f>
        <v>1.0419090909090907</v>
      </c>
      <c r="G7">
        <f>(E7-E$5)/F7</f>
        <v>87.858686903411694</v>
      </c>
      <c r="H7">
        <f>C7-C$5</f>
        <v>22</v>
      </c>
      <c r="I7" s="1">
        <f t="shared" si="0"/>
        <v>7.9102326445327352E-10</v>
      </c>
      <c r="J7" t="s">
        <v>29</v>
      </c>
      <c r="K7">
        <v>7.0999999999999994E-2</v>
      </c>
      <c r="L7" t="s">
        <v>44</v>
      </c>
      <c r="M7">
        <v>0.94599999999999995</v>
      </c>
      <c r="N7" s="1">
        <v>0.94</v>
      </c>
      <c r="O7">
        <v>5.2999999999999999E-2</v>
      </c>
      <c r="P7">
        <f>K5-K7</f>
        <v>0</v>
      </c>
      <c r="Q7">
        <f>M5-M7</f>
        <v>1.0000000000000009E-2</v>
      </c>
    </row>
    <row r="8" spans="1:17">
      <c r="F8">
        <f>(D7*C7-D6*C6)/(C7-C6)</f>
        <v>0.97798181818182106</v>
      </c>
      <c r="G8">
        <f>(E7-E6)/F8</f>
        <v>79.409467697856243</v>
      </c>
      <c r="H8">
        <f>C7-C$6</f>
        <v>11</v>
      </c>
      <c r="I8" s="1">
        <f t="shared" si="0"/>
        <v>1.919311523617542E-12</v>
      </c>
      <c r="J8" t="s">
        <v>29</v>
      </c>
      <c r="P8">
        <f>K6-K7</f>
        <v>-2.9999999999999888E-3</v>
      </c>
      <c r="Q8">
        <f>M6-M7</f>
        <v>8.0000000000000071E-3</v>
      </c>
    </row>
    <row r="11" spans="1:17">
      <c r="A11" s="2" t="s">
        <v>12</v>
      </c>
    </row>
    <row r="12" spans="1:17">
      <c r="B12" t="s">
        <v>4</v>
      </c>
      <c r="C12" t="s">
        <v>8</v>
      </c>
      <c r="D12" t="s">
        <v>5</v>
      </c>
      <c r="E12" t="s">
        <v>6</v>
      </c>
      <c r="F12" t="s">
        <v>9</v>
      </c>
      <c r="G12" t="s">
        <v>7</v>
      </c>
      <c r="H12" t="s">
        <v>10</v>
      </c>
      <c r="I12" t="s">
        <v>11</v>
      </c>
      <c r="K12" t="s">
        <v>37</v>
      </c>
      <c r="L12" t="s">
        <v>38</v>
      </c>
      <c r="M12" t="s">
        <v>35</v>
      </c>
      <c r="N12" t="s">
        <v>36</v>
      </c>
      <c r="O12" t="s">
        <v>39</v>
      </c>
      <c r="P12" t="s">
        <v>51</v>
      </c>
      <c r="Q12" t="s">
        <v>52</v>
      </c>
    </row>
    <row r="13" spans="1:17">
      <c r="A13" t="s">
        <v>1</v>
      </c>
      <c r="B13">
        <v>424.654</v>
      </c>
      <c r="C13">
        <v>98</v>
      </c>
      <c r="D13">
        <v>1.3841000000000001</v>
      </c>
      <c r="E13">
        <f>B13*D13</f>
        <v>587.76360140000008</v>
      </c>
      <c r="K13">
        <v>7.2999999999999995E-2</v>
      </c>
      <c r="L13" t="s">
        <v>40</v>
      </c>
      <c r="M13">
        <v>0.95099999999999996</v>
      </c>
      <c r="N13">
        <v>0.93400000000000005</v>
      </c>
      <c r="O13">
        <v>4.2999999999999997E-2</v>
      </c>
    </row>
    <row r="14" spans="1:17">
      <c r="A14" t="s">
        <v>3</v>
      </c>
      <c r="B14">
        <v>465.68400000000003</v>
      </c>
      <c r="C14">
        <v>109</v>
      </c>
      <c r="D14">
        <v>1.3357000000000001</v>
      </c>
      <c r="E14">
        <f t="shared" ref="E14:E15" si="1">B14*D14</f>
        <v>622.01411880000012</v>
      </c>
      <c r="F14">
        <f>(D14*C14-C$13*D$13)/(C14-C$13)</f>
        <v>0.90450000000000008</v>
      </c>
      <c r="G14">
        <f>(E14-E$13)/F14</f>
        <v>37.866796462133813</v>
      </c>
      <c r="H14">
        <f>C14-C$13</f>
        <v>11</v>
      </c>
      <c r="I14" s="1">
        <f>CHIDIST(G14,H14)</f>
        <v>8.2390722462894064E-5</v>
      </c>
      <c r="J14" t="s">
        <v>29</v>
      </c>
      <c r="K14">
        <v>7.2999999999999995E-2</v>
      </c>
      <c r="L14" t="s">
        <v>42</v>
      </c>
      <c r="M14">
        <v>0.94599999999999995</v>
      </c>
      <c r="N14">
        <v>0.93500000000000005</v>
      </c>
      <c r="O14">
        <v>5.1999999999999998E-2</v>
      </c>
      <c r="P14">
        <f>K13-K14</f>
        <v>0</v>
      </c>
      <c r="Q14">
        <f>M13-M14</f>
        <v>5.0000000000000044E-3</v>
      </c>
    </row>
    <row r="15" spans="1:17">
      <c r="A15" t="s">
        <v>2</v>
      </c>
      <c r="B15">
        <v>523.02599999999995</v>
      </c>
      <c r="C15">
        <v>120</v>
      </c>
      <c r="D15">
        <v>1.3058000000000001</v>
      </c>
      <c r="E15">
        <f t="shared" si="1"/>
        <v>682.96735079999996</v>
      </c>
      <c r="F15">
        <f>(D15*C15-C$13*D$13)/(C15-C$13)</f>
        <v>0.95700909090909003</v>
      </c>
      <c r="G15">
        <f>(E15-E$13)/F15</f>
        <v>99.480506825241477</v>
      </c>
      <c r="H15">
        <f>C15-C$13</f>
        <v>22</v>
      </c>
      <c r="I15" s="1">
        <f>CHIDIST(G15,H15)</f>
        <v>7.9486152929070743E-12</v>
      </c>
      <c r="J15" t="s">
        <v>29</v>
      </c>
      <c r="K15">
        <v>7.3999999999999996E-2</v>
      </c>
      <c r="L15" t="s">
        <v>41</v>
      </c>
      <c r="M15">
        <v>0.93899999999999995</v>
      </c>
      <c r="N15">
        <v>0.93300000000000005</v>
      </c>
      <c r="O15">
        <v>5.5E-2</v>
      </c>
      <c r="P15">
        <f>K13-K15</f>
        <v>-1.0000000000000009E-3</v>
      </c>
      <c r="Q15">
        <f>M13-M15</f>
        <v>1.2000000000000011E-2</v>
      </c>
    </row>
    <row r="16" spans="1:17">
      <c r="F16">
        <f>(D15*C15-D14*C14)/(C15-C14)</f>
        <v>1.00951818181818</v>
      </c>
      <c r="G16">
        <f>(E15-E14)/F16</f>
        <v>60.378538096481627</v>
      </c>
      <c r="H16">
        <f>C15-C14</f>
        <v>11</v>
      </c>
      <c r="I16" s="1">
        <f t="shared" ref="I16" si="2">CHIDIST(G16,H16)</f>
        <v>7.885547766364861E-9</v>
      </c>
      <c r="J16" t="s">
        <v>29</v>
      </c>
      <c r="P16">
        <f>K14-K15</f>
        <v>-1.0000000000000009E-3</v>
      </c>
      <c r="Q16">
        <f>M14-M15</f>
        <v>7.0000000000000062E-3</v>
      </c>
    </row>
    <row r="17" spans="1:15">
      <c r="I17" s="1"/>
    </row>
    <row r="19" spans="1:15">
      <c r="A19" s="2" t="s">
        <v>46</v>
      </c>
    </row>
    <row r="20" spans="1:15">
      <c r="B20" t="s">
        <v>4</v>
      </c>
      <c r="C20" t="s">
        <v>8</v>
      </c>
      <c r="D20" t="s">
        <v>5</v>
      </c>
      <c r="E20" t="s">
        <v>6</v>
      </c>
      <c r="F20" t="s">
        <v>9</v>
      </c>
      <c r="G20" t="s">
        <v>7</v>
      </c>
      <c r="H20" t="s">
        <v>10</v>
      </c>
      <c r="I20" t="s">
        <v>11</v>
      </c>
      <c r="K20" t="s">
        <v>37</v>
      </c>
      <c r="L20" t="s">
        <v>38</v>
      </c>
      <c r="M20" t="s">
        <v>35</v>
      </c>
      <c r="N20" t="s">
        <v>36</v>
      </c>
      <c r="O20" t="s">
        <v>39</v>
      </c>
    </row>
    <row r="21" spans="1:15">
      <c r="A21" t="s">
        <v>1</v>
      </c>
      <c r="B21">
        <v>412.1</v>
      </c>
      <c r="C21">
        <v>98</v>
      </c>
      <c r="D21">
        <v>1.4028</v>
      </c>
      <c r="E21">
        <f>B21*D21</f>
        <v>578.09388000000001</v>
      </c>
      <c r="K21">
        <v>7.1999999999999995E-2</v>
      </c>
      <c r="L21" t="s">
        <v>47</v>
      </c>
      <c r="M21">
        <v>0.95399999999999996</v>
      </c>
      <c r="N21">
        <v>0.93700000000000006</v>
      </c>
      <c r="O21">
        <v>4.3999999999999997E-2</v>
      </c>
    </row>
    <row r="22" spans="1:15">
      <c r="A22" t="s">
        <v>3</v>
      </c>
      <c r="B22">
        <v>440.86700000000002</v>
      </c>
      <c r="C22">
        <v>109</v>
      </c>
      <c r="D22">
        <v>1.3628</v>
      </c>
      <c r="E22">
        <f t="shared" ref="E22:E23" si="3">B22*D22</f>
        <v>600.81354759999999</v>
      </c>
      <c r="F22">
        <f>(D22*C22-C$21*D$21)/(C22-C$21)</f>
        <v>1.0064363636363629</v>
      </c>
      <c r="G22">
        <f>(E22-E$21)/F22</f>
        <v>22.574370741048519</v>
      </c>
      <c r="H22">
        <f>C22-C$13</f>
        <v>11</v>
      </c>
      <c r="I22" s="1">
        <f>CHIDIST(G22,H22)</f>
        <v>2.0282573808202819E-2</v>
      </c>
      <c r="J22" t="s">
        <v>28</v>
      </c>
      <c r="K22" s="1">
        <v>7.0000000000000007E-2</v>
      </c>
      <c r="L22" t="s">
        <v>49</v>
      </c>
      <c r="M22">
        <v>0.95099999999999996</v>
      </c>
      <c r="N22">
        <v>0.94099999999999995</v>
      </c>
      <c r="O22" s="1">
        <v>0.05</v>
      </c>
    </row>
    <row r="23" spans="1:15">
      <c r="A23" t="s">
        <v>2</v>
      </c>
      <c r="B23">
        <v>512.26499999999999</v>
      </c>
      <c r="C23">
        <v>120</v>
      </c>
      <c r="D23">
        <v>1.3291999999999999</v>
      </c>
      <c r="E23">
        <f t="shared" si="3"/>
        <v>680.90263799999991</v>
      </c>
      <c r="F23">
        <f>(D23*C23-C$21*D$21)/(C23-C$21)</f>
        <v>1.0013454545454541</v>
      </c>
      <c r="G23">
        <f>(E23-E$21)/F23</f>
        <v>102.67061934851286</v>
      </c>
      <c r="H23">
        <f>C23-C$13</f>
        <v>22</v>
      </c>
      <c r="I23" s="1">
        <f>CHIDIST(G23,H23)</f>
        <v>2.1951085541039446E-12</v>
      </c>
      <c r="J23" t="s">
        <v>29</v>
      </c>
      <c r="K23">
        <v>7.2999999999999995E-2</v>
      </c>
      <c r="L23" t="s">
        <v>48</v>
      </c>
      <c r="M23">
        <v>0.94199999999999995</v>
      </c>
      <c r="N23">
        <v>0.93600000000000005</v>
      </c>
      <c r="O23">
        <v>5.3999999999999999E-2</v>
      </c>
    </row>
    <row r="24" spans="1:15">
      <c r="F24">
        <f>(D23*C23-D22*C22)/(C23-C22)</f>
        <v>0.99625454545454517</v>
      </c>
      <c r="G24">
        <f>(E23-E22)/F24</f>
        <v>80.3901881957878</v>
      </c>
      <c r="H24">
        <f>C23-C22</f>
        <v>11</v>
      </c>
      <c r="I24" s="1">
        <f t="shared" ref="I24" si="4">CHIDIST(G24,H24)</f>
        <v>1.2403252520510375E-12</v>
      </c>
      <c r="J24" t="s">
        <v>29</v>
      </c>
    </row>
    <row r="26" spans="1:15">
      <c r="A26" t="s">
        <v>34</v>
      </c>
    </row>
    <row r="27" spans="1:15">
      <c r="A27" s="13" t="s">
        <v>32</v>
      </c>
    </row>
    <row r="28" spans="1:15">
      <c r="A28" s="13" t="s">
        <v>33</v>
      </c>
    </row>
  </sheetData>
  <hyperlinks>
    <hyperlink ref="A27" r:id="rId1"/>
    <hyperlink ref="A28" r:id="rId2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topLeftCell="A59" workbookViewId="0">
      <selection activeCell="J83" sqref="J83"/>
    </sheetView>
  </sheetViews>
  <sheetFormatPr baseColWidth="10" defaultRowHeight="15" x14ac:dyDescent="0"/>
  <cols>
    <col min="1" max="1" width="15.33203125" customWidth="1"/>
    <col min="2" max="2" width="16.33203125" customWidth="1"/>
    <col min="6" max="6" width="14.83203125" customWidth="1"/>
    <col min="7" max="7" width="8.5" customWidth="1"/>
    <col min="8" max="8" width="7" customWidth="1"/>
    <col min="9" max="9" width="6.6640625" customWidth="1"/>
    <col min="10" max="10" width="8.83203125" customWidth="1"/>
  </cols>
  <sheetData>
    <row r="1" spans="1:11">
      <c r="A1" s="2" t="s">
        <v>16</v>
      </c>
    </row>
    <row r="3" spans="1:11">
      <c r="A3" s="2" t="s">
        <v>0</v>
      </c>
    </row>
    <row r="4" spans="1:11">
      <c r="A4" s="2"/>
      <c r="B4" s="2"/>
      <c r="C4" s="2" t="s">
        <v>4</v>
      </c>
      <c r="D4" s="2" t="s">
        <v>8</v>
      </c>
      <c r="E4" s="2" t="s">
        <v>5</v>
      </c>
      <c r="F4" s="2" t="s">
        <v>6</v>
      </c>
      <c r="G4" s="2" t="s">
        <v>9</v>
      </c>
      <c r="H4" s="2" t="s">
        <v>7</v>
      </c>
      <c r="I4" s="2" t="s">
        <v>10</v>
      </c>
      <c r="J4" s="2" t="s">
        <v>11</v>
      </c>
      <c r="K4" s="2"/>
    </row>
    <row r="5" spans="1:11">
      <c r="A5" t="s">
        <v>1</v>
      </c>
      <c r="C5">
        <f>Scale!B5</f>
        <v>400.98399999999998</v>
      </c>
      <c r="D5">
        <f>Scale!C5</f>
        <v>98</v>
      </c>
      <c r="E5">
        <f>Scale!D5</f>
        <v>1.415</v>
      </c>
      <c r="F5">
        <f>C5*E5</f>
        <v>567.39235999999994</v>
      </c>
      <c r="K5" t="s">
        <v>27</v>
      </c>
    </row>
    <row r="6" spans="1:11">
      <c r="A6" s="3" t="s">
        <v>3</v>
      </c>
      <c r="B6" s="3" t="s">
        <v>14</v>
      </c>
      <c r="C6" s="3">
        <v>402.85599999999999</v>
      </c>
      <c r="D6" s="3">
        <v>99</v>
      </c>
      <c r="E6" s="3">
        <v>1.4105000000000001</v>
      </c>
      <c r="F6" s="3">
        <f t="shared" ref="F6:F7" si="0">C6*E6</f>
        <v>568.228388</v>
      </c>
      <c r="G6" s="4">
        <f>(E6*D6-$E$5*$D$5)/(D6-$D$5)</f>
        <v>0.96949999999998226</v>
      </c>
      <c r="H6" s="5">
        <f>(F6-$F$5)/G6</f>
        <v>0.86232903558542651</v>
      </c>
      <c r="I6" s="3">
        <f>D6-$D$5</f>
        <v>1</v>
      </c>
      <c r="J6" s="4">
        <f>CHIDIST(H6,I6)</f>
        <v>0.3530877473098662</v>
      </c>
      <c r="K6" s="3"/>
    </row>
    <row r="7" spans="1:11">
      <c r="A7" s="3"/>
      <c r="B7" s="3" t="s">
        <v>15</v>
      </c>
      <c r="C7" s="3">
        <v>402.83600000000001</v>
      </c>
      <c r="D7" s="3">
        <v>99</v>
      </c>
      <c r="E7" s="3">
        <v>1.4141999999999999</v>
      </c>
      <c r="F7" s="3">
        <f t="shared" si="0"/>
        <v>569.6906712</v>
      </c>
      <c r="G7" s="4">
        <f>(E7*D7-$E$5*$D$5)/(D7-$D$5)</f>
        <v>1.3357999999999777</v>
      </c>
      <c r="H7" s="5">
        <f>(F7-$F$5)/G7</f>
        <v>1.7205503817937535</v>
      </c>
      <c r="I7" s="3">
        <f t="shared" ref="I7:I27" si="1">D7-$D$5</f>
        <v>1</v>
      </c>
      <c r="J7" s="4">
        <f t="shared" ref="J7" si="2">CHIDIST(H7,I7)</f>
        <v>0.1896222141598988</v>
      </c>
      <c r="K7" s="3"/>
    </row>
    <row r="8" spans="1:11">
      <c r="A8" s="3"/>
      <c r="B8" s="3" t="s">
        <v>17</v>
      </c>
      <c r="C8" s="3">
        <v>402.18400000000003</v>
      </c>
      <c r="D8" s="3">
        <v>99</v>
      </c>
      <c r="E8" s="3">
        <v>1.4108000000000001</v>
      </c>
      <c r="F8" s="3">
        <f t="shared" ref="F8:F30" si="3">C8*E8</f>
        <v>567.40118720000009</v>
      </c>
      <c r="G8" s="4">
        <f>(E8*D8-$E$5*$D$5)/(D8-$D$5)</f>
        <v>0.99920000000000186</v>
      </c>
      <c r="H8" s="5">
        <f>(F8-$F$5)/G8</f>
        <v>8.8342674140864975E-3</v>
      </c>
      <c r="I8" s="3">
        <f t="shared" si="1"/>
        <v>1</v>
      </c>
      <c r="J8" s="4">
        <f>CHIDIST(H8,I8)</f>
        <v>0.92511647789501839</v>
      </c>
      <c r="K8" s="3"/>
    </row>
    <row r="9" spans="1:11">
      <c r="A9" s="3"/>
      <c r="B9" s="3" t="s">
        <v>18</v>
      </c>
      <c r="C9" s="3">
        <v>402.09800000000001</v>
      </c>
      <c r="D9" s="3">
        <v>99</v>
      </c>
      <c r="E9" s="3">
        <v>1.4118999999999999</v>
      </c>
      <c r="F9" s="3">
        <f t="shared" si="3"/>
        <v>567.72216619999995</v>
      </c>
      <c r="G9" s="4">
        <f>(E9*D9-$E$5*$D$5)/(D9-$D$5)</f>
        <v>1.108099999999979</v>
      </c>
      <c r="H9" s="5">
        <f t="shared" ref="H9:H27" si="4">(F9-$F$5)/G9</f>
        <v>0.29763216316218166</v>
      </c>
      <c r="I9" s="3">
        <f t="shared" si="1"/>
        <v>1</v>
      </c>
      <c r="J9" s="4">
        <f t="shared" ref="J9:J30" si="5">CHIDIST(H9,I9)</f>
        <v>0.58537066365577672</v>
      </c>
      <c r="K9" s="3"/>
    </row>
    <row r="10" spans="1:11">
      <c r="A10" s="3"/>
      <c r="B10" s="3" t="s">
        <v>19</v>
      </c>
      <c r="C10" s="4">
        <v>402.01</v>
      </c>
      <c r="D10" s="3">
        <v>99</v>
      </c>
      <c r="E10" s="3">
        <v>1.4114</v>
      </c>
      <c r="F10" s="3">
        <f t="shared" si="3"/>
        <v>567.39691400000004</v>
      </c>
      <c r="G10" s="4">
        <f t="shared" ref="G10:G27" si="6">(E10*D10-$E$5*$D$5)/(D10-$D$5)</f>
        <v>1.0585999999999842</v>
      </c>
      <c r="H10" s="5">
        <f t="shared" si="4"/>
        <v>4.3019081807088421E-3</v>
      </c>
      <c r="I10" s="3">
        <f t="shared" si="1"/>
        <v>1</v>
      </c>
      <c r="J10" s="4">
        <f t="shared" si="5"/>
        <v>0.94770510003225084</v>
      </c>
      <c r="K10" s="3"/>
    </row>
    <row r="11" spans="1:11">
      <c r="A11" s="3"/>
      <c r="B11" s="3" t="s">
        <v>20</v>
      </c>
      <c r="C11" s="3">
        <v>403.05200000000002</v>
      </c>
      <c r="D11" s="3">
        <v>99</v>
      </c>
      <c r="E11" s="3">
        <v>1.4137</v>
      </c>
      <c r="F11" s="3">
        <f t="shared" si="3"/>
        <v>569.79461240000001</v>
      </c>
      <c r="G11" s="4">
        <f t="shared" si="6"/>
        <v>1.2862999999999829</v>
      </c>
      <c r="H11" s="5">
        <f t="shared" si="4"/>
        <v>1.867567752468396</v>
      </c>
      <c r="I11" s="3">
        <f t="shared" si="1"/>
        <v>1</v>
      </c>
      <c r="J11" s="4">
        <f t="shared" si="5"/>
        <v>0.17175390797752038</v>
      </c>
      <c r="K11" s="3"/>
    </row>
    <row r="12" spans="1:11">
      <c r="A12" s="3"/>
      <c r="B12" s="3" t="s">
        <v>21</v>
      </c>
      <c r="C12" s="3">
        <v>406.00099999999998</v>
      </c>
      <c r="D12" s="3">
        <v>99</v>
      </c>
      <c r="E12" s="3">
        <v>1.4118999999999999</v>
      </c>
      <c r="F12" s="3">
        <f t="shared" si="3"/>
        <v>573.23281189999989</v>
      </c>
      <c r="G12" s="4">
        <f t="shared" si="6"/>
        <v>1.108099999999979</v>
      </c>
      <c r="H12" s="5">
        <f t="shared" si="4"/>
        <v>5.2706902806606433</v>
      </c>
      <c r="I12" s="3">
        <f t="shared" si="1"/>
        <v>1</v>
      </c>
      <c r="J12" s="4">
        <f t="shared" si="5"/>
        <v>2.1687411134968086E-2</v>
      </c>
      <c r="K12" s="3" t="s">
        <v>28</v>
      </c>
    </row>
    <row r="13" spans="1:11">
      <c r="A13" s="3"/>
      <c r="B13" s="3" t="s">
        <v>22</v>
      </c>
      <c r="C13" s="3">
        <v>402.19900000000001</v>
      </c>
      <c r="D13" s="3">
        <v>99</v>
      </c>
      <c r="E13" s="3">
        <v>1.4151</v>
      </c>
      <c r="F13" s="3">
        <f t="shared" si="3"/>
        <v>569.1518049</v>
      </c>
      <c r="G13" s="4">
        <f t="shared" si="6"/>
        <v>1.4248999999999796</v>
      </c>
      <c r="H13" s="5">
        <f t="shared" si="4"/>
        <v>1.2347848270054653</v>
      </c>
      <c r="I13" s="3">
        <f t="shared" si="1"/>
        <v>1</v>
      </c>
      <c r="J13" s="4">
        <f t="shared" si="5"/>
        <v>0.26647851721710986</v>
      </c>
      <c r="K13" s="3"/>
    </row>
    <row r="14" spans="1:11">
      <c r="A14" s="3"/>
      <c r="B14" s="3" t="s">
        <v>23</v>
      </c>
      <c r="C14" s="3">
        <v>402.08499999999998</v>
      </c>
      <c r="D14" s="3">
        <v>99</v>
      </c>
      <c r="E14" s="3">
        <v>1.415</v>
      </c>
      <c r="F14" s="3">
        <f t="shared" si="3"/>
        <v>568.95027500000003</v>
      </c>
      <c r="G14" s="4">
        <f t="shared" si="6"/>
        <v>1.414999999999992</v>
      </c>
      <c r="H14" s="5">
        <f t="shared" si="4"/>
        <v>1.1010000000000724</v>
      </c>
      <c r="I14" s="3">
        <f t="shared" si="1"/>
        <v>1</v>
      </c>
      <c r="J14" s="4">
        <f t="shared" si="5"/>
        <v>0.29404675082551879</v>
      </c>
      <c r="K14" s="3"/>
    </row>
    <row r="15" spans="1:11">
      <c r="A15" s="3"/>
      <c r="B15" s="3" t="s">
        <v>24</v>
      </c>
      <c r="C15" s="4">
        <v>402.8</v>
      </c>
      <c r="D15" s="3">
        <v>99</v>
      </c>
      <c r="E15" s="3">
        <v>1.4116</v>
      </c>
      <c r="F15" s="3">
        <f t="shared" si="3"/>
        <v>568.59248000000002</v>
      </c>
      <c r="G15" s="4">
        <f t="shared" si="6"/>
        <v>1.0783999999999878</v>
      </c>
      <c r="H15" s="5">
        <f t="shared" si="4"/>
        <v>1.1128709198813957</v>
      </c>
      <c r="I15" s="3">
        <f t="shared" si="1"/>
        <v>1</v>
      </c>
      <c r="J15" s="4">
        <f t="shared" si="5"/>
        <v>0.29145872468369238</v>
      </c>
      <c r="K15" s="3"/>
    </row>
    <row r="16" spans="1:11">
      <c r="A16" s="3"/>
      <c r="B16" s="3" t="s">
        <v>25</v>
      </c>
      <c r="C16" s="3">
        <v>404.32499999999999</v>
      </c>
      <c r="D16" s="3">
        <v>99</v>
      </c>
      <c r="E16" s="3">
        <v>1.4123000000000001</v>
      </c>
      <c r="F16" s="3">
        <f t="shared" si="3"/>
        <v>571.02819750000003</v>
      </c>
      <c r="G16" s="4">
        <f t="shared" si="6"/>
        <v>1.1476999999999862</v>
      </c>
      <c r="H16" s="5">
        <f t="shared" si="4"/>
        <v>3.1679336934740236</v>
      </c>
      <c r="I16" s="3">
        <f t="shared" si="1"/>
        <v>1</v>
      </c>
      <c r="J16" s="4">
        <f t="shared" si="5"/>
        <v>7.5097400404189371E-2</v>
      </c>
      <c r="K16" s="3" t="s">
        <v>26</v>
      </c>
    </row>
    <row r="17" spans="1:11">
      <c r="A17" s="6" t="s">
        <v>2</v>
      </c>
      <c r="B17" s="6" t="s">
        <v>14</v>
      </c>
      <c r="C17" s="6">
        <v>404.017</v>
      </c>
      <c r="D17" s="6">
        <v>100</v>
      </c>
      <c r="E17" s="6">
        <v>1.4065000000000001</v>
      </c>
      <c r="F17" s="6">
        <f t="shared" si="3"/>
        <v>568.24991050000006</v>
      </c>
      <c r="G17" s="7">
        <f t="shared" si="6"/>
        <v>0.98999999999999488</v>
      </c>
      <c r="H17" s="8">
        <f t="shared" si="4"/>
        <v>0.86621262626274775</v>
      </c>
      <c r="I17" s="6">
        <f t="shared" si="1"/>
        <v>2</v>
      </c>
      <c r="J17" s="7">
        <f t="shared" si="5"/>
        <v>0.64849154497324868</v>
      </c>
      <c r="K17" s="6"/>
    </row>
    <row r="18" spans="1:11">
      <c r="A18" s="6"/>
      <c r="B18" s="6" t="s">
        <v>15</v>
      </c>
      <c r="C18" s="7">
        <v>409.75</v>
      </c>
      <c r="D18" s="6">
        <v>100</v>
      </c>
      <c r="E18" s="6">
        <v>1.4105000000000001</v>
      </c>
      <c r="F18" s="6">
        <f t="shared" si="3"/>
        <v>577.95237500000007</v>
      </c>
      <c r="G18" s="7">
        <f t="shared" si="6"/>
        <v>1.1899999999999977</v>
      </c>
      <c r="H18" s="8">
        <f t="shared" si="4"/>
        <v>8.8739621848740793</v>
      </c>
      <c r="I18" s="6">
        <f t="shared" si="1"/>
        <v>2</v>
      </c>
      <c r="J18" s="7">
        <f t="shared" si="5"/>
        <v>1.1831603174822807E-2</v>
      </c>
      <c r="K18" s="6" t="s">
        <v>28</v>
      </c>
    </row>
    <row r="19" spans="1:11">
      <c r="A19" s="6"/>
      <c r="B19" s="6" t="s">
        <v>17</v>
      </c>
      <c r="C19" s="7">
        <v>408.33</v>
      </c>
      <c r="D19" s="6">
        <v>100</v>
      </c>
      <c r="E19" s="6">
        <v>1.4066000000000001</v>
      </c>
      <c r="F19" s="6">
        <f t="shared" si="3"/>
        <v>574.35697800000003</v>
      </c>
      <c r="G19" s="7">
        <f t="shared" si="6"/>
        <v>0.99499999999999034</v>
      </c>
      <c r="H19" s="8">
        <f t="shared" si="4"/>
        <v>6.9996160804021654</v>
      </c>
      <c r="I19" s="6">
        <f t="shared" si="1"/>
        <v>2</v>
      </c>
      <c r="J19" s="7">
        <f t="shared" si="5"/>
        <v>3.0203180662368791E-2</v>
      </c>
      <c r="K19" s="6" t="s">
        <v>28</v>
      </c>
    </row>
    <row r="20" spans="1:11">
      <c r="A20" s="6"/>
      <c r="B20" s="6" t="s">
        <v>18</v>
      </c>
      <c r="C20" s="7">
        <v>410</v>
      </c>
      <c r="D20" s="6">
        <v>100</v>
      </c>
      <c r="E20" s="6">
        <v>1.4077</v>
      </c>
      <c r="F20" s="6">
        <f t="shared" si="3"/>
        <v>577.15699999999993</v>
      </c>
      <c r="G20" s="7">
        <f t="shared" si="6"/>
        <v>1.0499999999999829</v>
      </c>
      <c r="H20" s="8">
        <f t="shared" si="4"/>
        <v>9.2996571428572796</v>
      </c>
      <c r="I20" s="6">
        <f t="shared" si="1"/>
        <v>2</v>
      </c>
      <c r="J20" s="7">
        <f t="shared" si="5"/>
        <v>9.5632412028074116E-3</v>
      </c>
      <c r="K20" s="6" t="s">
        <v>28</v>
      </c>
    </row>
    <row r="21" spans="1:11">
      <c r="A21" s="6"/>
      <c r="B21" s="6" t="s">
        <v>19</v>
      </c>
      <c r="C21" s="6">
        <v>404.548</v>
      </c>
      <c r="D21" s="6">
        <v>100</v>
      </c>
      <c r="E21" s="6">
        <v>1.4072</v>
      </c>
      <c r="F21" s="6">
        <f t="shared" si="3"/>
        <v>569.27994560000002</v>
      </c>
      <c r="G21" s="7">
        <f t="shared" si="6"/>
        <v>1.0249999999999915</v>
      </c>
      <c r="H21" s="8">
        <f t="shared" si="4"/>
        <v>1.8415469268293612</v>
      </c>
      <c r="I21" s="6">
        <f t="shared" si="1"/>
        <v>2</v>
      </c>
      <c r="J21" s="7">
        <f t="shared" si="5"/>
        <v>0.39821092036159594</v>
      </c>
      <c r="K21" s="6"/>
    </row>
    <row r="22" spans="1:11">
      <c r="A22" s="6"/>
      <c r="B22" s="6" t="s">
        <v>20</v>
      </c>
      <c r="C22" s="6">
        <v>406.18599999999998</v>
      </c>
      <c r="D22" s="6">
        <v>100</v>
      </c>
      <c r="E22" s="6">
        <v>1.4098999999999999</v>
      </c>
      <c r="F22" s="6">
        <f t="shared" si="3"/>
        <v>572.68164139999999</v>
      </c>
      <c r="G22" s="7">
        <f t="shared" si="6"/>
        <v>1.1599999999999824</v>
      </c>
      <c r="H22" s="8">
        <f t="shared" si="4"/>
        <v>4.5597253448276982</v>
      </c>
      <c r="I22" s="6">
        <f t="shared" si="1"/>
        <v>2</v>
      </c>
      <c r="J22" s="7">
        <f t="shared" si="5"/>
        <v>0.10229825412327329</v>
      </c>
      <c r="K22" s="6"/>
    </row>
    <row r="23" spans="1:11">
      <c r="A23" s="6"/>
      <c r="B23" s="6" t="s">
        <v>21</v>
      </c>
      <c r="C23" s="6">
        <v>409.70100000000002</v>
      </c>
      <c r="D23" s="6">
        <v>100</v>
      </c>
      <c r="E23" s="6">
        <v>1.4080999999999999</v>
      </c>
      <c r="F23" s="6">
        <f>C23*E23</f>
        <v>576.8999781</v>
      </c>
      <c r="G23" s="7">
        <f>(E23*D23-$E$5*$D$5)/(D23-$D$5)</f>
        <v>1.0699999999999932</v>
      </c>
      <c r="H23" s="8">
        <f t="shared" si="4"/>
        <v>8.8856243925234768</v>
      </c>
      <c r="I23" s="6">
        <f t="shared" si="1"/>
        <v>2</v>
      </c>
      <c r="J23" s="7">
        <f t="shared" si="5"/>
        <v>1.1762812625631627E-2</v>
      </c>
      <c r="K23" s="6" t="s">
        <v>28</v>
      </c>
    </row>
    <row r="24" spans="1:11">
      <c r="A24" s="6"/>
      <c r="B24" s="6" t="s">
        <v>22</v>
      </c>
      <c r="C24" s="6">
        <v>404.10300000000001</v>
      </c>
      <c r="D24" s="6">
        <v>100</v>
      </c>
      <c r="E24" s="6">
        <v>1.4112</v>
      </c>
      <c r="F24" s="6">
        <f t="shared" si="3"/>
        <v>570.27015360000007</v>
      </c>
      <c r="G24" s="7">
        <f t="shared" si="6"/>
        <v>1.2249999999999943</v>
      </c>
      <c r="H24" s="8">
        <f t="shared" si="4"/>
        <v>2.3492192653062411</v>
      </c>
      <c r="I24" s="6">
        <f t="shared" si="1"/>
        <v>2</v>
      </c>
      <c r="J24" s="7">
        <f t="shared" si="5"/>
        <v>0.30893955606679602</v>
      </c>
      <c r="K24" s="6"/>
    </row>
    <row r="25" spans="1:11">
      <c r="A25" s="6"/>
      <c r="B25" s="6" t="s">
        <v>23</v>
      </c>
      <c r="C25" s="6">
        <v>410.72399999999999</v>
      </c>
      <c r="D25" s="6">
        <v>100</v>
      </c>
      <c r="E25" s="6">
        <v>1.4112</v>
      </c>
      <c r="F25" s="6">
        <f t="shared" si="3"/>
        <v>579.61370880000004</v>
      </c>
      <c r="G25" s="7">
        <f t="shared" si="6"/>
        <v>1.2249999999999943</v>
      </c>
      <c r="H25" s="8">
        <f t="shared" si="4"/>
        <v>9.9766112653062518</v>
      </c>
      <c r="I25" s="6">
        <f t="shared" si="1"/>
        <v>2</v>
      </c>
      <c r="J25" s="7">
        <f t="shared" si="5"/>
        <v>6.8172055625652364E-3</v>
      </c>
      <c r="K25" s="6" t="s">
        <v>29</v>
      </c>
    </row>
    <row r="26" spans="1:11">
      <c r="A26" s="6"/>
      <c r="B26" s="6" t="s">
        <v>24</v>
      </c>
      <c r="C26" s="6">
        <v>412.87099999999998</v>
      </c>
      <c r="D26" s="6">
        <v>100</v>
      </c>
      <c r="E26" s="6">
        <v>1.4080999999999999</v>
      </c>
      <c r="F26" s="6">
        <f t="shared" si="3"/>
        <v>581.36365509999996</v>
      </c>
      <c r="G26" s="7">
        <f t="shared" si="6"/>
        <v>1.0699999999999932</v>
      </c>
      <c r="H26" s="8">
        <f t="shared" si="4"/>
        <v>13.057285140187018</v>
      </c>
      <c r="I26" s="6">
        <f t="shared" si="1"/>
        <v>2</v>
      </c>
      <c r="J26" s="7">
        <f t="shared" si="5"/>
        <v>1.4609876927632534E-3</v>
      </c>
      <c r="K26" s="6" t="s">
        <v>29</v>
      </c>
    </row>
    <row r="27" spans="1:11">
      <c r="A27" s="6"/>
      <c r="B27" s="6" t="s">
        <v>25</v>
      </c>
      <c r="C27" s="6">
        <v>411.43299999999999</v>
      </c>
      <c r="D27" s="6">
        <v>100</v>
      </c>
      <c r="E27" s="6">
        <v>1.4087000000000001</v>
      </c>
      <c r="F27" s="6">
        <f t="shared" si="3"/>
        <v>579.58566710000002</v>
      </c>
      <c r="G27" s="7">
        <f t="shared" si="6"/>
        <v>1.0999999999999943</v>
      </c>
      <c r="H27" s="8">
        <f t="shared" si="4"/>
        <v>11.08482463636377</v>
      </c>
      <c r="I27" s="6">
        <f t="shared" si="1"/>
        <v>2</v>
      </c>
      <c r="J27" s="7">
        <f t="shared" si="5"/>
        <v>3.9170662218183322E-3</v>
      </c>
      <c r="K27" s="6" t="s">
        <v>29</v>
      </c>
    </row>
    <row r="28" spans="1:11">
      <c r="A28" t="s">
        <v>1</v>
      </c>
      <c r="B28" s="9" t="s">
        <v>31</v>
      </c>
      <c r="C28" s="10">
        <v>400.98500000000001</v>
      </c>
      <c r="D28" s="10">
        <v>98</v>
      </c>
      <c r="E28" s="10">
        <v>1.415</v>
      </c>
      <c r="F28" s="10">
        <f t="shared" si="3"/>
        <v>567.39377500000001</v>
      </c>
      <c r="G28" s="10"/>
      <c r="H28" s="11"/>
      <c r="I28" s="10"/>
      <c r="J28" s="12"/>
      <c r="K28" s="10"/>
    </row>
    <row r="29" spans="1:11">
      <c r="A29" s="3" t="s">
        <v>3</v>
      </c>
      <c r="B29" s="3" t="s">
        <v>31</v>
      </c>
      <c r="C29" s="3">
        <v>402.85599999999999</v>
      </c>
      <c r="D29" s="3">
        <v>99</v>
      </c>
      <c r="E29" s="3">
        <v>1.4105000000000001</v>
      </c>
      <c r="F29" s="3">
        <f t="shared" si="3"/>
        <v>568.228388</v>
      </c>
      <c r="G29" s="3">
        <f>(E29*D29-$E$28*$D$28)/(D29-$D$28)</f>
        <v>0.96949999999998226</v>
      </c>
      <c r="H29" s="5">
        <f>(F29-$F$28)/G29</f>
        <v>0.86086952037133113</v>
      </c>
      <c r="I29" s="3">
        <f>D29-$D$28</f>
        <v>1</v>
      </c>
      <c r="J29" s="4">
        <f>CHIDIST(H29,I29)</f>
        <v>0.35349547686565813</v>
      </c>
      <c r="K29" s="3"/>
    </row>
    <row r="30" spans="1:11">
      <c r="A30" s="6" t="s">
        <v>2</v>
      </c>
      <c r="B30" s="6" t="s">
        <v>31</v>
      </c>
      <c r="C30" s="6">
        <v>416.79399999999998</v>
      </c>
      <c r="D30" s="6">
        <v>100</v>
      </c>
      <c r="E30" s="6">
        <v>1.407</v>
      </c>
      <c r="F30" s="6">
        <f t="shared" si="3"/>
        <v>586.42915800000003</v>
      </c>
      <c r="G30" s="6">
        <f>(E30*D30-$E$28*$D$28)/(D30-$D$28)</f>
        <v>1.0149999999999864</v>
      </c>
      <c r="H30" s="8">
        <f>(F30-$F$28)/G30</f>
        <v>18.754071921182543</v>
      </c>
      <c r="I30" s="6">
        <f>D30-$D$28</f>
        <v>2</v>
      </c>
      <c r="J30" s="7">
        <f t="shared" si="5"/>
        <v>8.4645724334385508E-5</v>
      </c>
      <c r="K30" s="6" t="s">
        <v>29</v>
      </c>
    </row>
    <row r="34" spans="1:11">
      <c r="A34" s="2" t="s">
        <v>30</v>
      </c>
    </row>
    <row r="35" spans="1:11">
      <c r="A35" s="2"/>
      <c r="B35" s="2"/>
      <c r="C35" s="2" t="s">
        <v>4</v>
      </c>
      <c r="D35" s="2" t="s">
        <v>8</v>
      </c>
      <c r="E35" s="2" t="s">
        <v>5</v>
      </c>
      <c r="F35" s="2" t="s">
        <v>6</v>
      </c>
      <c r="G35" s="2" t="s">
        <v>9</v>
      </c>
      <c r="H35" s="2" t="s">
        <v>7</v>
      </c>
      <c r="I35" s="2" t="s">
        <v>10</v>
      </c>
      <c r="J35" s="2" t="s">
        <v>11</v>
      </c>
      <c r="K35" s="2"/>
    </row>
    <row r="36" spans="1:11">
      <c r="A36" t="s">
        <v>1</v>
      </c>
      <c r="C36">
        <f>Scale!B13</f>
        <v>424.654</v>
      </c>
      <c r="D36">
        <f>Scale!C13</f>
        <v>98</v>
      </c>
      <c r="E36">
        <f>Scale!D13</f>
        <v>1.3841000000000001</v>
      </c>
      <c r="F36">
        <f>C36*E36</f>
        <v>587.76360140000008</v>
      </c>
      <c r="K36" t="s">
        <v>27</v>
      </c>
    </row>
    <row r="37" spans="1:11">
      <c r="A37" s="3" t="s">
        <v>3</v>
      </c>
      <c r="B37" s="3" t="s">
        <v>14</v>
      </c>
      <c r="C37" s="3">
        <v>429.887</v>
      </c>
      <c r="D37" s="3">
        <v>99</v>
      </c>
      <c r="E37" s="3">
        <v>1.3775999999999999</v>
      </c>
      <c r="F37" s="3">
        <f>C37*E37</f>
        <v>592.21233119999999</v>
      </c>
      <c r="G37" s="4">
        <f>(E37*D37-$E$36*$D$36)/(D37-$D$36)</f>
        <v>0.74059999999997217</v>
      </c>
      <c r="H37" s="5">
        <f>(F37-$F$36)/G37</f>
        <v>6.0069265460438528</v>
      </c>
      <c r="I37" s="3">
        <f>D37-$D$36</f>
        <v>1</v>
      </c>
      <c r="J37" s="4">
        <f>CHIDIST(H37,I37)</f>
        <v>1.4249826490867465E-2</v>
      </c>
      <c r="K37" s="3" t="s">
        <v>28</v>
      </c>
    </row>
    <row r="38" spans="1:11">
      <c r="A38" s="3"/>
      <c r="B38" s="3" t="s">
        <v>15</v>
      </c>
      <c r="C38" s="3">
        <v>426.09500000000003</v>
      </c>
      <c r="D38" s="3">
        <v>99</v>
      </c>
      <c r="E38" s="3">
        <v>1.3802000000000001</v>
      </c>
      <c r="F38" s="3">
        <f t="shared" ref="F38:F53" si="7">C38*E38</f>
        <v>588.09631900000011</v>
      </c>
      <c r="G38" s="4">
        <f t="shared" ref="G38:G46" si="8">(E38*D38-$E$36*$D$36)/(D38-$D$36)</f>
        <v>0.99799999999999045</v>
      </c>
      <c r="H38" s="5">
        <f t="shared" ref="H38:H46" si="9">(F38-$F$36)/G38</f>
        <v>0.33338436873750177</v>
      </c>
      <c r="I38" s="3">
        <f t="shared" ref="I38:I47" si="10">D38-$D$36</f>
        <v>1</v>
      </c>
      <c r="J38" s="4">
        <f t="shared" ref="J38" si="11">CHIDIST(H38,I38)</f>
        <v>0.56367301210858289</v>
      </c>
      <c r="K38" s="3"/>
    </row>
    <row r="39" spans="1:11">
      <c r="A39" s="3"/>
      <c r="B39" s="3" t="s">
        <v>17</v>
      </c>
      <c r="C39" s="3">
        <v>428.23099999999999</v>
      </c>
      <c r="D39" s="3">
        <v>99</v>
      </c>
      <c r="E39" s="3">
        <v>1.3759999999999999</v>
      </c>
      <c r="F39" s="3">
        <f t="shared" si="7"/>
        <v>589.24585599999989</v>
      </c>
      <c r="G39" s="4">
        <f t="shared" si="8"/>
        <v>0.58219999999997185</v>
      </c>
      <c r="H39" s="5">
        <f t="shared" si="9"/>
        <v>2.5459543112330425</v>
      </c>
      <c r="I39" s="3">
        <f t="shared" si="10"/>
        <v>1</v>
      </c>
      <c r="J39" s="4">
        <f>CHIDIST(H39,I39)</f>
        <v>0.1105770808513242</v>
      </c>
      <c r="K39" s="3"/>
    </row>
    <row r="40" spans="1:11">
      <c r="A40" s="3"/>
      <c r="B40" s="3" t="s">
        <v>18</v>
      </c>
      <c r="C40" s="3">
        <v>430.13499999999999</v>
      </c>
      <c r="D40" s="3">
        <v>99</v>
      </c>
      <c r="E40" s="3">
        <v>1.3805000000000001</v>
      </c>
      <c r="F40" s="3">
        <f t="shared" si="7"/>
        <v>593.80136749999997</v>
      </c>
      <c r="G40" s="4">
        <f t="shared" si="8"/>
        <v>1.0276999999999816</v>
      </c>
      <c r="H40" s="5">
        <f t="shared" si="9"/>
        <v>5.8750278291330087</v>
      </c>
      <c r="I40" s="3">
        <f t="shared" si="10"/>
        <v>1</v>
      </c>
      <c r="J40" s="4">
        <f t="shared" ref="J40:J58" si="12">CHIDIST(H40,I40)</f>
        <v>1.5357130249806736E-2</v>
      </c>
      <c r="K40" s="3" t="s">
        <v>28</v>
      </c>
    </row>
    <row r="41" spans="1:11">
      <c r="A41" s="3"/>
      <c r="B41" s="3" t="s">
        <v>19</v>
      </c>
      <c r="C41" s="3">
        <v>433.07900000000001</v>
      </c>
      <c r="D41" s="3">
        <v>99</v>
      </c>
      <c r="E41" s="3">
        <v>1.3807</v>
      </c>
      <c r="F41" s="3">
        <f t="shared" si="7"/>
        <v>597.95217530000002</v>
      </c>
      <c r="G41" s="4">
        <f t="shared" si="8"/>
        <v>1.0474999999999852</v>
      </c>
      <c r="H41" s="5">
        <f t="shared" si="9"/>
        <v>9.726562195704135</v>
      </c>
      <c r="I41" s="3">
        <f t="shared" si="10"/>
        <v>1</v>
      </c>
      <c r="J41" s="4">
        <f t="shared" si="12"/>
        <v>1.8162388166016188E-3</v>
      </c>
      <c r="K41" s="3" t="s">
        <v>29</v>
      </c>
    </row>
    <row r="42" spans="1:11">
      <c r="A42" s="3"/>
      <c r="B42" s="3" t="s">
        <v>20</v>
      </c>
      <c r="C42" s="3">
        <v>430.12900000000002</v>
      </c>
      <c r="D42" s="3">
        <v>99</v>
      </c>
      <c r="E42" s="3">
        <v>1.3846000000000001</v>
      </c>
      <c r="F42" s="3">
        <f t="shared" si="7"/>
        <v>595.55661340000006</v>
      </c>
      <c r="G42" s="4">
        <f t="shared" si="8"/>
        <v>1.4335999999999842</v>
      </c>
      <c r="H42" s="5">
        <f t="shared" si="9"/>
        <v>5.4359737723214714</v>
      </c>
      <c r="I42" s="3">
        <f t="shared" si="10"/>
        <v>1</v>
      </c>
      <c r="J42" s="4">
        <f t="shared" si="12"/>
        <v>1.9726089299935121E-2</v>
      </c>
      <c r="K42" s="3" t="s">
        <v>28</v>
      </c>
    </row>
    <row r="43" spans="1:11">
      <c r="A43" s="3"/>
      <c r="B43" s="3" t="s">
        <v>21</v>
      </c>
      <c r="C43" s="3">
        <v>427.262</v>
      </c>
      <c r="D43" s="3">
        <v>99</v>
      </c>
      <c r="E43" s="3">
        <v>1.3797999999999999</v>
      </c>
      <c r="F43" s="3">
        <f t="shared" si="7"/>
        <v>589.53610759999992</v>
      </c>
      <c r="G43" s="4">
        <f t="shared" si="8"/>
        <v>0.95839999999998327</v>
      </c>
      <c r="H43" s="5">
        <f t="shared" si="9"/>
        <v>1.8494430300499476</v>
      </c>
      <c r="I43" s="3">
        <f t="shared" si="10"/>
        <v>1</v>
      </c>
      <c r="J43" s="4">
        <f t="shared" si="12"/>
        <v>0.17384818715822506</v>
      </c>
      <c r="K43" s="3"/>
    </row>
    <row r="44" spans="1:11">
      <c r="A44" s="3"/>
      <c r="B44" s="3" t="s">
        <v>22</v>
      </c>
      <c r="C44" s="3">
        <v>425.70499999999998</v>
      </c>
      <c r="D44" s="3">
        <v>99</v>
      </c>
      <c r="E44" s="3">
        <v>1.3807</v>
      </c>
      <c r="F44" s="3">
        <f t="shared" si="7"/>
        <v>587.77089349999994</v>
      </c>
      <c r="G44" s="4">
        <f t="shared" si="8"/>
        <v>1.0474999999999852</v>
      </c>
      <c r="H44" s="5">
        <f t="shared" si="9"/>
        <v>6.9614319807721195E-3</v>
      </c>
      <c r="I44" s="3">
        <f t="shared" si="10"/>
        <v>1</v>
      </c>
      <c r="J44" s="4">
        <f t="shared" si="12"/>
        <v>0.93350550346937178</v>
      </c>
      <c r="K44" s="3"/>
    </row>
    <row r="45" spans="1:11">
      <c r="A45" s="3"/>
      <c r="B45" s="3" t="s">
        <v>23</v>
      </c>
      <c r="C45" s="3">
        <v>425.78800000000001</v>
      </c>
      <c r="D45" s="3">
        <v>99</v>
      </c>
      <c r="E45" s="3">
        <v>1.381</v>
      </c>
      <c r="F45" s="3">
        <f t="shared" si="7"/>
        <v>588.01322800000003</v>
      </c>
      <c r="G45" s="4">
        <f t="shared" si="8"/>
        <v>1.0771999999999764</v>
      </c>
      <c r="H45" s="5">
        <f t="shared" si="9"/>
        <v>0.23173653917559206</v>
      </c>
      <c r="I45" s="3">
        <f t="shared" si="10"/>
        <v>1</v>
      </c>
      <c r="J45" s="4">
        <f t="shared" si="12"/>
        <v>0.63023918973738713</v>
      </c>
      <c r="K45" s="3"/>
    </row>
    <row r="46" spans="1:11">
      <c r="A46" s="3"/>
      <c r="B46" s="3" t="s">
        <v>24</v>
      </c>
      <c r="C46" s="3">
        <v>426.23700000000002</v>
      </c>
      <c r="D46" s="3">
        <v>99</v>
      </c>
      <c r="E46" s="3">
        <v>1.379</v>
      </c>
      <c r="F46" s="3">
        <f t="shared" si="7"/>
        <v>587.78082300000005</v>
      </c>
      <c r="G46" s="4">
        <f t="shared" si="8"/>
        <v>0.8791999999999689</v>
      </c>
      <c r="H46" s="5">
        <f t="shared" si="9"/>
        <v>1.9587807097328661E-2</v>
      </c>
      <c r="I46" s="3">
        <f t="shared" si="10"/>
        <v>1</v>
      </c>
      <c r="J46" s="4">
        <f t="shared" si="12"/>
        <v>0.88869440175580405</v>
      </c>
      <c r="K46" s="3"/>
    </row>
    <row r="47" spans="1:11">
      <c r="A47" s="3"/>
      <c r="B47" s="3" t="s">
        <v>25</v>
      </c>
      <c r="C47" s="3">
        <v>425.69200000000001</v>
      </c>
      <c r="D47" s="3">
        <v>99</v>
      </c>
      <c r="E47" s="3">
        <v>1.3809</v>
      </c>
      <c r="F47" s="3">
        <f>C47*E47</f>
        <v>587.83808280000005</v>
      </c>
      <c r="G47" s="4">
        <f>(E47*D47-$E$36*$D$36)/(D47-$D$36)</f>
        <v>1.0672999999999888</v>
      </c>
      <c r="H47" s="5">
        <f>(F47-$F$36)/G47</f>
        <v>6.9784877728819084E-2</v>
      </c>
      <c r="I47" s="3">
        <f t="shared" si="10"/>
        <v>1</v>
      </c>
      <c r="J47" s="4">
        <f t="shared" si="12"/>
        <v>0.79165025554530222</v>
      </c>
      <c r="K47" s="3"/>
    </row>
    <row r="48" spans="1:11">
      <c r="A48" s="6" t="s">
        <v>2</v>
      </c>
      <c r="B48" s="6" t="s">
        <v>14</v>
      </c>
      <c r="C48" s="6">
        <v>444.21499999999997</v>
      </c>
      <c r="D48" s="6">
        <v>100</v>
      </c>
      <c r="E48" s="6">
        <v>1.3735999999999999</v>
      </c>
      <c r="F48" s="6">
        <f t="shared" si="7"/>
        <v>610.17372399999988</v>
      </c>
      <c r="G48" s="7">
        <f>(E48*D48-$E$36*$D$36)/(D48-$D$36)</f>
        <v>0.85909999999998377</v>
      </c>
      <c r="H48" s="8">
        <f>(F48-$F$36)/G48</f>
        <v>26.085580956815527</v>
      </c>
      <c r="I48" s="6">
        <f>D48-$D$36</f>
        <v>2</v>
      </c>
      <c r="J48" s="7">
        <f t="shared" si="12"/>
        <v>2.1656489869426639E-6</v>
      </c>
      <c r="K48" s="6" t="s">
        <v>29</v>
      </c>
    </row>
    <row r="49" spans="1:11">
      <c r="A49" s="6"/>
      <c r="B49" s="6" t="s">
        <v>15</v>
      </c>
      <c r="C49" s="6">
        <v>440.97399999999999</v>
      </c>
      <c r="D49" s="6">
        <v>100</v>
      </c>
      <c r="E49" s="6">
        <v>1.3758999999999999</v>
      </c>
      <c r="F49" s="6">
        <f t="shared" si="7"/>
        <v>606.73612659999992</v>
      </c>
      <c r="G49" s="7">
        <f t="shared" ref="G49:G58" si="13">(E49*D49-$E$36*$D$36)/(D49-$D$36)</f>
        <v>0.97409999999999286</v>
      </c>
      <c r="H49" s="8">
        <f t="shared" ref="H49:H58" si="14">(F49-$F$36)/G49</f>
        <v>19.476978954932733</v>
      </c>
      <c r="I49" s="6">
        <f t="shared" ref="I49:I58" si="15">D49-$D$36</f>
        <v>2</v>
      </c>
      <c r="J49" s="7">
        <f t="shared" si="12"/>
        <v>5.8969542423204928E-5</v>
      </c>
      <c r="K49" s="6" t="s">
        <v>29</v>
      </c>
    </row>
    <row r="50" spans="1:11">
      <c r="A50" s="6"/>
      <c r="B50" s="6" t="s">
        <v>17</v>
      </c>
      <c r="C50" s="6">
        <v>435.08300000000003</v>
      </c>
      <c r="D50" s="6">
        <v>100</v>
      </c>
      <c r="E50" s="6">
        <v>1.3709</v>
      </c>
      <c r="F50" s="6">
        <f t="shared" si="7"/>
        <v>596.45528469999999</v>
      </c>
      <c r="G50" s="7">
        <f t="shared" si="13"/>
        <v>0.72409999999999286</v>
      </c>
      <c r="H50" s="8">
        <f t="shared" si="14"/>
        <v>12.003429498688019</v>
      </c>
      <c r="I50" s="6">
        <f t="shared" si="15"/>
        <v>2</v>
      </c>
      <c r="J50" s="7">
        <f t="shared" si="12"/>
        <v>2.4745053801338355E-3</v>
      </c>
      <c r="K50" s="6" t="s">
        <v>29</v>
      </c>
    </row>
    <row r="51" spans="1:11">
      <c r="A51" s="6"/>
      <c r="B51" s="6" t="s">
        <v>18</v>
      </c>
      <c r="C51" s="6">
        <v>440.87099999999998</v>
      </c>
      <c r="D51" s="6">
        <v>100</v>
      </c>
      <c r="E51" s="6">
        <v>1.3759999999999999</v>
      </c>
      <c r="F51" s="6">
        <f t="shared" si="7"/>
        <v>606.63849599999992</v>
      </c>
      <c r="G51" s="7">
        <f t="shared" si="13"/>
        <v>0.97909999999998831</v>
      </c>
      <c r="H51" s="8">
        <f t="shared" si="14"/>
        <v>19.277800633234666</v>
      </c>
      <c r="I51" s="6">
        <f t="shared" si="15"/>
        <v>2</v>
      </c>
      <c r="J51" s="7">
        <f t="shared" si="12"/>
        <v>6.5144653865472927E-5</v>
      </c>
      <c r="K51" s="6" t="s">
        <v>29</v>
      </c>
    </row>
    <row r="52" spans="1:11">
      <c r="A52" s="6"/>
      <c r="B52" s="6" t="s">
        <v>19</v>
      </c>
      <c r="C52" s="6">
        <v>443.84</v>
      </c>
      <c r="D52" s="6">
        <v>100</v>
      </c>
      <c r="E52" s="6">
        <v>1.3737999999999999</v>
      </c>
      <c r="F52" s="6">
        <f t="shared" si="7"/>
        <v>609.74739199999988</v>
      </c>
      <c r="G52" s="7">
        <f t="shared" si="13"/>
        <v>0.86909999999998888</v>
      </c>
      <c r="H52" s="8">
        <f t="shared" si="14"/>
        <v>25.294891957197187</v>
      </c>
      <c r="I52" s="6">
        <f t="shared" si="15"/>
        <v>2</v>
      </c>
      <c r="J52" s="7">
        <f t="shared" si="12"/>
        <v>3.2157627581564618E-6</v>
      </c>
      <c r="K52" s="6" t="s">
        <v>29</v>
      </c>
    </row>
    <row r="53" spans="1:11">
      <c r="A53" s="6"/>
      <c r="B53" s="6" t="s">
        <v>20</v>
      </c>
      <c r="C53" s="6">
        <v>448.76</v>
      </c>
      <c r="D53" s="6">
        <v>100</v>
      </c>
      <c r="E53" s="6">
        <v>1.3776999999999999</v>
      </c>
      <c r="F53" s="6">
        <f t="shared" si="7"/>
        <v>618.25665199999992</v>
      </c>
      <c r="G53" s="7">
        <f t="shared" si="13"/>
        <v>1.0640999999999821</v>
      </c>
      <c r="H53" s="8">
        <f t="shared" si="14"/>
        <v>28.656188892021753</v>
      </c>
      <c r="I53" s="6">
        <f t="shared" si="15"/>
        <v>2</v>
      </c>
      <c r="J53" s="7">
        <f t="shared" si="12"/>
        <v>5.9894596833628985E-7</v>
      </c>
      <c r="K53" s="6" t="s">
        <v>29</v>
      </c>
    </row>
    <row r="54" spans="1:11">
      <c r="A54" s="6"/>
      <c r="B54" s="6" t="s">
        <v>21</v>
      </c>
      <c r="C54" s="6">
        <v>455.10399999999998</v>
      </c>
      <c r="D54" s="6">
        <v>100</v>
      </c>
      <c r="E54" s="6">
        <v>1.373</v>
      </c>
      <c r="F54" s="6">
        <f>C54*E54</f>
        <v>624.85779200000002</v>
      </c>
      <c r="G54" s="7">
        <f t="shared" si="13"/>
        <v>0.82909999999999684</v>
      </c>
      <c r="H54" s="8">
        <f t="shared" si="14"/>
        <v>44.740309492220568</v>
      </c>
      <c r="I54" s="6">
        <f t="shared" si="15"/>
        <v>2</v>
      </c>
      <c r="J54" s="7">
        <f t="shared" si="12"/>
        <v>1.926483237107286E-10</v>
      </c>
      <c r="K54" s="6" t="s">
        <v>29</v>
      </c>
    </row>
    <row r="55" spans="1:11">
      <c r="A55" s="6"/>
      <c r="B55" s="6" t="s">
        <v>22</v>
      </c>
      <c r="C55" s="6">
        <v>447.61200000000002</v>
      </c>
      <c r="D55" s="6">
        <v>100</v>
      </c>
      <c r="E55" s="6">
        <v>1.3755999999999999</v>
      </c>
      <c r="F55" s="6">
        <f t="shared" ref="F55:F60" si="16">C55*E55</f>
        <v>615.7350672</v>
      </c>
      <c r="G55" s="7">
        <f t="shared" si="13"/>
        <v>0.95909999999999229</v>
      </c>
      <c r="H55" s="8">
        <f t="shared" si="14"/>
        <v>29.164285058909545</v>
      </c>
      <c r="I55" s="6">
        <f t="shared" si="15"/>
        <v>2</v>
      </c>
      <c r="J55" s="7">
        <f t="shared" si="12"/>
        <v>4.6457513859757432E-7</v>
      </c>
      <c r="K55" s="6" t="s">
        <v>29</v>
      </c>
    </row>
    <row r="56" spans="1:11">
      <c r="A56" s="6"/>
      <c r="B56" s="6" t="s">
        <v>23</v>
      </c>
      <c r="C56" s="6">
        <v>460.98599999999999</v>
      </c>
      <c r="D56" s="6">
        <v>100</v>
      </c>
      <c r="E56" s="6">
        <v>1.3751</v>
      </c>
      <c r="F56" s="6">
        <f t="shared" si="16"/>
        <v>633.90184859999999</v>
      </c>
      <c r="G56" s="7">
        <f t="shared" si="13"/>
        <v>0.93409999999998661</v>
      </c>
      <c r="H56" s="8">
        <f t="shared" si="14"/>
        <v>49.393263248046857</v>
      </c>
      <c r="I56" s="6">
        <f t="shared" si="15"/>
        <v>2</v>
      </c>
      <c r="J56" s="7">
        <f t="shared" si="12"/>
        <v>1.8810015962025693E-11</v>
      </c>
      <c r="K56" s="6" t="s">
        <v>29</v>
      </c>
    </row>
    <row r="57" spans="1:11">
      <c r="A57" s="6"/>
      <c r="B57" s="6" t="s">
        <v>24</v>
      </c>
      <c r="C57" s="6">
        <v>475.88799999999998</v>
      </c>
      <c r="D57" s="6">
        <v>100</v>
      </c>
      <c r="E57" s="6">
        <v>1.3733</v>
      </c>
      <c r="F57" s="6">
        <f t="shared" si="16"/>
        <v>653.53699039999992</v>
      </c>
      <c r="G57" s="7">
        <f t="shared" si="13"/>
        <v>0.8440999999999832</v>
      </c>
      <c r="H57" s="8">
        <f t="shared" si="14"/>
        <v>77.921323302927547</v>
      </c>
      <c r="I57" s="6">
        <f t="shared" si="15"/>
        <v>2</v>
      </c>
      <c r="J57" s="7">
        <f t="shared" si="12"/>
        <v>1.2011566042002272E-17</v>
      </c>
      <c r="K57" s="6" t="s">
        <v>29</v>
      </c>
    </row>
    <row r="58" spans="1:11">
      <c r="A58" s="6"/>
      <c r="B58" s="6" t="s">
        <v>25</v>
      </c>
      <c r="C58" s="6">
        <v>446.66699999999997</v>
      </c>
      <c r="D58" s="6">
        <v>100</v>
      </c>
      <c r="E58" s="6">
        <v>1.3754999999999999</v>
      </c>
      <c r="F58" s="6">
        <f t="shared" si="16"/>
        <v>614.39045849999991</v>
      </c>
      <c r="G58" s="7">
        <f t="shared" si="13"/>
        <v>0.95409999999998263</v>
      </c>
      <c r="H58" s="8">
        <f t="shared" si="14"/>
        <v>27.907826328477423</v>
      </c>
      <c r="I58" s="6">
        <f t="shared" si="15"/>
        <v>2</v>
      </c>
      <c r="J58" s="7">
        <f t="shared" si="12"/>
        <v>8.7074805253635642E-7</v>
      </c>
      <c r="K58" s="6" t="s">
        <v>29</v>
      </c>
    </row>
    <row r="59" spans="1:11">
      <c r="A59" t="s">
        <v>1</v>
      </c>
      <c r="B59" s="9" t="s">
        <v>31</v>
      </c>
      <c r="C59" s="10">
        <v>424.65600000000001</v>
      </c>
      <c r="D59" s="10">
        <v>98</v>
      </c>
      <c r="E59" s="10">
        <v>1.3841000000000001</v>
      </c>
      <c r="F59" s="10">
        <f>C59*E59</f>
        <v>587.76636960000008</v>
      </c>
      <c r="G59" s="10"/>
      <c r="H59" s="11"/>
      <c r="I59" s="10"/>
      <c r="J59" s="12"/>
      <c r="K59" s="10"/>
    </row>
    <row r="60" spans="1:11">
      <c r="A60" s="3" t="s">
        <v>3</v>
      </c>
      <c r="B60" s="3" t="s">
        <v>31</v>
      </c>
      <c r="C60" s="3">
        <v>429.88400000000001</v>
      </c>
      <c r="D60" s="3">
        <v>99</v>
      </c>
      <c r="E60" s="3">
        <v>1.3775999999999999</v>
      </c>
      <c r="F60" s="3">
        <f t="shared" si="16"/>
        <v>592.20819840000001</v>
      </c>
      <c r="G60" s="3">
        <f>(E60*D60-$E$59*$D$59)/(D60-$D$59)</f>
        <v>0.74059999999997217</v>
      </c>
      <c r="H60" s="5">
        <f>(F60-$F$59)/G60</f>
        <v>5.9976084256010074</v>
      </c>
      <c r="I60" s="3">
        <f>D60-$D$59</f>
        <v>1</v>
      </c>
      <c r="J60" s="4">
        <f>CHIDIST(H60,I60)</f>
        <v>1.432528451780537E-2</v>
      </c>
      <c r="K60" s="3" t="s">
        <v>28</v>
      </c>
    </row>
    <row r="61" spans="1:11">
      <c r="A61" s="6" t="s">
        <v>2</v>
      </c>
      <c r="B61" s="6" t="s">
        <v>31</v>
      </c>
      <c r="C61" s="6">
        <v>469.52800000000002</v>
      </c>
      <c r="D61" s="6">
        <v>100</v>
      </c>
      <c r="E61" s="6">
        <v>1.3692</v>
      </c>
      <c r="F61" s="6">
        <f>C61*E61</f>
        <v>642.87773760000005</v>
      </c>
      <c r="G61" s="6">
        <f>(E61*D61-$E$59*$D$59)/(D61-$D$59)</f>
        <v>0.6390999999999849</v>
      </c>
      <c r="H61" s="8">
        <f>(F61-$F$59)/G61</f>
        <v>86.232777343140782</v>
      </c>
      <c r="I61" s="6">
        <f>D61-$D$59</f>
        <v>2</v>
      </c>
      <c r="J61" s="7">
        <f>CHIDIST(H61,I61)</f>
        <v>1.8827398733121039E-19</v>
      </c>
      <c r="K61" s="6" t="s">
        <v>29</v>
      </c>
    </row>
    <row r="65" spans="1:11">
      <c r="A65" s="2" t="s">
        <v>50</v>
      </c>
    </row>
    <row r="66" spans="1:11">
      <c r="A66" s="2"/>
      <c r="B66" s="2"/>
      <c r="C66" s="2" t="s">
        <v>4</v>
      </c>
      <c r="D66" s="2" t="s">
        <v>8</v>
      </c>
      <c r="E66" s="2" t="s">
        <v>5</v>
      </c>
      <c r="F66" s="2" t="s">
        <v>6</v>
      </c>
      <c r="G66" s="2" t="s">
        <v>9</v>
      </c>
      <c r="H66" s="2" t="s">
        <v>7</v>
      </c>
      <c r="I66" s="2" t="s">
        <v>10</v>
      </c>
      <c r="J66" s="2" t="s">
        <v>11</v>
      </c>
      <c r="K66" s="2"/>
    </row>
    <row r="67" spans="1:11">
      <c r="A67" t="s">
        <v>1</v>
      </c>
      <c r="C67">
        <f>Scale!B21</f>
        <v>412.1</v>
      </c>
      <c r="D67">
        <f>Scale!C21</f>
        <v>98</v>
      </c>
      <c r="E67">
        <f>Scale!D21</f>
        <v>1.4028</v>
      </c>
      <c r="F67">
        <f>C67*E67</f>
        <v>578.09388000000001</v>
      </c>
      <c r="K67" t="s">
        <v>27</v>
      </c>
    </row>
    <row r="68" spans="1:11">
      <c r="A68" s="3" t="s">
        <v>3</v>
      </c>
      <c r="B68" s="3" t="s">
        <v>14</v>
      </c>
      <c r="C68" s="3">
        <v>417.23899999999998</v>
      </c>
      <c r="D68" s="3">
        <v>99</v>
      </c>
      <c r="E68" s="3">
        <v>1.3968</v>
      </c>
      <c r="F68" s="3">
        <f>C68*E68</f>
        <v>582.79943519999995</v>
      </c>
      <c r="G68" s="4">
        <f>(E68*D68-$E$67*$D$67)/(D68-$D$67)</f>
        <v>0.80879999999999086</v>
      </c>
      <c r="H68" s="5">
        <f>(F68-$F$67)/G68</f>
        <v>5.8179465875370777</v>
      </c>
      <c r="I68" s="3">
        <f>D68-$D$67</f>
        <v>1</v>
      </c>
      <c r="J68" s="4">
        <f>CHIDIST(H68,I68)</f>
        <v>1.5863454215763552E-2</v>
      </c>
      <c r="K68" s="3" t="s">
        <v>28</v>
      </c>
    </row>
    <row r="69" spans="1:11">
      <c r="A69" s="3"/>
      <c r="B69" s="3" t="s">
        <v>15</v>
      </c>
      <c r="C69" s="3">
        <v>413.767</v>
      </c>
      <c r="D69" s="3">
        <v>99</v>
      </c>
      <c r="E69" s="3">
        <v>1.3994</v>
      </c>
      <c r="F69" s="3">
        <f t="shared" ref="F69:F77" si="17">C69*E69</f>
        <v>579.02553979999993</v>
      </c>
      <c r="G69" s="4">
        <f t="shared" ref="G69:G78" si="18">(E69*D69-$E$67*$D$67)/(D69-$D$67)</f>
        <v>1.0661999999999807</v>
      </c>
      <c r="H69" s="5">
        <f t="shared" ref="H69:H78" si="19">(F69-$F$67)/G69</f>
        <v>0.87381335584312247</v>
      </c>
      <c r="I69" s="3">
        <f t="shared" ref="I69:I78" si="20">D69-$D$67</f>
        <v>1</v>
      </c>
      <c r="J69" s="4">
        <f t="shared" ref="J69" si="21">CHIDIST(H69,I69)</f>
        <v>0.3499017693317476</v>
      </c>
      <c r="K69" s="3"/>
    </row>
    <row r="70" spans="1:11">
      <c r="A70" s="3"/>
      <c r="B70" s="3" t="s">
        <v>17</v>
      </c>
      <c r="C70" s="3">
        <v>416.822</v>
      </c>
      <c r="D70" s="3">
        <v>99</v>
      </c>
      <c r="E70" s="3">
        <v>1.3956999999999999</v>
      </c>
      <c r="F70" s="3">
        <f t="shared" si="17"/>
        <v>581.75846539999998</v>
      </c>
      <c r="G70" s="4">
        <f t="shared" si="18"/>
        <v>0.69989999999998531</v>
      </c>
      <c r="H70" s="5">
        <f t="shared" si="19"/>
        <v>5.235869981425977</v>
      </c>
      <c r="I70" s="3">
        <f t="shared" si="20"/>
        <v>1</v>
      </c>
      <c r="J70" s="4">
        <f>CHIDIST(H70,I70)</f>
        <v>2.2125740097762851E-2</v>
      </c>
      <c r="K70" s="3" t="s">
        <v>28</v>
      </c>
    </row>
    <row r="71" spans="1:11">
      <c r="A71" s="3"/>
      <c r="B71" s="3" t="s">
        <v>18</v>
      </c>
      <c r="C71" s="3">
        <v>420.286</v>
      </c>
      <c r="D71" s="3">
        <v>99</v>
      </c>
      <c r="E71" s="3">
        <v>1.3968</v>
      </c>
      <c r="F71" s="3">
        <f t="shared" si="17"/>
        <v>587.05548480000004</v>
      </c>
      <c r="G71" s="4">
        <f t="shared" si="18"/>
        <v>0.80879999999999086</v>
      </c>
      <c r="H71" s="5">
        <f t="shared" si="19"/>
        <v>11.080124629080283</v>
      </c>
      <c r="I71" s="3">
        <f t="shared" si="20"/>
        <v>1</v>
      </c>
      <c r="J71" s="4">
        <f t="shared" ref="J71:J89" si="22">CHIDIST(H71,I71)</f>
        <v>8.7257935877880469E-4</v>
      </c>
      <c r="K71" s="3" t="s">
        <v>29</v>
      </c>
    </row>
    <row r="72" spans="1:11">
      <c r="A72" s="3"/>
      <c r="B72" s="3" t="s">
        <v>19</v>
      </c>
      <c r="C72" s="3">
        <v>419.00799999999998</v>
      </c>
      <c r="D72" s="3">
        <v>99</v>
      </c>
      <c r="E72" s="3">
        <v>1.3967000000000001</v>
      </c>
      <c r="F72" s="3">
        <f>C72*E72</f>
        <v>585.22847360000003</v>
      </c>
      <c r="G72" s="4">
        <f t="shared" si="18"/>
        <v>0.79890000000000327</v>
      </c>
      <c r="H72" s="5">
        <f t="shared" si="19"/>
        <v>8.9305214670171331</v>
      </c>
      <c r="I72" s="3">
        <f t="shared" si="20"/>
        <v>1</v>
      </c>
      <c r="J72" s="4">
        <f t="shared" si="22"/>
        <v>2.8044426663450571E-3</v>
      </c>
      <c r="K72" s="3" t="s">
        <v>29</v>
      </c>
    </row>
    <row r="73" spans="1:11">
      <c r="A73" s="3"/>
      <c r="B73" s="3" t="s">
        <v>20</v>
      </c>
      <c r="C73" s="3">
        <v>417.72500000000002</v>
      </c>
      <c r="D73" s="3">
        <v>99</v>
      </c>
      <c r="E73" s="3">
        <v>1.4011</v>
      </c>
      <c r="F73" s="3">
        <f t="shared" si="17"/>
        <v>585.27449750000005</v>
      </c>
      <c r="G73" s="4">
        <f t="shared" si="18"/>
        <v>1.234499999999997</v>
      </c>
      <c r="H73" s="5">
        <f t="shared" si="19"/>
        <v>5.8166200891049469</v>
      </c>
      <c r="I73" s="3">
        <f t="shared" si="20"/>
        <v>1</v>
      </c>
      <c r="J73" s="4">
        <f t="shared" si="22"/>
        <v>1.5875422990214796E-2</v>
      </c>
      <c r="K73" s="3" t="s">
        <v>28</v>
      </c>
    </row>
    <row r="74" spans="1:11">
      <c r="A74" s="3"/>
      <c r="B74" s="3" t="s">
        <v>21</v>
      </c>
      <c r="C74" s="3">
        <v>414.79500000000002</v>
      </c>
      <c r="D74" s="3">
        <v>99</v>
      </c>
      <c r="E74" s="3">
        <v>1.3988</v>
      </c>
      <c r="F74" s="3">
        <f t="shared" si="17"/>
        <v>580.21524600000009</v>
      </c>
      <c r="G74" s="4">
        <f t="shared" si="18"/>
        <v>1.0067999999999984</v>
      </c>
      <c r="H74" s="5">
        <f t="shared" si="19"/>
        <v>2.1070381406437062</v>
      </c>
      <c r="I74" s="3">
        <f t="shared" si="20"/>
        <v>1</v>
      </c>
      <c r="J74" s="4">
        <f t="shared" si="22"/>
        <v>0.14662286568789829</v>
      </c>
      <c r="K74" s="3"/>
    </row>
    <row r="75" spans="1:11">
      <c r="A75" s="3"/>
      <c r="B75" s="3" t="s">
        <v>22</v>
      </c>
      <c r="C75" s="3">
        <v>412.79700000000003</v>
      </c>
      <c r="D75" s="3">
        <v>99</v>
      </c>
      <c r="E75" s="3">
        <v>1.4013</v>
      </c>
      <c r="F75" s="3">
        <f t="shared" si="17"/>
        <v>578.4524361</v>
      </c>
      <c r="G75" s="4">
        <f t="shared" si="18"/>
        <v>1.2543000000000006</v>
      </c>
      <c r="H75" s="5">
        <f t="shared" si="19"/>
        <v>0.28586151638362983</v>
      </c>
      <c r="I75" s="3">
        <f t="shared" si="20"/>
        <v>1</v>
      </c>
      <c r="J75" s="4">
        <f t="shared" si="22"/>
        <v>0.59288485604452179</v>
      </c>
      <c r="K75" s="3"/>
    </row>
    <row r="76" spans="1:11">
      <c r="A76" s="3"/>
      <c r="B76" s="3" t="s">
        <v>23</v>
      </c>
      <c r="C76" s="3">
        <v>412.81400000000002</v>
      </c>
      <c r="D76" s="3">
        <v>99</v>
      </c>
      <c r="E76" s="3">
        <v>1.4012</v>
      </c>
      <c r="F76" s="3">
        <f t="shared" si="17"/>
        <v>578.43497680000007</v>
      </c>
      <c r="G76" s="4">
        <f t="shared" si="18"/>
        <v>1.2443999999999846</v>
      </c>
      <c r="H76" s="5">
        <f t="shared" si="19"/>
        <v>0.27410543233692025</v>
      </c>
      <c r="I76" s="3">
        <f t="shared" si="20"/>
        <v>1</v>
      </c>
      <c r="J76" s="4">
        <f t="shared" si="22"/>
        <v>0.60059101446987995</v>
      </c>
      <c r="K76" s="3"/>
    </row>
    <row r="77" spans="1:11">
      <c r="A77" s="3"/>
      <c r="B77" s="3" t="s">
        <v>24</v>
      </c>
      <c r="C77" s="3">
        <v>413.988</v>
      </c>
      <c r="D77" s="3">
        <v>99</v>
      </c>
      <c r="E77" s="3">
        <v>1.3982000000000001</v>
      </c>
      <c r="F77" s="3">
        <f t="shared" si="17"/>
        <v>578.83802160000005</v>
      </c>
      <c r="G77" s="4">
        <f t="shared" si="18"/>
        <v>0.94740000000001601</v>
      </c>
      <c r="H77" s="5">
        <f t="shared" si="19"/>
        <v>0.78545661811275269</v>
      </c>
      <c r="I77" s="3">
        <f t="shared" si="20"/>
        <v>1</v>
      </c>
      <c r="J77" s="4">
        <f t="shared" si="22"/>
        <v>0.37547748983748219</v>
      </c>
      <c r="K77" s="3"/>
    </row>
    <row r="78" spans="1:11">
      <c r="A78" s="3"/>
      <c r="B78" s="3" t="s">
        <v>25</v>
      </c>
      <c r="C78" s="3">
        <v>413.44400000000002</v>
      </c>
      <c r="D78" s="3">
        <v>99</v>
      </c>
      <c r="E78" s="3">
        <v>1.3996</v>
      </c>
      <c r="F78" s="3">
        <f>C78*E78</f>
        <v>578.65622240000005</v>
      </c>
      <c r="G78" s="4">
        <f t="shared" si="18"/>
        <v>1.0859999999999843</v>
      </c>
      <c r="H78" s="5">
        <f t="shared" si="19"/>
        <v>0.51781068139967057</v>
      </c>
      <c r="I78" s="3">
        <f t="shared" si="20"/>
        <v>1</v>
      </c>
      <c r="J78" s="4">
        <f t="shared" si="22"/>
        <v>0.47177708001034313</v>
      </c>
      <c r="K78" s="3"/>
    </row>
    <row r="79" spans="1:11">
      <c r="A79" s="6" t="s">
        <v>2</v>
      </c>
      <c r="B79" s="6" t="s">
        <v>14</v>
      </c>
      <c r="C79" s="6">
        <v>445.16500000000002</v>
      </c>
      <c r="D79" s="6">
        <v>100</v>
      </c>
      <c r="E79" s="6">
        <v>1.3923000000000001</v>
      </c>
      <c r="F79" s="6">
        <f t="shared" ref="F79:F84" si="23">C79*E79</f>
        <v>619.80322950000004</v>
      </c>
      <c r="G79" s="7">
        <f>(E79*D79-$E$67*$D$67)/(D79-$D$67)</f>
        <v>0.87780000000000769</v>
      </c>
      <c r="H79" s="8">
        <f>(F79-$F$67)/G79</f>
        <v>47.515777511961339</v>
      </c>
      <c r="I79" s="6">
        <f>D79-$D$67</f>
        <v>2</v>
      </c>
      <c r="J79" s="7">
        <f t="shared" si="22"/>
        <v>4.8092794334199136E-11</v>
      </c>
      <c r="K79" s="6" t="s">
        <v>29</v>
      </c>
    </row>
    <row r="80" spans="1:11">
      <c r="A80" s="6"/>
      <c r="B80" s="6" t="s">
        <v>15</v>
      </c>
      <c r="C80" s="6">
        <v>441.68200000000002</v>
      </c>
      <c r="D80" s="6">
        <v>100</v>
      </c>
      <c r="E80" s="6">
        <v>1.3942000000000001</v>
      </c>
      <c r="F80" s="6">
        <f t="shared" si="23"/>
        <v>615.7930444000001</v>
      </c>
      <c r="G80" s="7">
        <f t="shared" ref="G80:G89" si="24">(E80*D80-$E$67*$D$67)/(D80-$D$67)</f>
        <v>0.97280000000000655</v>
      </c>
      <c r="H80" s="8">
        <f t="shared" ref="H80:H89" si="25">(F80-$F$67)/G80</f>
        <v>38.753252878289302</v>
      </c>
      <c r="I80" s="6">
        <f t="shared" ref="I80:I89" si="26">D80-$D$67</f>
        <v>2</v>
      </c>
      <c r="J80" s="7">
        <f t="shared" si="22"/>
        <v>3.8444840158004111E-9</v>
      </c>
      <c r="K80" s="6" t="s">
        <v>29</v>
      </c>
    </row>
    <row r="81" spans="1:11">
      <c r="A81" s="6"/>
      <c r="B81" s="6" t="s">
        <v>17</v>
      </c>
      <c r="C81" s="6">
        <v>423.05</v>
      </c>
      <c r="D81" s="6">
        <v>100</v>
      </c>
      <c r="E81" s="6">
        <v>1.3913</v>
      </c>
      <c r="F81" s="6">
        <f t="shared" si="23"/>
        <v>588.58946500000002</v>
      </c>
      <c r="G81" s="7">
        <f t="shared" si="24"/>
        <v>0.82779999999999632</v>
      </c>
      <c r="H81" s="8">
        <f t="shared" si="25"/>
        <v>12.678889828461044</v>
      </c>
      <c r="I81" s="6">
        <f t="shared" si="26"/>
        <v>2</v>
      </c>
      <c r="J81" s="7">
        <f t="shared" si="22"/>
        <v>1.7652818477579492E-3</v>
      </c>
      <c r="K81" s="6" t="s">
        <v>29</v>
      </c>
    </row>
    <row r="82" spans="1:11">
      <c r="A82" s="6"/>
      <c r="B82" s="6" t="s">
        <v>18</v>
      </c>
      <c r="C82" s="6">
        <v>439.60199999999998</v>
      </c>
      <c r="D82" s="6">
        <v>100</v>
      </c>
      <c r="E82" s="6">
        <v>1.3927</v>
      </c>
      <c r="F82" s="6">
        <f t="shared" si="23"/>
        <v>612.23370539999996</v>
      </c>
      <c r="G82" s="7">
        <f t="shared" si="24"/>
        <v>0.89780000000000371</v>
      </c>
      <c r="H82" s="8">
        <f t="shared" si="25"/>
        <v>38.026092002672989</v>
      </c>
      <c r="I82" s="6">
        <f t="shared" si="26"/>
        <v>2</v>
      </c>
      <c r="J82" s="7">
        <f>CHIDIST(H82,I82)</f>
        <v>5.5301770738534163E-9</v>
      </c>
      <c r="K82" s="6" t="s">
        <v>29</v>
      </c>
    </row>
    <row r="83" spans="1:11">
      <c r="A83" s="6"/>
      <c r="B83" s="6" t="s">
        <v>19</v>
      </c>
      <c r="C83" s="6">
        <v>433.19200000000001</v>
      </c>
      <c r="D83" s="6">
        <v>100</v>
      </c>
      <c r="E83" s="6">
        <v>1.3924000000000001</v>
      </c>
      <c r="F83" s="6">
        <f t="shared" si="23"/>
        <v>603.1765408</v>
      </c>
      <c r="G83" s="7">
        <f t="shared" si="24"/>
        <v>0.88280000000000314</v>
      </c>
      <c r="H83" s="8">
        <f t="shared" si="25"/>
        <v>28.412619845944604</v>
      </c>
      <c r="I83" s="6">
        <f t="shared" si="26"/>
        <v>2</v>
      </c>
      <c r="J83" s="7">
        <f t="shared" si="22"/>
        <v>6.7651587518101527E-7</v>
      </c>
      <c r="K83" s="6" t="s">
        <v>29</v>
      </c>
    </row>
    <row r="84" spans="1:11">
      <c r="A84" s="6"/>
      <c r="B84" s="6" t="s">
        <v>20</v>
      </c>
      <c r="C84" s="6">
        <v>439.96100000000001</v>
      </c>
      <c r="D84" s="6">
        <v>100</v>
      </c>
      <c r="E84" s="6">
        <v>1.3955</v>
      </c>
      <c r="F84" s="6">
        <f t="shared" si="23"/>
        <v>613.9655755</v>
      </c>
      <c r="G84" s="7">
        <f t="shared" si="24"/>
        <v>1.0377999999999901</v>
      </c>
      <c r="H84" s="8">
        <f t="shared" si="25"/>
        <v>34.565133455386714</v>
      </c>
      <c r="I84" s="6">
        <f t="shared" si="26"/>
        <v>2</v>
      </c>
      <c r="J84" s="7">
        <f t="shared" si="22"/>
        <v>3.1208768882487242E-8</v>
      </c>
      <c r="K84" s="6" t="s">
        <v>29</v>
      </c>
    </row>
    <row r="85" spans="1:11">
      <c r="A85" s="6"/>
      <c r="B85" s="6" t="s">
        <v>21</v>
      </c>
      <c r="C85" s="6">
        <v>444.42700000000002</v>
      </c>
      <c r="D85" s="6">
        <v>100</v>
      </c>
      <c r="E85" s="6">
        <v>1.3934</v>
      </c>
      <c r="F85" s="6">
        <f>C85*E85</f>
        <v>619.26458179999997</v>
      </c>
      <c r="G85" s="7">
        <f t="shared" si="24"/>
        <v>0.9328000000000003</v>
      </c>
      <c r="H85" s="8">
        <f t="shared" si="25"/>
        <v>44.136687178387596</v>
      </c>
      <c r="I85" s="6">
        <f t="shared" si="26"/>
        <v>2</v>
      </c>
      <c r="J85" s="7">
        <f t="shared" si="22"/>
        <v>2.6051945109967043E-10</v>
      </c>
      <c r="K85" s="6" t="s">
        <v>29</v>
      </c>
    </row>
    <row r="86" spans="1:11">
      <c r="A86" s="6"/>
      <c r="B86" s="6" t="s">
        <v>22</v>
      </c>
      <c r="C86" s="6">
        <v>427.72899999999998</v>
      </c>
      <c r="D86" s="6">
        <v>100</v>
      </c>
      <c r="E86" s="6">
        <v>1.3965000000000001</v>
      </c>
      <c r="F86" s="6">
        <f t="shared" ref="F86:F89" si="27">C86*E86</f>
        <v>597.32354850000002</v>
      </c>
      <c r="G86" s="7">
        <f t="shared" si="24"/>
        <v>1.0878000000000014</v>
      </c>
      <c r="H86" s="8">
        <f t="shared" si="25"/>
        <v>17.6775772200772</v>
      </c>
      <c r="I86" s="6">
        <f t="shared" si="26"/>
        <v>2</v>
      </c>
      <c r="J86" s="7">
        <f t="shared" si="22"/>
        <v>1.4499828980832488E-4</v>
      </c>
      <c r="K86" s="6" t="s">
        <v>29</v>
      </c>
    </row>
    <row r="87" spans="1:11">
      <c r="A87" s="6"/>
      <c r="B87" s="6" t="s">
        <v>23</v>
      </c>
      <c r="C87" s="6">
        <v>463.29399999999998</v>
      </c>
      <c r="D87" s="6">
        <v>100</v>
      </c>
      <c r="E87" s="6">
        <v>1.3956999999999999</v>
      </c>
      <c r="F87" s="6">
        <f t="shared" si="27"/>
        <v>646.61943579999991</v>
      </c>
      <c r="G87" s="7">
        <f t="shared" si="24"/>
        <v>1.0477999999999952</v>
      </c>
      <c r="H87" s="8">
        <f t="shared" si="25"/>
        <v>65.399461538461736</v>
      </c>
      <c r="I87" s="6">
        <f t="shared" si="26"/>
        <v>2</v>
      </c>
      <c r="J87" s="7">
        <f t="shared" si="22"/>
        <v>6.2905318732313192E-15</v>
      </c>
      <c r="K87" s="6" t="s">
        <v>29</v>
      </c>
    </row>
    <row r="88" spans="1:11">
      <c r="A88" s="6"/>
      <c r="B88" s="6" t="s">
        <v>24</v>
      </c>
      <c r="C88" s="6">
        <v>473.83499999999998</v>
      </c>
      <c r="D88" s="6">
        <v>100</v>
      </c>
      <c r="E88" s="6">
        <v>1.3922000000000001</v>
      </c>
      <c r="F88" s="6">
        <f t="shared" si="27"/>
        <v>659.67308700000001</v>
      </c>
      <c r="G88" s="7">
        <f t="shared" si="24"/>
        <v>0.87279999999999802</v>
      </c>
      <c r="H88" s="8">
        <f t="shared" si="25"/>
        <v>93.468385655362255</v>
      </c>
      <c r="I88" s="6">
        <f t="shared" si="26"/>
        <v>2</v>
      </c>
      <c r="J88" s="7">
        <f t="shared" si="22"/>
        <v>5.0535659620541252E-21</v>
      </c>
      <c r="K88" s="6" t="s">
        <v>29</v>
      </c>
    </row>
    <row r="89" spans="1:11">
      <c r="A89" s="6"/>
      <c r="B89" s="6" t="s">
        <v>25</v>
      </c>
      <c r="C89" s="6">
        <v>441.67</v>
      </c>
      <c r="D89" s="6">
        <v>100</v>
      </c>
      <c r="E89" s="6">
        <v>1.3945000000000001</v>
      </c>
      <c r="F89" s="6">
        <f t="shared" si="27"/>
        <v>615.908815</v>
      </c>
      <c r="G89" s="7">
        <f t="shared" si="24"/>
        <v>0.98780000000000712</v>
      </c>
      <c r="H89" s="8">
        <f t="shared" si="25"/>
        <v>38.281975096173028</v>
      </c>
      <c r="I89" s="6">
        <f t="shared" si="26"/>
        <v>2</v>
      </c>
      <c r="J89" s="7">
        <f t="shared" si="22"/>
        <v>4.8660294126189163E-9</v>
      </c>
      <c r="K89" s="6" t="s">
        <v>29</v>
      </c>
    </row>
    <row r="90" spans="1:11">
      <c r="A90" t="s">
        <v>1</v>
      </c>
      <c r="B90" s="9" t="s">
        <v>31</v>
      </c>
      <c r="C90" s="10">
        <v>412.10199999999998</v>
      </c>
      <c r="D90" s="10">
        <v>98</v>
      </c>
      <c r="E90" s="10">
        <v>1.4028</v>
      </c>
      <c r="F90" s="10">
        <f>C90*E90</f>
        <v>578.0966856</v>
      </c>
      <c r="G90" s="10"/>
      <c r="H90" s="11"/>
      <c r="I90" s="10"/>
      <c r="J90" s="12"/>
      <c r="K90" s="10"/>
    </row>
    <row r="91" spans="1:11">
      <c r="A91" s="3" t="s">
        <v>3</v>
      </c>
      <c r="B91" s="3" t="s">
        <v>31</v>
      </c>
      <c r="C91" s="3">
        <v>417.24</v>
      </c>
      <c r="D91" s="3">
        <v>99</v>
      </c>
      <c r="E91" s="3">
        <v>1.3967000000000001</v>
      </c>
      <c r="F91" s="3">
        <f t="shared" ref="F91" si="28">C91*E91</f>
        <v>582.75910800000008</v>
      </c>
      <c r="G91" s="3">
        <f>(E91*D91-$E$90*$D$90)/(D91-$D$90)</f>
        <v>0.79890000000000327</v>
      </c>
      <c r="H91" s="5">
        <f>(F91-$F$90)/G91</f>
        <v>5.8360525722869738</v>
      </c>
      <c r="I91" s="3">
        <f>D91-$D$90</f>
        <v>1</v>
      </c>
      <c r="J91" s="4">
        <f>CHIDIST(H91,I91)</f>
        <v>1.5701013473993341E-2</v>
      </c>
      <c r="K91" s="3" t="s">
        <v>28</v>
      </c>
    </row>
    <row r="92" spans="1:11">
      <c r="A92" s="6" t="s">
        <v>2</v>
      </c>
      <c r="B92" s="6" t="s">
        <v>31</v>
      </c>
      <c r="C92" s="6">
        <v>470.43700000000001</v>
      </c>
      <c r="D92" s="6">
        <v>100</v>
      </c>
      <c r="E92" s="6">
        <v>1.3909</v>
      </c>
      <c r="F92" s="6">
        <f>C92*E92</f>
        <v>654.33082330000002</v>
      </c>
      <c r="G92" s="6">
        <f>(E92*D92-$E$90*$D$90)/(D92-$D$90)</f>
        <v>0.8078000000000003</v>
      </c>
      <c r="H92" s="8">
        <f>(F92-$F$90)/G92</f>
        <v>94.372539861351811</v>
      </c>
      <c r="I92" s="6">
        <f>D92-$D$90</f>
        <v>2</v>
      </c>
      <c r="J92" s="7">
        <f>CHIDIST(H92,I92)</f>
        <v>3.2156098292276024E-21</v>
      </c>
      <c r="K92" s="6" t="s">
        <v>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Scale</vt:lpstr>
      <vt:lpstr>Items</vt:lpstr>
    </vt:vector>
  </TitlesOfParts>
  <Company>Massachusetts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Joanna Moody</dc:creator>
  <cp:lastModifiedBy>Joanna Moody</cp:lastModifiedBy>
  <dcterms:created xsi:type="dcterms:W3CDTF">2019-02-17T20:58:54Z</dcterms:created>
  <dcterms:modified xsi:type="dcterms:W3CDTF">2019-04-09T17:00:02Z</dcterms:modified>
</cp:coreProperties>
</file>