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https://eafit.sharepoint.com/sites/territorios/Projects/2025_Intervencion_Cuidado_IDB/cuidado-rural/data/inputs/"/>
    </mc:Choice>
  </mc:AlternateContent>
  <xr:revisionPtr revIDLastSave="22" documentId="13_ncr:1_{A54578DB-5CD3-415A-9B2C-060EC0F92787}" xr6:coauthVersionLast="47" xr6:coauthVersionMax="47" xr10:uidLastSave="{3C58E673-23EE-C948-B022-BFFBBF9CA0E0}"/>
  <bookViews>
    <workbookView xWindow="0" yWindow="500" windowWidth="28520" windowHeight="16160" xr2:uid="{A3990C35-FB8A-4101-948B-CA963E893C5F}"/>
  </bookViews>
  <sheets>
    <sheet name="Hoja1" sheetId="1" r:id="rId1"/>
  </sheets>
  <externalReferences>
    <externalReference r:id="rId2"/>
  </externalReferences>
  <definedNames>
    <definedName name="_xlnm._FilterDatabase" localSheetId="0" hidden="1">Hoja1!$A$2:$FB$213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212" i="1" l="1"/>
  <c r="BC210" i="1"/>
  <c r="CY205" i="1"/>
  <c r="CW205" i="1"/>
  <c r="CW207" i="1" s="1"/>
  <c r="AF205" i="1"/>
  <c r="CY204" i="1"/>
  <c r="CW204" i="1"/>
  <c r="AF204" i="1"/>
  <c r="CY203" i="1"/>
  <c r="CW203" i="1"/>
  <c r="AF203" i="1"/>
  <c r="EG202" i="1"/>
  <c r="DL202" i="1"/>
  <c r="DI202" i="1"/>
  <c r="DB202" i="1"/>
  <c r="DC202" i="1" s="1"/>
  <c r="CZ202" i="1"/>
  <c r="CW202" i="1"/>
  <c r="CY202" i="1" s="1"/>
  <c r="CV202" i="1"/>
  <c r="DE202" i="1" s="1"/>
  <c r="BL202" i="1"/>
  <c r="AF202" i="1"/>
  <c r="CY201" i="1"/>
  <c r="CW201" i="1"/>
  <c r="AF201" i="1"/>
  <c r="CY200" i="1"/>
  <c r="CW200" i="1"/>
  <c r="AF200" i="1"/>
  <c r="CY199" i="1"/>
  <c r="CW199" i="1"/>
  <c r="AF199" i="1"/>
  <c r="CY198" i="1"/>
  <c r="CW198" i="1"/>
  <c r="AF198" i="1"/>
  <c r="CY197" i="1"/>
  <c r="CW197" i="1"/>
  <c r="AF197" i="1"/>
  <c r="CY196" i="1"/>
  <c r="CW196" i="1"/>
  <c r="AF196" i="1"/>
  <c r="CY195" i="1"/>
  <c r="CW195" i="1"/>
  <c r="AF195" i="1"/>
  <c r="CY194" i="1"/>
  <c r="CW194" i="1"/>
  <c r="AF194" i="1"/>
  <c r="CY193" i="1"/>
  <c r="CW193" i="1"/>
  <c r="AF193" i="1"/>
  <c r="CY192" i="1"/>
  <c r="CW192" i="1"/>
  <c r="AF192" i="1"/>
  <c r="CY191" i="1"/>
  <c r="CW191" i="1"/>
  <c r="AF191" i="1"/>
  <c r="CY190" i="1"/>
  <c r="CW190" i="1"/>
  <c r="AF190" i="1"/>
  <c r="CY189" i="1"/>
  <c r="CW189" i="1"/>
  <c r="AF189" i="1"/>
  <c r="V188" i="1" a="1"/>
  <c r="V188" i="1" s="1"/>
  <c r="CY187" i="1"/>
  <c r="CW187" i="1"/>
  <c r="AF187" i="1"/>
  <c r="CY186" i="1"/>
  <c r="CW186" i="1"/>
  <c r="AF186" i="1"/>
  <c r="CY185" i="1"/>
  <c r="CW185" i="1"/>
  <c r="AF185" i="1"/>
  <c r="CY184" i="1"/>
  <c r="CW184" i="1"/>
  <c r="AF184" i="1"/>
  <c r="CY183" i="1"/>
  <c r="CW183" i="1"/>
  <c r="AF183" i="1"/>
  <c r="CY182" i="1"/>
  <c r="CW182" i="1"/>
  <c r="AF182" i="1"/>
  <c r="CY181" i="1"/>
  <c r="CW181" i="1"/>
  <c r="AF181" i="1"/>
  <c r="CY180" i="1"/>
  <c r="CW180" i="1"/>
  <c r="AF180" i="1"/>
  <c r="CY179" i="1"/>
  <c r="CW179" i="1"/>
  <c r="AF179" i="1"/>
  <c r="CY178" i="1"/>
  <c r="CW178" i="1"/>
  <c r="AF178" i="1"/>
  <c r="CY177" i="1"/>
  <c r="CW177" i="1"/>
  <c r="AF177" i="1"/>
  <c r="CY176" i="1"/>
  <c r="CW176" i="1"/>
  <c r="AF176" i="1"/>
  <c r="CY175" i="1"/>
  <c r="CW175" i="1"/>
  <c r="AF175" i="1"/>
  <c r="CY174" i="1"/>
  <c r="CW174" i="1"/>
  <c r="AF174" i="1"/>
  <c r="CY173" i="1"/>
  <c r="CW173" i="1"/>
  <c r="AF173" i="1"/>
  <c r="CY172" i="1"/>
  <c r="CW172" i="1"/>
  <c r="AF172" i="1"/>
  <c r="CY171" i="1"/>
  <c r="CW171" i="1"/>
  <c r="AF171" i="1"/>
  <c r="CY170" i="1"/>
  <c r="CW170" i="1"/>
  <c r="AF170" i="1"/>
  <c r="CY169" i="1"/>
  <c r="CW169" i="1"/>
  <c r="AF169" i="1"/>
  <c r="CY168" i="1"/>
  <c r="CW168" i="1"/>
  <c r="AF168" i="1"/>
  <c r="CY167" i="1"/>
  <c r="CW167" i="1"/>
  <c r="AF167" i="1"/>
  <c r="CY166" i="1"/>
  <c r="CW166" i="1"/>
  <c r="AF166" i="1"/>
  <c r="CY165" i="1"/>
  <c r="CW165" i="1"/>
  <c r="AF165" i="1"/>
  <c r="CY164" i="1"/>
  <c r="CW164" i="1"/>
  <c r="AF164" i="1"/>
  <c r="CY163" i="1"/>
  <c r="CW163" i="1"/>
  <c r="AF163" i="1"/>
  <c r="CY162" i="1"/>
  <c r="CW162" i="1"/>
  <c r="AF162" i="1"/>
  <c r="CY161" i="1"/>
  <c r="CW161" i="1"/>
  <c r="AF161" i="1"/>
  <c r="CY160" i="1"/>
  <c r="CW160" i="1"/>
  <c r="AF160" i="1"/>
  <c r="CY159" i="1"/>
  <c r="CW159" i="1"/>
  <c r="AF159" i="1"/>
  <c r="CY158" i="1"/>
  <c r="CW158" i="1"/>
  <c r="AF158" i="1"/>
  <c r="CY157" i="1"/>
  <c r="CW157" i="1"/>
  <c r="AF157" i="1"/>
  <c r="CY156" i="1"/>
  <c r="CW156" i="1"/>
  <c r="AF156" i="1"/>
  <c r="CY155" i="1"/>
  <c r="CW155" i="1"/>
  <c r="AF155" i="1"/>
  <c r="CY154" i="1"/>
  <c r="CW154" i="1"/>
  <c r="AF154" i="1"/>
  <c r="CY153" i="1"/>
  <c r="CW153" i="1"/>
  <c r="AF153" i="1"/>
  <c r="CY152" i="1"/>
  <c r="CW152" i="1"/>
  <c r="AF152" i="1"/>
  <c r="CY151" i="1"/>
  <c r="CW151" i="1"/>
  <c r="AF151" i="1"/>
  <c r="CY150" i="1"/>
  <c r="CW150" i="1"/>
  <c r="AF150" i="1"/>
  <c r="CY149" i="1"/>
  <c r="CW149" i="1"/>
  <c r="AF149" i="1"/>
  <c r="CY148" i="1"/>
  <c r="CW148" i="1"/>
  <c r="AF148" i="1"/>
  <c r="CY147" i="1"/>
  <c r="CW147" i="1"/>
  <c r="AF147" i="1"/>
  <c r="CY146" i="1"/>
  <c r="CW146" i="1"/>
  <c r="AF146" i="1"/>
  <c r="CY145" i="1"/>
  <c r="CW145" i="1"/>
  <c r="AF145" i="1"/>
  <c r="CY144" i="1"/>
  <c r="CW144" i="1"/>
  <c r="AF144" i="1"/>
  <c r="V143" i="1" a="1"/>
  <c r="V143" i="1" s="1"/>
  <c r="CY142" i="1"/>
  <c r="CW142" i="1"/>
  <c r="AF142" i="1"/>
  <c r="CY141" i="1"/>
  <c r="CW141" i="1"/>
  <c r="AF141" i="1"/>
  <c r="CY140" i="1"/>
  <c r="CW140" i="1"/>
  <c r="AF140" i="1"/>
  <c r="CY139" i="1"/>
  <c r="CW139" i="1"/>
  <c r="AF139" i="1"/>
  <c r="CY138" i="1"/>
  <c r="CW138" i="1"/>
  <c r="AF138" i="1"/>
  <c r="CY137" i="1"/>
  <c r="CW137" i="1"/>
  <c r="AF137" i="1"/>
  <c r="EG136" i="1"/>
  <c r="DL136" i="1"/>
  <c r="DI136" i="1"/>
  <c r="DB136" i="1"/>
  <c r="DC136" i="1" s="1"/>
  <c r="CZ136" i="1"/>
  <c r="CW136" i="1"/>
  <c r="CY136" i="1" s="1"/>
  <c r="CV136" i="1"/>
  <c r="DE136" i="1" s="1"/>
  <c r="BL136" i="1"/>
  <c r="AF136" i="1"/>
  <c r="EG135" i="1"/>
  <c r="DL135" i="1"/>
  <c r="DI135" i="1"/>
  <c r="DB135" i="1"/>
  <c r="DC135" i="1" s="1"/>
  <c r="CZ135" i="1"/>
  <c r="CW135" i="1"/>
  <c r="CY135" i="1" s="1"/>
  <c r="CV135" i="1"/>
  <c r="DE135" i="1" s="1"/>
  <c r="BL135" i="1"/>
  <c r="AF135" i="1"/>
  <c r="EG134" i="1"/>
  <c r="DL134" i="1"/>
  <c r="DI134" i="1"/>
  <c r="DB134" i="1"/>
  <c r="DC134" i="1" s="1"/>
  <c r="CZ134" i="1"/>
  <c r="CW134" i="1"/>
  <c r="CY134" i="1" s="1"/>
  <c r="CV134" i="1"/>
  <c r="DE134" i="1" s="1"/>
  <c r="BL134" i="1"/>
  <c r="AF134" i="1"/>
  <c r="EG133" i="1"/>
  <c r="DL133" i="1"/>
  <c r="DI133" i="1"/>
  <c r="DB133" i="1"/>
  <c r="DC133" i="1" s="1"/>
  <c r="CZ133" i="1"/>
  <c r="CW133" i="1"/>
  <c r="CY133" i="1" s="1"/>
  <c r="CV133" i="1"/>
  <c r="DE133" i="1" s="1"/>
  <c r="BL133" i="1"/>
  <c r="AF133" i="1"/>
  <c r="EG132" i="1"/>
  <c r="DL132" i="1"/>
  <c r="DI132" i="1"/>
  <c r="DB132" i="1"/>
  <c r="DC132" i="1" s="1"/>
  <c r="CZ132" i="1"/>
  <c r="CW132" i="1"/>
  <c r="CY132" i="1" s="1"/>
  <c r="CV132" i="1"/>
  <c r="DE132" i="1" s="1"/>
  <c r="BL132" i="1"/>
  <c r="AF132" i="1"/>
  <c r="EG131" i="1"/>
  <c r="DL131" i="1"/>
  <c r="DI131" i="1"/>
  <c r="DB131" i="1"/>
  <c r="DC131" i="1" s="1"/>
  <c r="CZ131" i="1"/>
  <c r="CW131" i="1"/>
  <c r="CY131" i="1" s="1"/>
  <c r="CV131" i="1"/>
  <c r="DE131" i="1" s="1"/>
  <c r="BL131" i="1"/>
  <c r="AF131" i="1"/>
  <c r="CY130" i="1"/>
  <c r="CW130" i="1"/>
  <c r="AF130" i="1"/>
  <c r="EG129" i="1"/>
  <c r="DL129" i="1"/>
  <c r="DI129" i="1"/>
  <c r="DC129" i="1"/>
  <c r="DB129" i="1"/>
  <c r="CZ129" i="1"/>
  <c r="CW129" i="1"/>
  <c r="CY129" i="1" s="1"/>
  <c r="CV129" i="1"/>
  <c r="CX129" i="1" s="1"/>
  <c r="BL129" i="1"/>
  <c r="AF129" i="1"/>
  <c r="EG128" i="1"/>
  <c r="DL128" i="1"/>
  <c r="DI128" i="1"/>
  <c r="DB128" i="1"/>
  <c r="DC128" i="1" s="1"/>
  <c r="CZ128" i="1"/>
  <c r="CW128" i="1"/>
  <c r="CY128" i="1" s="1"/>
  <c r="CV128" i="1"/>
  <c r="DE128" i="1" s="1"/>
  <c r="BL128" i="1"/>
  <c r="AF128" i="1"/>
  <c r="EG127" i="1"/>
  <c r="DL127" i="1"/>
  <c r="DI127" i="1"/>
  <c r="DB127" i="1"/>
  <c r="DC127" i="1" s="1"/>
  <c r="CZ127" i="1"/>
  <c r="CW127" i="1"/>
  <c r="CY127" i="1" s="1"/>
  <c r="CV127" i="1"/>
  <c r="CX127" i="1" s="1"/>
  <c r="BL127" i="1"/>
  <c r="AF127" i="1"/>
  <c r="EG126" i="1"/>
  <c r="DL126" i="1"/>
  <c r="DI126" i="1"/>
  <c r="DB126" i="1"/>
  <c r="DC126" i="1" s="1"/>
  <c r="CZ126" i="1"/>
  <c r="CW126" i="1"/>
  <c r="CY126" i="1" s="1"/>
  <c r="CV126" i="1"/>
  <c r="DE126" i="1" s="1"/>
  <c r="BL126" i="1"/>
  <c r="AF126" i="1"/>
  <c r="EG125" i="1"/>
  <c r="DL125" i="1"/>
  <c r="DI125" i="1"/>
  <c r="DB125" i="1"/>
  <c r="DC125" i="1" s="1"/>
  <c r="CZ125" i="1"/>
  <c r="CW125" i="1"/>
  <c r="CY125" i="1" s="1"/>
  <c r="CV125" i="1"/>
  <c r="CX125" i="1" s="1"/>
  <c r="BL125" i="1"/>
  <c r="AF125" i="1"/>
  <c r="EG124" i="1"/>
  <c r="DL124" i="1"/>
  <c r="DI124" i="1"/>
  <c r="DB124" i="1"/>
  <c r="DC124" i="1" s="1"/>
  <c r="CZ124" i="1"/>
  <c r="CW124" i="1"/>
  <c r="CY124" i="1" s="1"/>
  <c r="CV124" i="1"/>
  <c r="DE124" i="1" s="1"/>
  <c r="BL124" i="1"/>
  <c r="AF124" i="1"/>
  <c r="EG123" i="1"/>
  <c r="DL123" i="1"/>
  <c r="DI123" i="1"/>
  <c r="DB123" i="1"/>
  <c r="DC123" i="1" s="1"/>
  <c r="CZ123" i="1"/>
  <c r="CW123" i="1"/>
  <c r="CY123" i="1" s="1"/>
  <c r="CV123" i="1"/>
  <c r="CX123" i="1" s="1"/>
  <c r="BL123" i="1"/>
  <c r="AF123" i="1"/>
  <c r="EG122" i="1"/>
  <c r="DL122" i="1"/>
  <c r="DI122" i="1"/>
  <c r="DB122" i="1"/>
  <c r="DC122" i="1" s="1"/>
  <c r="CZ122" i="1"/>
  <c r="CW122" i="1"/>
  <c r="CY122" i="1" s="1"/>
  <c r="CV122" i="1"/>
  <c r="DE122" i="1" s="1"/>
  <c r="BL122" i="1"/>
  <c r="AF122" i="1"/>
  <c r="EG121" i="1"/>
  <c r="DL121" i="1"/>
  <c r="DI121" i="1"/>
  <c r="DB121" i="1"/>
  <c r="DC121" i="1" s="1"/>
  <c r="CZ121" i="1"/>
  <c r="CW121" i="1"/>
  <c r="CY121" i="1" s="1"/>
  <c r="CV121" i="1"/>
  <c r="CX121" i="1" s="1"/>
  <c r="BL121" i="1"/>
  <c r="AF121" i="1"/>
  <c r="EG120" i="1"/>
  <c r="DL120" i="1"/>
  <c r="DI120" i="1"/>
  <c r="DB120" i="1"/>
  <c r="DC120" i="1" s="1"/>
  <c r="CZ120" i="1"/>
  <c r="CW120" i="1"/>
  <c r="CY120" i="1" s="1"/>
  <c r="CV120" i="1"/>
  <c r="DE120" i="1" s="1"/>
  <c r="BL120" i="1"/>
  <c r="AF120" i="1"/>
  <c r="EG119" i="1"/>
  <c r="DL119" i="1"/>
  <c r="DI119" i="1"/>
  <c r="DB119" i="1"/>
  <c r="DC119" i="1" s="1"/>
  <c r="CZ119" i="1"/>
  <c r="CW119" i="1"/>
  <c r="CY119" i="1" s="1"/>
  <c r="CV119" i="1"/>
  <c r="CX119" i="1" s="1"/>
  <c r="BL119" i="1"/>
  <c r="AF119" i="1"/>
  <c r="EG118" i="1"/>
  <c r="DL118" i="1"/>
  <c r="DI118" i="1"/>
  <c r="DB118" i="1"/>
  <c r="DC118" i="1" s="1"/>
  <c r="CZ118" i="1"/>
  <c r="CW118" i="1"/>
  <c r="CY118" i="1" s="1"/>
  <c r="CV118" i="1"/>
  <c r="DE118" i="1" s="1"/>
  <c r="BL118" i="1"/>
  <c r="AF118" i="1"/>
  <c r="EG117" i="1"/>
  <c r="DL117" i="1"/>
  <c r="DI117" i="1"/>
  <c r="DB117" i="1"/>
  <c r="DC117" i="1" s="1"/>
  <c r="CZ117" i="1"/>
  <c r="CW117" i="1"/>
  <c r="CY117" i="1" s="1"/>
  <c r="CV117" i="1"/>
  <c r="CX117" i="1" s="1"/>
  <c r="BL117" i="1"/>
  <c r="AF117" i="1"/>
  <c r="EG116" i="1"/>
  <c r="DL116" i="1"/>
  <c r="DI116" i="1"/>
  <c r="DB116" i="1"/>
  <c r="DC116" i="1" s="1"/>
  <c r="CZ116" i="1"/>
  <c r="CW116" i="1"/>
  <c r="CY116" i="1" s="1"/>
  <c r="CV116" i="1"/>
  <c r="DE116" i="1" s="1"/>
  <c r="BL116" i="1"/>
  <c r="AF116" i="1"/>
  <c r="EG115" i="1"/>
  <c r="DL115" i="1"/>
  <c r="DI115" i="1"/>
  <c r="DB115" i="1"/>
  <c r="DC115" i="1" s="1"/>
  <c r="CZ115" i="1"/>
  <c r="CW115" i="1"/>
  <c r="CY115" i="1" s="1"/>
  <c r="CV115" i="1"/>
  <c r="CX115" i="1" s="1"/>
  <c r="BL115" i="1"/>
  <c r="AF115" i="1"/>
  <c r="EG114" i="1"/>
  <c r="DL114" i="1"/>
  <c r="DI114" i="1"/>
  <c r="DB114" i="1"/>
  <c r="DC114" i="1" s="1"/>
  <c r="CZ114" i="1"/>
  <c r="CW114" i="1"/>
  <c r="CY114" i="1" s="1"/>
  <c r="CV114" i="1"/>
  <c r="DE114" i="1" s="1"/>
  <c r="BL114" i="1"/>
  <c r="AF114" i="1"/>
  <c r="EG113" i="1"/>
  <c r="DL113" i="1"/>
  <c r="DI113" i="1"/>
  <c r="DB113" i="1"/>
  <c r="DC113" i="1" s="1"/>
  <c r="CZ113" i="1"/>
  <c r="CW113" i="1"/>
  <c r="CY113" i="1" s="1"/>
  <c r="CV113" i="1"/>
  <c r="CX113" i="1" s="1"/>
  <c r="BL113" i="1"/>
  <c r="AF113" i="1"/>
  <c r="EG112" i="1"/>
  <c r="DL112" i="1"/>
  <c r="DI112" i="1"/>
  <c r="DB112" i="1"/>
  <c r="DC112" i="1" s="1"/>
  <c r="CZ112" i="1"/>
  <c r="CW112" i="1"/>
  <c r="CY112" i="1" s="1"/>
  <c r="CV112" i="1"/>
  <c r="DE112" i="1" s="1"/>
  <c r="BL112" i="1"/>
  <c r="AF112" i="1"/>
  <c r="EG111" i="1"/>
  <c r="DL111" i="1"/>
  <c r="DI111" i="1"/>
  <c r="DB111" i="1"/>
  <c r="DC111" i="1" s="1"/>
  <c r="CZ111" i="1"/>
  <c r="CW111" i="1"/>
  <c r="CY111" i="1" s="1"/>
  <c r="CV111" i="1"/>
  <c r="CX111" i="1" s="1"/>
  <c r="BL111" i="1"/>
  <c r="AF111" i="1"/>
  <c r="EG110" i="1"/>
  <c r="DL110" i="1"/>
  <c r="DI110" i="1"/>
  <c r="DB110" i="1"/>
  <c r="DC110" i="1" s="1"/>
  <c r="CZ110" i="1"/>
  <c r="CW110" i="1"/>
  <c r="CY110" i="1" s="1"/>
  <c r="CV110" i="1"/>
  <c r="DE110" i="1" s="1"/>
  <c r="BL110" i="1"/>
  <c r="AF110" i="1"/>
  <c r="EG109" i="1"/>
  <c r="DL109" i="1"/>
  <c r="DI109" i="1"/>
  <c r="DB109" i="1"/>
  <c r="DC109" i="1" s="1"/>
  <c r="CZ109" i="1"/>
  <c r="CW109" i="1"/>
  <c r="CY109" i="1" s="1"/>
  <c r="CV109" i="1"/>
  <c r="CX109" i="1" s="1"/>
  <c r="CD109" i="1"/>
  <c r="BL109" i="1"/>
  <c r="AF109" i="1"/>
  <c r="EG108" i="1"/>
  <c r="DL108" i="1"/>
  <c r="DI108" i="1"/>
  <c r="DB108" i="1"/>
  <c r="DC108" i="1" s="1"/>
  <c r="CZ108" i="1"/>
  <c r="CW108" i="1"/>
  <c r="CY108" i="1" s="1"/>
  <c r="CV108" i="1"/>
  <c r="DE108" i="1" s="1"/>
  <c r="BL108" i="1"/>
  <c r="AF108" i="1"/>
  <c r="EG107" i="1"/>
  <c r="DL107" i="1"/>
  <c r="DI107" i="1"/>
  <c r="DB107" i="1"/>
  <c r="DC107" i="1" s="1"/>
  <c r="CZ107" i="1"/>
  <c r="CW107" i="1"/>
  <c r="CY107" i="1" s="1"/>
  <c r="CV107" i="1"/>
  <c r="DE107" i="1" s="1"/>
  <c r="BL107" i="1"/>
  <c r="AF107" i="1"/>
  <c r="EG106" i="1"/>
  <c r="DL106" i="1"/>
  <c r="DI106" i="1"/>
  <c r="DB106" i="1"/>
  <c r="DC106" i="1" s="1"/>
  <c r="CZ106" i="1"/>
  <c r="CW106" i="1"/>
  <c r="CY106" i="1" s="1"/>
  <c r="CV106" i="1"/>
  <c r="DE106" i="1" s="1"/>
  <c r="BL106" i="1"/>
  <c r="AF106" i="1"/>
  <c r="EG105" i="1"/>
  <c r="DL105" i="1"/>
  <c r="DI105" i="1"/>
  <c r="DB105" i="1"/>
  <c r="DC105" i="1" s="1"/>
  <c r="CZ105" i="1"/>
  <c r="CW105" i="1"/>
  <c r="CY105" i="1" s="1"/>
  <c r="CV105" i="1"/>
  <c r="DE105" i="1" s="1"/>
  <c r="BL105" i="1"/>
  <c r="AF105" i="1"/>
  <c r="EG104" i="1"/>
  <c r="DL104" i="1"/>
  <c r="DI104" i="1"/>
  <c r="DB104" i="1"/>
  <c r="DC104" i="1" s="1"/>
  <c r="CZ104" i="1"/>
  <c r="CW104" i="1"/>
  <c r="CY104" i="1" s="1"/>
  <c r="CV104" i="1"/>
  <c r="DE104" i="1" s="1"/>
  <c r="BL104" i="1"/>
  <c r="AF104" i="1"/>
  <c r="EG103" i="1"/>
  <c r="DL103" i="1"/>
  <c r="DI103" i="1"/>
  <c r="DB103" i="1"/>
  <c r="DC103" i="1" s="1"/>
  <c r="CZ103" i="1"/>
  <c r="CW103" i="1"/>
  <c r="CY103" i="1" s="1"/>
  <c r="CV103" i="1"/>
  <c r="DE103" i="1" s="1"/>
  <c r="BL103" i="1"/>
  <c r="AF103" i="1"/>
  <c r="EG102" i="1"/>
  <c r="DL102" i="1"/>
  <c r="DI102" i="1"/>
  <c r="DB102" i="1"/>
  <c r="DC102" i="1" s="1"/>
  <c r="CZ102" i="1"/>
  <c r="CW102" i="1"/>
  <c r="CY102" i="1" s="1"/>
  <c r="CV102" i="1"/>
  <c r="DE102" i="1" s="1"/>
  <c r="BL102" i="1"/>
  <c r="AF102" i="1"/>
  <c r="EG101" i="1"/>
  <c r="DL101" i="1"/>
  <c r="DI101" i="1"/>
  <c r="DB101" i="1"/>
  <c r="DC101" i="1" s="1"/>
  <c r="CZ101" i="1"/>
  <c r="CW101" i="1"/>
  <c r="CY101" i="1" s="1"/>
  <c r="CV101" i="1"/>
  <c r="DE101" i="1" s="1"/>
  <c r="BL101" i="1"/>
  <c r="AF101" i="1"/>
  <c r="EG100" i="1"/>
  <c r="DL100" i="1"/>
  <c r="DI100" i="1"/>
  <c r="DB100" i="1"/>
  <c r="DC100" i="1" s="1"/>
  <c r="CZ100" i="1"/>
  <c r="CW100" i="1"/>
  <c r="CY100" i="1" s="1"/>
  <c r="CV100" i="1"/>
  <c r="DE100" i="1" s="1"/>
  <c r="BL100" i="1"/>
  <c r="AF100" i="1"/>
  <c r="EG99" i="1"/>
  <c r="DL99" i="1"/>
  <c r="DI99" i="1"/>
  <c r="DB99" i="1"/>
  <c r="DC99" i="1" s="1"/>
  <c r="CZ99" i="1"/>
  <c r="CW99" i="1"/>
  <c r="CY99" i="1" s="1"/>
  <c r="CV99" i="1"/>
  <c r="DE99" i="1" s="1"/>
  <c r="BL99" i="1"/>
  <c r="AF99" i="1"/>
  <c r="EG98" i="1"/>
  <c r="DL98" i="1"/>
  <c r="DI98" i="1"/>
  <c r="DB98" i="1"/>
  <c r="DC98" i="1" s="1"/>
  <c r="CZ98" i="1"/>
  <c r="CW98" i="1"/>
  <c r="CY98" i="1" s="1"/>
  <c r="CV98" i="1"/>
  <c r="DE98" i="1" s="1"/>
  <c r="BL98" i="1"/>
  <c r="AF98" i="1"/>
  <c r="EG97" i="1"/>
  <c r="DL97" i="1"/>
  <c r="DI97" i="1"/>
  <c r="DB97" i="1"/>
  <c r="DC97" i="1" s="1"/>
  <c r="CZ97" i="1"/>
  <c r="CW97" i="1"/>
  <c r="CY97" i="1" s="1"/>
  <c r="CV97" i="1"/>
  <c r="DE97" i="1" s="1"/>
  <c r="BL97" i="1"/>
  <c r="AF97" i="1"/>
  <c r="EG96" i="1"/>
  <c r="DL96" i="1"/>
  <c r="DI96" i="1"/>
  <c r="DB96" i="1"/>
  <c r="DC96" i="1" s="1"/>
  <c r="CZ96" i="1"/>
  <c r="CW96" i="1"/>
  <c r="CY96" i="1" s="1"/>
  <c r="CV96" i="1"/>
  <c r="DE96" i="1" s="1"/>
  <c r="BL96" i="1"/>
  <c r="AF96" i="1"/>
  <c r="EG95" i="1"/>
  <c r="DL95" i="1"/>
  <c r="DI95" i="1"/>
  <c r="DB95" i="1"/>
  <c r="DC95" i="1" s="1"/>
  <c r="CZ95" i="1"/>
  <c r="CW95" i="1"/>
  <c r="CY95" i="1" s="1"/>
  <c r="CV95" i="1"/>
  <c r="DE95" i="1" s="1"/>
  <c r="BL95" i="1"/>
  <c r="AF95" i="1"/>
  <c r="EG94" i="1"/>
  <c r="DL94" i="1"/>
  <c r="DI94" i="1"/>
  <c r="DB94" i="1"/>
  <c r="DC94" i="1" s="1"/>
  <c r="CZ94" i="1"/>
  <c r="CW94" i="1"/>
  <c r="CY94" i="1" s="1"/>
  <c r="CV94" i="1"/>
  <c r="DE94" i="1" s="1"/>
  <c r="BL94" i="1"/>
  <c r="AF94" i="1"/>
  <c r="EG93" i="1"/>
  <c r="DL93" i="1"/>
  <c r="DI93" i="1"/>
  <c r="DB93" i="1"/>
  <c r="DC93" i="1" s="1"/>
  <c r="CZ93" i="1"/>
  <c r="CW93" i="1"/>
  <c r="CY93" i="1" s="1"/>
  <c r="CV93" i="1"/>
  <c r="DE93" i="1" s="1"/>
  <c r="BL93" i="1"/>
  <c r="AF93" i="1"/>
  <c r="EG92" i="1"/>
  <c r="DL92" i="1"/>
  <c r="DI92" i="1"/>
  <c r="DB92" i="1"/>
  <c r="DC92" i="1" s="1"/>
  <c r="CZ92" i="1"/>
  <c r="CW92" i="1"/>
  <c r="CY92" i="1" s="1"/>
  <c r="CV92" i="1"/>
  <c r="DE92" i="1" s="1"/>
  <c r="BL92" i="1"/>
  <c r="AF92" i="1"/>
  <c r="EG91" i="1"/>
  <c r="DL91" i="1"/>
  <c r="DI91" i="1"/>
  <c r="DB91" i="1"/>
  <c r="DC91" i="1" s="1"/>
  <c r="CZ91" i="1"/>
  <c r="CW91" i="1"/>
  <c r="CY91" i="1" s="1"/>
  <c r="CV91" i="1"/>
  <c r="DE91" i="1" s="1"/>
  <c r="BL91" i="1"/>
  <c r="AF91" i="1"/>
  <c r="EG90" i="1"/>
  <c r="DI90" i="1"/>
  <c r="DD90" i="1"/>
  <c r="DL90" i="1" s="1"/>
  <c r="DB90" i="1"/>
  <c r="DC90" i="1" s="1"/>
  <c r="CZ90" i="1"/>
  <c r="CW90" i="1"/>
  <c r="CY90" i="1" s="1"/>
  <c r="CV90" i="1"/>
  <c r="BL90" i="1"/>
  <c r="AF90" i="1"/>
  <c r="EG89" i="1"/>
  <c r="DL89" i="1"/>
  <c r="DI89" i="1"/>
  <c r="DB89" i="1"/>
  <c r="DC89" i="1" s="1"/>
  <c r="CZ89" i="1"/>
  <c r="CW89" i="1"/>
  <c r="CY89" i="1" s="1"/>
  <c r="BZ89" i="1"/>
  <c r="CV89" i="1" s="1"/>
  <c r="DE89" i="1" s="1"/>
  <c r="BL89" i="1"/>
  <c r="AF89" i="1"/>
  <c r="EG88" i="1"/>
  <c r="DL88" i="1"/>
  <c r="DI88" i="1"/>
  <c r="DB88" i="1"/>
  <c r="DC88" i="1" s="1"/>
  <c r="CZ88" i="1"/>
  <c r="CW88" i="1"/>
  <c r="CY88" i="1" s="1"/>
  <c r="CV88" i="1"/>
  <c r="DE88" i="1" s="1"/>
  <c r="BZ88" i="1"/>
  <c r="BL88" i="1"/>
  <c r="AF88" i="1"/>
  <c r="EG87" i="1"/>
  <c r="DL87" i="1"/>
  <c r="DI87" i="1"/>
  <c r="CZ87" i="1"/>
  <c r="CW87" i="1"/>
  <c r="CY87" i="1" s="1"/>
  <c r="CV87" i="1"/>
  <c r="CX87" i="1" s="1"/>
  <c r="CR87" i="1"/>
  <c r="DB87" i="1" s="1"/>
  <c r="DC87" i="1" s="1"/>
  <c r="BL87" i="1"/>
  <c r="AF87" i="1"/>
  <c r="EG86" i="1"/>
  <c r="DL86" i="1"/>
  <c r="DI86" i="1"/>
  <c r="DB86" i="1"/>
  <c r="DC86" i="1" s="1"/>
  <c r="CZ86" i="1"/>
  <c r="CW86" i="1"/>
  <c r="CY86" i="1" s="1"/>
  <c r="CV86" i="1"/>
  <c r="DE86" i="1" s="1"/>
  <c r="BL86" i="1"/>
  <c r="AF86" i="1"/>
  <c r="CY85" i="1"/>
  <c r="CW85" i="1"/>
  <c r="AF85" i="1"/>
  <c r="EG84" i="1"/>
  <c r="DL84" i="1"/>
  <c r="DI84" i="1"/>
  <c r="DB84" i="1"/>
  <c r="DC84" i="1" s="1"/>
  <c r="CZ84" i="1"/>
  <c r="CW84" i="1"/>
  <c r="CY84" i="1" s="1"/>
  <c r="CV84" i="1"/>
  <c r="CX84" i="1" s="1"/>
  <c r="BL84" i="1"/>
  <c r="AF84" i="1"/>
  <c r="EG83" i="1"/>
  <c r="DL83" i="1"/>
  <c r="DI83" i="1"/>
  <c r="DB83" i="1"/>
  <c r="DC83" i="1" s="1"/>
  <c r="CZ83" i="1"/>
  <c r="CW83" i="1"/>
  <c r="CY83" i="1" s="1"/>
  <c r="CV83" i="1"/>
  <c r="DE83" i="1" s="1"/>
  <c r="BL83" i="1"/>
  <c r="AF83" i="1"/>
  <c r="EG82" i="1"/>
  <c r="DL82" i="1"/>
  <c r="DI82" i="1"/>
  <c r="DB82" i="1"/>
  <c r="DC82" i="1" s="1"/>
  <c r="CZ82" i="1"/>
  <c r="CW82" i="1"/>
  <c r="CY82" i="1" s="1"/>
  <c r="CV82" i="1"/>
  <c r="CX82" i="1" s="1"/>
  <c r="BL82" i="1"/>
  <c r="AF82" i="1"/>
  <c r="EG81" i="1"/>
  <c r="DI81" i="1"/>
  <c r="DD81" i="1"/>
  <c r="DL81" i="1" s="1"/>
  <c r="DB81" i="1"/>
  <c r="DC81" i="1" s="1"/>
  <c r="CZ81" i="1"/>
  <c r="CW81" i="1"/>
  <c r="CY81" i="1" s="1"/>
  <c r="CV81" i="1"/>
  <c r="BL81" i="1"/>
  <c r="AF81" i="1"/>
  <c r="EG80" i="1"/>
  <c r="DL80" i="1"/>
  <c r="DI80" i="1"/>
  <c r="DD80" i="1"/>
  <c r="DB80" i="1"/>
  <c r="DC80" i="1" s="1"/>
  <c r="CZ80" i="1"/>
  <c r="CW80" i="1"/>
  <c r="CY80" i="1" s="1"/>
  <c r="CV80" i="1"/>
  <c r="DE80" i="1" s="1"/>
  <c r="BL80" i="1"/>
  <c r="AF80" i="1"/>
  <c r="EG79" i="1"/>
  <c r="DL79" i="1"/>
  <c r="DI79" i="1"/>
  <c r="DB79" i="1"/>
  <c r="DC79" i="1" s="1"/>
  <c r="CZ79" i="1"/>
  <c r="CW79" i="1"/>
  <c r="CY79" i="1" s="1"/>
  <c r="CV79" i="1"/>
  <c r="CX79" i="1" s="1"/>
  <c r="BL79" i="1"/>
  <c r="AF79" i="1"/>
  <c r="EG78" i="1"/>
  <c r="DL78" i="1"/>
  <c r="DI78" i="1"/>
  <c r="DB78" i="1"/>
  <c r="DC78" i="1" s="1"/>
  <c r="CZ78" i="1"/>
  <c r="CW78" i="1"/>
  <c r="CY78" i="1" s="1"/>
  <c r="CV78" i="1"/>
  <c r="DE78" i="1" s="1"/>
  <c r="BL78" i="1"/>
  <c r="AF78" i="1"/>
  <c r="EG77" i="1"/>
  <c r="DL77" i="1"/>
  <c r="DI77" i="1"/>
  <c r="DB77" i="1"/>
  <c r="DC77" i="1" s="1"/>
  <c r="CZ77" i="1"/>
  <c r="CW77" i="1"/>
  <c r="CY77" i="1" s="1"/>
  <c r="CV77" i="1"/>
  <c r="CX77" i="1" s="1"/>
  <c r="BL77" i="1"/>
  <c r="AF77" i="1"/>
  <c r="EG76" i="1"/>
  <c r="DL76" i="1"/>
  <c r="DI76" i="1"/>
  <c r="DB76" i="1"/>
  <c r="DC76" i="1" s="1"/>
  <c r="CZ76" i="1"/>
  <c r="CW76" i="1"/>
  <c r="CY76" i="1" s="1"/>
  <c r="CV76" i="1"/>
  <c r="DE76" i="1" s="1"/>
  <c r="BL76" i="1"/>
  <c r="AF76" i="1"/>
  <c r="EG75" i="1"/>
  <c r="DL75" i="1"/>
  <c r="DI75" i="1"/>
  <c r="DB75" i="1"/>
  <c r="DC75" i="1" s="1"/>
  <c r="CZ75" i="1"/>
  <c r="CW75" i="1"/>
  <c r="CY75" i="1" s="1"/>
  <c r="CV75" i="1"/>
  <c r="CX75" i="1" s="1"/>
  <c r="BL75" i="1"/>
  <c r="AF75" i="1"/>
  <c r="EG74" i="1"/>
  <c r="DL74" i="1"/>
  <c r="DI74" i="1"/>
  <c r="DB74" i="1"/>
  <c r="DC74" i="1" s="1"/>
  <c r="CZ74" i="1"/>
  <c r="CW74" i="1"/>
  <c r="CY74" i="1" s="1"/>
  <c r="CV74" i="1"/>
  <c r="DE74" i="1" s="1"/>
  <c r="BL74" i="1"/>
  <c r="AF74" i="1"/>
  <c r="EG73" i="1"/>
  <c r="DL73" i="1"/>
  <c r="DI73" i="1"/>
  <c r="DB73" i="1"/>
  <c r="DC73" i="1" s="1"/>
  <c r="CZ73" i="1"/>
  <c r="CW73" i="1"/>
  <c r="CV209" i="1" s="1"/>
  <c r="CV73" i="1"/>
  <c r="CX73" i="1" s="1"/>
  <c r="BL73" i="1"/>
  <c r="AF73" i="1"/>
  <c r="EG72" i="1"/>
  <c r="DL72" i="1"/>
  <c r="DI72" i="1"/>
  <c r="DD72" i="1"/>
  <c r="DB72" i="1"/>
  <c r="DC72" i="1" s="1"/>
  <c r="CZ72" i="1"/>
  <c r="CW72" i="1"/>
  <c r="CY72" i="1" s="1"/>
  <c r="CV72" i="1"/>
  <c r="DE72" i="1" s="1"/>
  <c r="BL72" i="1"/>
  <c r="AF72" i="1"/>
  <c r="EG71" i="1"/>
  <c r="DL71" i="1"/>
  <c r="DI71" i="1"/>
  <c r="DB71" i="1"/>
  <c r="DC71" i="1" s="1"/>
  <c r="CZ71" i="1"/>
  <c r="CW71" i="1"/>
  <c r="CY71" i="1" s="1"/>
  <c r="CV71" i="1"/>
  <c r="DE71" i="1" s="1"/>
  <c r="BL71" i="1"/>
  <c r="AF71" i="1"/>
  <c r="EG70" i="1"/>
  <c r="DI70" i="1"/>
  <c r="DD70" i="1"/>
  <c r="DL70" i="1" s="1"/>
  <c r="DB70" i="1"/>
  <c r="DC70" i="1" s="1"/>
  <c r="CZ70" i="1"/>
  <c r="CW70" i="1"/>
  <c r="CY70" i="1" s="1"/>
  <c r="CV70" i="1"/>
  <c r="CX70" i="1" s="1"/>
  <c r="BL70" i="1"/>
  <c r="AF70" i="1"/>
  <c r="EG69" i="1"/>
  <c r="DL69" i="1"/>
  <c r="DI69" i="1"/>
  <c r="DB69" i="1"/>
  <c r="DC69" i="1" s="1"/>
  <c r="CZ69" i="1"/>
  <c r="CW69" i="1"/>
  <c r="CW212" i="1" s="1"/>
  <c r="CW213" i="1" s="1"/>
  <c r="CV69" i="1"/>
  <c r="DE69" i="1" s="1"/>
  <c r="BL69" i="1"/>
  <c r="AF69" i="1"/>
  <c r="EG68" i="1"/>
  <c r="DL68" i="1"/>
  <c r="DI68" i="1"/>
  <c r="DB68" i="1"/>
  <c r="DC68" i="1" s="1"/>
  <c r="CZ68" i="1"/>
  <c r="CW68" i="1"/>
  <c r="CY68" i="1" s="1"/>
  <c r="CV68" i="1"/>
  <c r="CX68" i="1" s="1"/>
  <c r="BL68" i="1"/>
  <c r="AF68" i="1"/>
  <c r="EG67" i="1"/>
  <c r="DL67" i="1"/>
  <c r="DI67" i="1"/>
  <c r="DB67" i="1"/>
  <c r="DC67" i="1" s="1"/>
  <c r="CZ67" i="1"/>
  <c r="CW67" i="1"/>
  <c r="CY67" i="1" s="1"/>
  <c r="CV67" i="1"/>
  <c r="DE67" i="1" s="1"/>
  <c r="BL67" i="1"/>
  <c r="AF67" i="1"/>
  <c r="EG66" i="1"/>
  <c r="DL66" i="1"/>
  <c r="DI66" i="1"/>
  <c r="DB66" i="1"/>
  <c r="DC66" i="1" s="1"/>
  <c r="CZ66" i="1"/>
  <c r="CW66" i="1"/>
  <c r="CY66" i="1" s="1"/>
  <c r="CV66" i="1"/>
  <c r="CX66" i="1" s="1"/>
  <c r="BL66" i="1"/>
  <c r="AF66" i="1"/>
  <c r="EG65" i="1"/>
  <c r="DL65" i="1"/>
  <c r="DI65" i="1"/>
  <c r="DB65" i="1"/>
  <c r="DC65" i="1" s="1"/>
  <c r="CZ65" i="1"/>
  <c r="CW65" i="1"/>
  <c r="CY65" i="1" s="1"/>
  <c r="CV65" i="1"/>
  <c r="DE65" i="1" s="1"/>
  <c r="BL65" i="1"/>
  <c r="AF65" i="1"/>
  <c r="EG64" i="1"/>
  <c r="DL64" i="1"/>
  <c r="DI64" i="1"/>
  <c r="DB64" i="1"/>
  <c r="DC64" i="1" s="1"/>
  <c r="CZ64" i="1"/>
  <c r="CW64" i="1"/>
  <c r="CY64" i="1" s="1"/>
  <c r="CV64" i="1"/>
  <c r="CX64" i="1" s="1"/>
  <c r="BL64" i="1"/>
  <c r="AF64" i="1"/>
  <c r="EG63" i="1"/>
  <c r="DL63" i="1"/>
  <c r="DI63" i="1"/>
  <c r="DB63" i="1"/>
  <c r="DC63" i="1" s="1"/>
  <c r="CZ63" i="1"/>
  <c r="CW63" i="1"/>
  <c r="CY63" i="1" s="1"/>
  <c r="CV63" i="1"/>
  <c r="DE63" i="1" s="1"/>
  <c r="BL63" i="1"/>
  <c r="AF63" i="1"/>
  <c r="EG62" i="1"/>
  <c r="DL62" i="1"/>
  <c r="DI62" i="1"/>
  <c r="DB62" i="1"/>
  <c r="DC62" i="1" s="1"/>
  <c r="CZ62" i="1"/>
  <c r="CW62" i="1"/>
  <c r="CY62" i="1" s="1"/>
  <c r="CV62" i="1"/>
  <c r="DE62" i="1" s="1"/>
  <c r="BL62" i="1"/>
  <c r="AF62" i="1"/>
  <c r="EG61" i="1"/>
  <c r="DL61" i="1"/>
  <c r="DI61" i="1"/>
  <c r="DB61" i="1"/>
  <c r="DC61" i="1" s="1"/>
  <c r="CZ61" i="1"/>
  <c r="CW61" i="1"/>
  <c r="CY61" i="1" s="1"/>
  <c r="CV61" i="1"/>
  <c r="DE61" i="1" s="1"/>
  <c r="BL61" i="1"/>
  <c r="AF61" i="1"/>
  <c r="EG60" i="1"/>
  <c r="DL60" i="1"/>
  <c r="DI60" i="1"/>
  <c r="DB60" i="1"/>
  <c r="DC60" i="1" s="1"/>
  <c r="CZ60" i="1"/>
  <c r="CW60" i="1"/>
  <c r="CY60" i="1" s="1"/>
  <c r="CV60" i="1"/>
  <c r="CX60" i="1" s="1"/>
  <c r="BZ60" i="1"/>
  <c r="BL60" i="1"/>
  <c r="AF60" i="1"/>
  <c r="EG59" i="1"/>
  <c r="DL59" i="1"/>
  <c r="DI59" i="1"/>
  <c r="DB59" i="1"/>
  <c r="DC59" i="1" s="1"/>
  <c r="CZ59" i="1"/>
  <c r="CW59" i="1"/>
  <c r="CY59" i="1" s="1"/>
  <c r="CV59" i="1"/>
  <c r="DE59" i="1" s="1"/>
  <c r="BL59" i="1"/>
  <c r="AF59" i="1"/>
  <c r="EG58" i="1"/>
  <c r="DL58" i="1"/>
  <c r="DI58" i="1"/>
  <c r="DB58" i="1"/>
  <c r="DC58" i="1" s="1"/>
  <c r="CZ58" i="1"/>
  <c r="CW58" i="1"/>
  <c r="CY58" i="1" s="1"/>
  <c r="CV58" i="1"/>
  <c r="DE58" i="1" s="1"/>
  <c r="BL58" i="1"/>
  <c r="AF58" i="1"/>
  <c r="EG57" i="1"/>
  <c r="DL57" i="1"/>
  <c r="DI57" i="1"/>
  <c r="DB57" i="1"/>
  <c r="DC57" i="1" s="1"/>
  <c r="CZ57" i="1"/>
  <c r="CW57" i="1"/>
  <c r="CY57" i="1" s="1"/>
  <c r="CV57" i="1"/>
  <c r="DE57" i="1" s="1"/>
  <c r="BL57" i="1"/>
  <c r="AF57" i="1"/>
  <c r="EG56" i="1"/>
  <c r="DL56" i="1"/>
  <c r="DI56" i="1"/>
  <c r="DB56" i="1"/>
  <c r="DC56" i="1" s="1"/>
  <c r="CZ56" i="1"/>
  <c r="CW56" i="1"/>
  <c r="CY56" i="1" s="1"/>
  <c r="CV56" i="1"/>
  <c r="DE56" i="1" s="1"/>
  <c r="BL56" i="1"/>
  <c r="AF56" i="1"/>
  <c r="EG55" i="1"/>
  <c r="DL55" i="1"/>
  <c r="DI55" i="1"/>
  <c r="DB55" i="1"/>
  <c r="DC55" i="1" s="1"/>
  <c r="CZ55" i="1"/>
  <c r="CW55" i="1"/>
  <c r="CY55" i="1" s="1"/>
  <c r="CV55" i="1"/>
  <c r="DE55" i="1" s="1"/>
  <c r="BL55" i="1"/>
  <c r="AF55" i="1"/>
  <c r="EG54" i="1"/>
  <c r="DL54" i="1"/>
  <c r="DI54" i="1"/>
  <c r="DB54" i="1"/>
  <c r="DC54" i="1" s="1"/>
  <c r="CZ54" i="1"/>
  <c r="CW54" i="1"/>
  <c r="CY54" i="1" s="1"/>
  <c r="CV54" i="1"/>
  <c r="DE54" i="1" s="1"/>
  <c r="BL54" i="1"/>
  <c r="AF54" i="1"/>
  <c r="EG53" i="1"/>
  <c r="DL53" i="1"/>
  <c r="DI53" i="1"/>
  <c r="DB53" i="1"/>
  <c r="DC53" i="1" s="1"/>
  <c r="CZ53" i="1"/>
  <c r="CW53" i="1"/>
  <c r="CY53" i="1" s="1"/>
  <c r="CV53" i="1"/>
  <c r="DE53" i="1" s="1"/>
  <c r="BL53" i="1"/>
  <c r="AF53" i="1"/>
  <c r="EG52" i="1"/>
  <c r="DL52" i="1"/>
  <c r="DI52" i="1"/>
  <c r="DB52" i="1"/>
  <c r="DC52" i="1" s="1"/>
  <c r="CZ52" i="1"/>
  <c r="CW52" i="1"/>
  <c r="CY52" i="1" s="1"/>
  <c r="CV52" i="1"/>
  <c r="DE52" i="1" s="1"/>
  <c r="BL52" i="1"/>
  <c r="AF52" i="1"/>
  <c r="EG51" i="1"/>
  <c r="DL51" i="1"/>
  <c r="DI51" i="1"/>
  <c r="DB51" i="1"/>
  <c r="DC51" i="1" s="1"/>
  <c r="CZ51" i="1"/>
  <c r="CW51" i="1"/>
  <c r="CY51" i="1" s="1"/>
  <c r="CV51" i="1"/>
  <c r="DE51" i="1" s="1"/>
  <c r="BL51" i="1"/>
  <c r="AF51" i="1"/>
  <c r="EG50" i="1"/>
  <c r="DL50" i="1"/>
  <c r="DI50" i="1"/>
  <c r="DB50" i="1"/>
  <c r="DC50" i="1" s="1"/>
  <c r="CZ50" i="1"/>
  <c r="CW50" i="1"/>
  <c r="CY50" i="1" s="1"/>
  <c r="CV50" i="1"/>
  <c r="DE50" i="1" s="1"/>
  <c r="BL50" i="1"/>
  <c r="AF50" i="1"/>
  <c r="EG49" i="1"/>
  <c r="DL49" i="1"/>
  <c r="DI49" i="1"/>
  <c r="DB49" i="1"/>
  <c r="DC49" i="1" s="1"/>
  <c r="CZ49" i="1"/>
  <c r="CW49" i="1"/>
  <c r="CY49" i="1" s="1"/>
  <c r="CV49" i="1"/>
  <c r="DE49" i="1" s="1"/>
  <c r="BL49" i="1"/>
  <c r="AF49" i="1"/>
  <c r="EG48" i="1"/>
  <c r="DI48" i="1"/>
  <c r="DD48" i="1"/>
  <c r="DL48" i="1" s="1"/>
  <c r="DB48" i="1"/>
  <c r="DC48" i="1" s="1"/>
  <c r="CZ48" i="1"/>
  <c r="CW48" i="1"/>
  <c r="CY48" i="1" s="1"/>
  <c r="CV48" i="1"/>
  <c r="BL48" i="1"/>
  <c r="AF48" i="1"/>
  <c r="EG47" i="1"/>
  <c r="DL47" i="1"/>
  <c r="DI47" i="1"/>
  <c r="DB47" i="1"/>
  <c r="DC47" i="1" s="1"/>
  <c r="CZ47" i="1"/>
  <c r="CW47" i="1"/>
  <c r="CY47" i="1" s="1"/>
  <c r="CV47" i="1"/>
  <c r="DE47" i="1" s="1"/>
  <c r="BL47" i="1"/>
  <c r="AF47" i="1"/>
  <c r="EG46" i="1"/>
  <c r="DL46" i="1"/>
  <c r="DI46" i="1"/>
  <c r="DB46" i="1"/>
  <c r="DC46" i="1" s="1"/>
  <c r="CZ46" i="1"/>
  <c r="CW46" i="1"/>
  <c r="CY46" i="1" s="1"/>
  <c r="CV46" i="1"/>
  <c r="DE46" i="1" s="1"/>
  <c r="BL46" i="1"/>
  <c r="AF46" i="1"/>
  <c r="EG45" i="1"/>
  <c r="DL45" i="1"/>
  <c r="DI45" i="1"/>
  <c r="DB45" i="1"/>
  <c r="DC45" i="1" s="1"/>
  <c r="CZ45" i="1"/>
  <c r="CW45" i="1"/>
  <c r="CY45" i="1" s="1"/>
  <c r="CV45" i="1"/>
  <c r="CX45" i="1" s="1"/>
  <c r="BL45" i="1"/>
  <c r="AF45" i="1"/>
  <c r="EG44" i="1"/>
  <c r="DL44" i="1"/>
  <c r="DI44" i="1"/>
  <c r="DB44" i="1"/>
  <c r="DC44" i="1" s="1"/>
  <c r="CZ44" i="1"/>
  <c r="CW44" i="1"/>
  <c r="CY44" i="1" s="1"/>
  <c r="CV44" i="1"/>
  <c r="DE44" i="1" s="1"/>
  <c r="BL44" i="1"/>
  <c r="AF44" i="1"/>
  <c r="EG43" i="1"/>
  <c r="DL43" i="1"/>
  <c r="DI43" i="1"/>
  <c r="DB43" i="1"/>
  <c r="DC43" i="1" s="1"/>
  <c r="CZ43" i="1"/>
  <c r="CW43" i="1"/>
  <c r="CY43" i="1" s="1"/>
  <c r="CV43" i="1"/>
  <c r="CX43" i="1" s="1"/>
  <c r="BL43" i="1"/>
  <c r="AF43" i="1"/>
  <c r="EG42" i="1"/>
  <c r="DL42" i="1"/>
  <c r="DI42" i="1"/>
  <c r="DB42" i="1"/>
  <c r="DC42" i="1" s="1"/>
  <c r="CZ42" i="1"/>
  <c r="CW42" i="1"/>
  <c r="CY42" i="1" s="1"/>
  <c r="CV42" i="1"/>
  <c r="DE42" i="1" s="1"/>
  <c r="BL42" i="1"/>
  <c r="AF42" i="1"/>
  <c r="EG41" i="1"/>
  <c r="DL41" i="1"/>
  <c r="DI41" i="1"/>
  <c r="DB41" i="1"/>
  <c r="DC41" i="1" s="1"/>
  <c r="CZ41" i="1"/>
  <c r="CW41" i="1"/>
  <c r="CY41" i="1" s="1"/>
  <c r="CV41" i="1"/>
  <c r="DE41" i="1" s="1"/>
  <c r="BL41" i="1"/>
  <c r="AF41" i="1"/>
  <c r="EG40" i="1"/>
  <c r="DL40" i="1"/>
  <c r="DI40" i="1"/>
  <c r="DB40" i="1"/>
  <c r="DC40" i="1" s="1"/>
  <c r="CZ40" i="1"/>
  <c r="CW40" i="1"/>
  <c r="CY40" i="1" s="1"/>
  <c r="CV40" i="1"/>
  <c r="DE40" i="1" s="1"/>
  <c r="BL40" i="1"/>
  <c r="AF40" i="1"/>
  <c r="EG39" i="1"/>
  <c r="DL39" i="1"/>
  <c r="DI39" i="1"/>
  <c r="DB39" i="1"/>
  <c r="DC39" i="1" s="1"/>
  <c r="CZ39" i="1"/>
  <c r="CW39" i="1"/>
  <c r="CY39" i="1" s="1"/>
  <c r="CV39" i="1"/>
  <c r="CX39" i="1" s="1"/>
  <c r="BL39" i="1"/>
  <c r="AF39" i="1"/>
  <c r="EG38" i="1"/>
  <c r="DL38" i="1"/>
  <c r="DI38" i="1"/>
  <c r="DB38" i="1"/>
  <c r="DC38" i="1" s="1"/>
  <c r="CZ38" i="1"/>
  <c r="CW38" i="1"/>
  <c r="CY38" i="1" s="1"/>
  <c r="CV38" i="1"/>
  <c r="DE38" i="1" s="1"/>
  <c r="BL38" i="1"/>
  <c r="AF38" i="1"/>
  <c r="EG37" i="1"/>
  <c r="DL37" i="1"/>
  <c r="DI37" i="1"/>
  <c r="DB37" i="1"/>
  <c r="DC37" i="1" s="1"/>
  <c r="CZ37" i="1"/>
  <c r="CW37" i="1"/>
  <c r="CY37" i="1" s="1"/>
  <c r="CV37" i="1"/>
  <c r="DE37" i="1" s="1"/>
  <c r="BL37" i="1"/>
  <c r="AF37" i="1"/>
  <c r="EG36" i="1"/>
  <c r="DL36" i="1"/>
  <c r="DI36" i="1"/>
  <c r="DB36" i="1"/>
  <c r="DC36" i="1" s="1"/>
  <c r="CZ36" i="1"/>
  <c r="CW36" i="1"/>
  <c r="CY36" i="1" s="1"/>
  <c r="CV36" i="1"/>
  <c r="DE36" i="1" s="1"/>
  <c r="BL36" i="1"/>
  <c r="AF36" i="1"/>
  <c r="EG35" i="1"/>
  <c r="DI35" i="1"/>
  <c r="DD35" i="1"/>
  <c r="DL35" i="1" s="1"/>
  <c r="DB35" i="1"/>
  <c r="DC35" i="1" s="1"/>
  <c r="CZ35" i="1"/>
  <c r="CW35" i="1"/>
  <c r="CY35" i="1" s="1"/>
  <c r="CV35" i="1"/>
  <c r="CX35" i="1" s="1"/>
  <c r="BL35" i="1"/>
  <c r="AF35" i="1"/>
  <c r="EG34" i="1"/>
  <c r="DI34" i="1"/>
  <c r="DD34" i="1"/>
  <c r="DL34" i="1" s="1"/>
  <c r="DB34" i="1"/>
  <c r="DC34" i="1" s="1"/>
  <c r="CZ34" i="1"/>
  <c r="CW34" i="1"/>
  <c r="CY34" i="1" s="1"/>
  <c r="CV34" i="1"/>
  <c r="CX34" i="1" s="1"/>
  <c r="BL34" i="1"/>
  <c r="AF34" i="1"/>
  <c r="EG33" i="1"/>
  <c r="DL33" i="1"/>
  <c r="DI33" i="1"/>
  <c r="DD33" i="1"/>
  <c r="DB33" i="1"/>
  <c r="DC33" i="1" s="1"/>
  <c r="CZ33" i="1"/>
  <c r="CW33" i="1"/>
  <c r="CY33" i="1" s="1"/>
  <c r="CV33" i="1"/>
  <c r="DE33" i="1" s="1"/>
  <c r="BL33" i="1"/>
  <c r="AF33" i="1"/>
  <c r="EG32" i="1"/>
  <c r="DL32" i="1"/>
  <c r="DI32" i="1"/>
  <c r="DB32" i="1"/>
  <c r="DC32" i="1" s="1"/>
  <c r="CZ32" i="1"/>
  <c r="CW32" i="1"/>
  <c r="CY32" i="1" s="1"/>
  <c r="CV32" i="1"/>
  <c r="DE32" i="1" s="1"/>
  <c r="BL32" i="1"/>
  <c r="AF32" i="1"/>
  <c r="EG31" i="1"/>
  <c r="DL31" i="1"/>
  <c r="DI31" i="1"/>
  <c r="DB31" i="1"/>
  <c r="DC31" i="1" s="1"/>
  <c r="CZ31" i="1"/>
  <c r="CW31" i="1"/>
  <c r="CY31" i="1" s="1"/>
  <c r="CV31" i="1"/>
  <c r="DE31" i="1" s="1"/>
  <c r="BL31" i="1"/>
  <c r="AF31" i="1"/>
  <c r="EG30" i="1"/>
  <c r="DL30" i="1"/>
  <c r="DI30" i="1"/>
  <c r="DB30" i="1"/>
  <c r="DC30" i="1" s="1"/>
  <c r="CZ30" i="1"/>
  <c r="CW30" i="1"/>
  <c r="CY30" i="1" s="1"/>
  <c r="CV30" i="1"/>
  <c r="DE30" i="1" s="1"/>
  <c r="BL30" i="1"/>
  <c r="AF30" i="1"/>
  <c r="EG29" i="1"/>
  <c r="DL29" i="1"/>
  <c r="DI29" i="1"/>
  <c r="DB29" i="1"/>
  <c r="DC29" i="1" s="1"/>
  <c r="CZ29" i="1"/>
  <c r="CW29" i="1"/>
  <c r="CY29" i="1" s="1"/>
  <c r="CV29" i="1"/>
  <c r="DE29" i="1" s="1"/>
  <c r="BL29" i="1"/>
  <c r="AF29" i="1"/>
  <c r="EG28" i="1"/>
  <c r="DL28" i="1"/>
  <c r="DI28" i="1"/>
  <c r="DB28" i="1"/>
  <c r="DC28" i="1" s="1"/>
  <c r="CZ28" i="1"/>
  <c r="CW28" i="1"/>
  <c r="CY28" i="1" s="1"/>
  <c r="CV28" i="1"/>
  <c r="DE28" i="1" s="1"/>
  <c r="BL28" i="1"/>
  <c r="AF28" i="1"/>
  <c r="EG27" i="1"/>
  <c r="DL27" i="1"/>
  <c r="DI27" i="1"/>
  <c r="DB27" i="1"/>
  <c r="DC27" i="1" s="1"/>
  <c r="CZ27" i="1"/>
  <c r="CW27" i="1"/>
  <c r="CY27" i="1" s="1"/>
  <c r="CV27" i="1"/>
  <c r="DE27" i="1" s="1"/>
  <c r="BL27" i="1"/>
  <c r="AF27" i="1"/>
  <c r="EG26" i="1"/>
  <c r="DI26" i="1"/>
  <c r="DD26" i="1"/>
  <c r="DL26" i="1" s="1"/>
  <c r="DB26" i="1"/>
  <c r="DC26" i="1" s="1"/>
  <c r="CZ26" i="1"/>
  <c r="CW26" i="1"/>
  <c r="CY26" i="1" s="1"/>
  <c r="CV26" i="1"/>
  <c r="BL26" i="1"/>
  <c r="AF26" i="1"/>
  <c r="EG25" i="1"/>
  <c r="DL25" i="1"/>
  <c r="DI25" i="1"/>
  <c r="DB25" i="1"/>
  <c r="DC25" i="1" s="1"/>
  <c r="CZ25" i="1"/>
  <c r="CW25" i="1"/>
  <c r="CY25" i="1" s="1"/>
  <c r="CV25" i="1"/>
  <c r="CX25" i="1" s="1"/>
  <c r="BL25" i="1"/>
  <c r="AF25" i="1"/>
  <c r="EG24" i="1"/>
  <c r="DL24" i="1"/>
  <c r="DI24" i="1"/>
  <c r="DB24" i="1"/>
  <c r="DC24" i="1" s="1"/>
  <c r="CZ24" i="1"/>
  <c r="CW24" i="1"/>
  <c r="CY24" i="1" s="1"/>
  <c r="CV24" i="1"/>
  <c r="DE24" i="1" s="1"/>
  <c r="BL24" i="1"/>
  <c r="AF24" i="1"/>
  <c r="EG23" i="1"/>
  <c r="DL23" i="1"/>
  <c r="DI23" i="1"/>
  <c r="DB23" i="1"/>
  <c r="DC23" i="1" s="1"/>
  <c r="CZ23" i="1"/>
  <c r="CW23" i="1"/>
  <c r="CY23" i="1" s="1"/>
  <c r="CV23" i="1"/>
  <c r="DE23" i="1" s="1"/>
  <c r="BL23" i="1"/>
  <c r="AF23" i="1"/>
  <c r="EG22" i="1"/>
  <c r="DL22" i="1"/>
  <c r="DI22" i="1"/>
  <c r="DB22" i="1"/>
  <c r="DC22" i="1" s="1"/>
  <c r="CZ22" i="1"/>
  <c r="CW22" i="1"/>
  <c r="CY22" i="1" s="1"/>
  <c r="CV22" i="1"/>
  <c r="DE22" i="1" s="1"/>
  <c r="BL22" i="1"/>
  <c r="AF22" i="1"/>
  <c r="EG21" i="1"/>
  <c r="DL21" i="1"/>
  <c r="DI21" i="1"/>
  <c r="DB21" i="1"/>
  <c r="DC21" i="1" s="1"/>
  <c r="CZ21" i="1"/>
  <c r="CW21" i="1"/>
  <c r="CY21" i="1" s="1"/>
  <c r="CV21" i="1"/>
  <c r="DE21" i="1" s="1"/>
  <c r="BL21" i="1"/>
  <c r="AF21" i="1"/>
  <c r="EG20" i="1"/>
  <c r="DL20" i="1"/>
  <c r="DI20" i="1"/>
  <c r="DB20" i="1"/>
  <c r="DC20" i="1" s="1"/>
  <c r="CZ20" i="1"/>
  <c r="CW20" i="1"/>
  <c r="CY20" i="1" s="1"/>
  <c r="CV20" i="1"/>
  <c r="DE20" i="1" s="1"/>
  <c r="BL20" i="1"/>
  <c r="AF20" i="1"/>
  <c r="EG19" i="1"/>
  <c r="DL19" i="1"/>
  <c r="DI19" i="1"/>
  <c r="DB19" i="1"/>
  <c r="DC19" i="1" s="1"/>
  <c r="CZ19" i="1"/>
  <c r="CW19" i="1"/>
  <c r="CY19" i="1" s="1"/>
  <c r="CV19" i="1"/>
  <c r="CX19" i="1" s="1"/>
  <c r="BL19" i="1"/>
  <c r="AF19" i="1"/>
  <c r="EG18" i="1"/>
  <c r="DL18" i="1"/>
  <c r="DI18" i="1"/>
  <c r="DB18" i="1"/>
  <c r="DC18" i="1" s="1"/>
  <c r="CZ18" i="1"/>
  <c r="CW18" i="1"/>
  <c r="CY18" i="1" s="1"/>
  <c r="CV18" i="1"/>
  <c r="DE18" i="1" s="1"/>
  <c r="BL18" i="1"/>
  <c r="AF18" i="1"/>
  <c r="EG17" i="1"/>
  <c r="DL17" i="1"/>
  <c r="DI17" i="1"/>
  <c r="DB17" i="1"/>
  <c r="DC17" i="1" s="1"/>
  <c r="CZ17" i="1"/>
  <c r="CW17" i="1"/>
  <c r="CY17" i="1" s="1"/>
  <c r="CV17" i="1"/>
  <c r="CX17" i="1" s="1"/>
  <c r="BL17" i="1"/>
  <c r="AF17" i="1"/>
  <c r="EG16" i="1"/>
  <c r="DL16" i="1"/>
  <c r="DI16" i="1"/>
  <c r="DB16" i="1"/>
  <c r="DC16" i="1" s="1"/>
  <c r="CZ16" i="1"/>
  <c r="CW16" i="1"/>
  <c r="CY16" i="1" s="1"/>
  <c r="CV16" i="1"/>
  <c r="DE16" i="1" s="1"/>
  <c r="BL16" i="1"/>
  <c r="AF16" i="1"/>
  <c r="EG15" i="1"/>
  <c r="DL15" i="1"/>
  <c r="DI15" i="1"/>
  <c r="DB15" i="1"/>
  <c r="DC15" i="1" s="1"/>
  <c r="CZ15" i="1"/>
  <c r="CW15" i="1"/>
  <c r="CY15" i="1" s="1"/>
  <c r="CV15" i="1"/>
  <c r="DE15" i="1" s="1"/>
  <c r="BL15" i="1"/>
  <c r="AF15" i="1"/>
  <c r="EG14" i="1"/>
  <c r="DL14" i="1"/>
  <c r="DI14" i="1"/>
  <c r="DB14" i="1"/>
  <c r="DC14" i="1" s="1"/>
  <c r="CZ14" i="1"/>
  <c r="CW14" i="1"/>
  <c r="CY14" i="1" s="1"/>
  <c r="CV14" i="1"/>
  <c r="DE14" i="1" s="1"/>
  <c r="BL14" i="1"/>
  <c r="AF14" i="1"/>
  <c r="EG13" i="1"/>
  <c r="DL13" i="1"/>
  <c r="DI13" i="1"/>
  <c r="DB13" i="1"/>
  <c r="DC13" i="1" s="1"/>
  <c r="CZ13" i="1"/>
  <c r="CW13" i="1"/>
  <c r="CY13" i="1" s="1"/>
  <c r="CV13" i="1"/>
  <c r="DE13" i="1" s="1"/>
  <c r="BL13" i="1"/>
  <c r="AF13" i="1"/>
  <c r="EG12" i="1"/>
  <c r="DL12" i="1"/>
  <c r="DI12" i="1"/>
  <c r="DB12" i="1"/>
  <c r="DC12" i="1" s="1"/>
  <c r="CZ12" i="1"/>
  <c r="CW12" i="1"/>
  <c r="CY12" i="1" s="1"/>
  <c r="CV12" i="1"/>
  <c r="DE12" i="1" s="1"/>
  <c r="BL12" i="1"/>
  <c r="AF12" i="1"/>
  <c r="EG11" i="1"/>
  <c r="DL11" i="1"/>
  <c r="DI11" i="1"/>
  <c r="DB11" i="1"/>
  <c r="DC11" i="1" s="1"/>
  <c r="CZ11" i="1"/>
  <c r="CW11" i="1"/>
  <c r="CY11" i="1" s="1"/>
  <c r="CV11" i="1"/>
  <c r="CX11" i="1" s="1"/>
  <c r="BL11" i="1"/>
  <c r="AF11" i="1"/>
  <c r="EG10" i="1"/>
  <c r="DL10" i="1"/>
  <c r="DI10" i="1"/>
  <c r="DB10" i="1"/>
  <c r="DC10" i="1" s="1"/>
  <c r="CZ10" i="1"/>
  <c r="CW10" i="1"/>
  <c r="CY10" i="1" s="1"/>
  <c r="CV10" i="1"/>
  <c r="DE10" i="1" s="1"/>
  <c r="BL10" i="1"/>
  <c r="AF10" i="1"/>
  <c r="EG9" i="1"/>
  <c r="DL9" i="1"/>
  <c r="DI9" i="1"/>
  <c r="DB9" i="1"/>
  <c r="DC9" i="1" s="1"/>
  <c r="CZ9" i="1"/>
  <c r="CW9" i="1"/>
  <c r="CY9" i="1" s="1"/>
  <c r="CV9" i="1"/>
  <c r="CX9" i="1" s="1"/>
  <c r="BL9" i="1"/>
  <c r="AF9" i="1"/>
  <c r="EG8" i="1"/>
  <c r="DL8" i="1"/>
  <c r="DI8" i="1"/>
  <c r="DB8" i="1"/>
  <c r="DC8" i="1" s="1"/>
  <c r="CZ8" i="1"/>
  <c r="CW8" i="1"/>
  <c r="CY8" i="1" s="1"/>
  <c r="CV8" i="1"/>
  <c r="DE8" i="1" s="1"/>
  <c r="BL8" i="1"/>
  <c r="AF8" i="1"/>
  <c r="EG7" i="1"/>
  <c r="DL7" i="1"/>
  <c r="DI7" i="1"/>
  <c r="DB7" i="1"/>
  <c r="DC7" i="1" s="1"/>
  <c r="CZ7" i="1"/>
  <c r="CW7" i="1"/>
  <c r="DD209" i="1" s="1"/>
  <c r="CV7" i="1"/>
  <c r="DE7" i="1" s="1"/>
  <c r="BL7" i="1"/>
  <c r="AF7" i="1"/>
  <c r="EG6" i="1"/>
  <c r="DL6" i="1"/>
  <c r="DI6" i="1"/>
  <c r="DB6" i="1"/>
  <c r="DC6" i="1" s="1"/>
  <c r="CZ6" i="1"/>
  <c r="CW6" i="1"/>
  <c r="CY6" i="1" s="1"/>
  <c r="CV6" i="1"/>
  <c r="DE6" i="1" s="1"/>
  <c r="BL6" i="1"/>
  <c r="AF6" i="1"/>
  <c r="EG5" i="1"/>
  <c r="DL5" i="1"/>
  <c r="DI5" i="1"/>
  <c r="DB5" i="1"/>
  <c r="DC5" i="1" s="1"/>
  <c r="CZ5" i="1"/>
  <c r="CW5" i="1"/>
  <c r="CY5" i="1" s="1"/>
  <c r="CV5" i="1"/>
  <c r="CX5" i="1" s="1"/>
  <c r="BL5" i="1"/>
  <c r="AF5" i="1"/>
  <c r="EG4" i="1"/>
  <c r="DL4" i="1"/>
  <c r="DI4" i="1"/>
  <c r="DB4" i="1"/>
  <c r="DC4" i="1" s="1"/>
  <c r="CZ4" i="1"/>
  <c r="CW4" i="1"/>
  <c r="CY4" i="1" s="1"/>
  <c r="CV4" i="1"/>
  <c r="DE4" i="1" s="1"/>
  <c r="BL4" i="1"/>
  <c r="AF4" i="1"/>
  <c r="EG3" i="1"/>
  <c r="DL3" i="1"/>
  <c r="DI3" i="1"/>
  <c r="DB3" i="1"/>
  <c r="DC3" i="1" s="1"/>
  <c r="CZ3" i="1"/>
  <c r="CW3" i="1"/>
  <c r="CY3" i="1" s="1"/>
  <c r="CV3" i="1"/>
  <c r="DE3" i="1" s="1"/>
  <c r="BL3" i="1"/>
  <c r="AF3" i="1"/>
  <c r="DA87" i="1" l="1"/>
  <c r="DA107" i="1"/>
  <c r="DA8" i="1"/>
  <c r="DA127" i="1"/>
  <c r="CX78" i="1"/>
  <c r="DA134" i="1"/>
  <c r="DA6" i="1"/>
  <c r="DA61" i="1"/>
  <c r="DA79" i="1"/>
  <c r="CX59" i="1"/>
  <c r="DA17" i="1"/>
  <c r="DA33" i="1"/>
  <c r="CX118" i="1"/>
  <c r="DA122" i="1"/>
  <c r="DA38" i="1"/>
  <c r="DA63" i="1"/>
  <c r="DA42" i="1"/>
  <c r="DA74" i="1"/>
  <c r="DA27" i="1"/>
  <c r="DA34" i="1"/>
  <c r="DE48" i="1"/>
  <c r="DA50" i="1"/>
  <c r="DA105" i="1"/>
  <c r="DA60" i="1"/>
  <c r="DA18" i="1"/>
  <c r="DA22" i="1"/>
  <c r="DA116" i="1"/>
  <c r="CX48" i="1"/>
  <c r="CX106" i="1"/>
  <c r="CX33" i="1"/>
  <c r="CX133" i="1"/>
  <c r="CX80" i="1"/>
  <c r="DA100" i="1"/>
  <c r="DE115" i="1"/>
  <c r="DA44" i="1"/>
  <c r="DA114" i="1"/>
  <c r="DA58" i="1"/>
  <c r="DA70" i="1"/>
  <c r="DA103" i="1"/>
  <c r="CX128" i="1"/>
  <c r="DA56" i="1"/>
  <c r="CX89" i="1"/>
  <c r="DA101" i="1"/>
  <c r="DA80" i="1"/>
  <c r="DA118" i="1"/>
  <c r="DA67" i="1"/>
  <c r="DA112" i="1"/>
  <c r="DA10" i="1"/>
  <c r="DA136" i="1"/>
  <c r="DA7" i="1"/>
  <c r="DE26" i="1"/>
  <c r="DA26" i="1"/>
  <c r="DA119" i="1"/>
  <c r="DA124" i="1"/>
  <c r="DA28" i="1"/>
  <c r="DA99" i="1"/>
  <c r="DA106" i="1"/>
  <c r="DA126" i="1"/>
  <c r="DA11" i="1"/>
  <c r="DA32" i="1"/>
  <c r="DA54" i="1"/>
  <c r="DA30" i="1"/>
  <c r="DA132" i="1"/>
  <c r="DA120" i="1"/>
  <c r="DA20" i="1"/>
  <c r="DA53" i="1"/>
  <c r="DA94" i="1"/>
  <c r="DA128" i="1"/>
  <c r="DE123" i="1"/>
  <c r="CX10" i="1"/>
  <c r="DA48" i="1"/>
  <c r="CX69" i="1"/>
  <c r="CY7" i="1"/>
  <c r="DA29" i="1"/>
  <c r="DA69" i="1"/>
  <c r="DA71" i="1"/>
  <c r="DA91" i="1"/>
  <c r="CX12" i="1"/>
  <c r="DA19" i="1"/>
  <c r="DA24" i="1"/>
  <c r="DA37" i="1"/>
  <c r="CX40" i="1"/>
  <c r="CX61" i="1"/>
  <c r="DE125" i="1"/>
  <c r="DA4" i="1"/>
  <c r="DA12" i="1"/>
  <c r="DA14" i="1"/>
  <c r="DA35" i="1"/>
  <c r="DA40" i="1"/>
  <c r="DA47" i="1"/>
  <c r="DA68" i="1"/>
  <c r="DA76" i="1"/>
  <c r="DA88" i="1"/>
  <c r="DA109" i="1"/>
  <c r="DA129" i="1"/>
  <c r="DA113" i="1"/>
  <c r="DA16" i="1"/>
  <c r="CX42" i="1"/>
  <c r="DA49" i="1"/>
  <c r="DA65" i="1"/>
  <c r="DA81" i="1"/>
  <c r="CX98" i="1"/>
  <c r="DA52" i="1"/>
  <c r="DA93" i="1"/>
  <c r="DA3" i="1"/>
  <c r="DA23" i="1"/>
  <c r="CX26" i="1"/>
  <c r="CX31" i="1"/>
  <c r="CX57" i="1"/>
  <c r="DA73" i="1"/>
  <c r="DA135" i="1"/>
  <c r="DA202" i="1"/>
  <c r="DA36" i="1"/>
  <c r="DA41" i="1"/>
  <c r="DA62" i="1"/>
  <c r="DA46" i="1"/>
  <c r="DA51" i="1"/>
  <c r="DA78" i="1"/>
  <c r="DA83" i="1"/>
  <c r="DA95" i="1"/>
  <c r="DA97" i="1"/>
  <c r="DA102" i="1"/>
  <c r="DA110" i="1"/>
  <c r="CX18" i="1"/>
  <c r="CX55" i="1"/>
  <c r="CX24" i="1"/>
  <c r="CX51" i="1"/>
  <c r="CX65" i="1"/>
  <c r="DA75" i="1"/>
  <c r="CX94" i="1"/>
  <c r="CX124" i="1"/>
  <c r="CX8" i="1"/>
  <c r="CX38" i="1"/>
  <c r="CX114" i="1"/>
  <c r="CX44" i="1"/>
  <c r="CX83" i="1"/>
  <c r="DA123" i="1"/>
  <c r="CX76" i="1"/>
  <c r="CX27" i="1"/>
  <c r="DE35" i="1"/>
  <c r="DA57" i="1"/>
  <c r="DA64" i="1"/>
  <c r="DA82" i="1"/>
  <c r="DA90" i="1"/>
  <c r="CX100" i="1"/>
  <c r="CX135" i="1"/>
  <c r="CX14" i="1"/>
  <c r="CX4" i="1"/>
  <c r="DA13" i="1"/>
  <c r="CX20" i="1"/>
  <c r="DA43" i="1"/>
  <c r="CX71" i="1"/>
  <c r="DA96" i="1"/>
  <c r="CX110" i="1"/>
  <c r="CX120" i="1"/>
  <c r="DA131" i="1"/>
  <c r="DE117" i="1"/>
  <c r="CX104" i="1"/>
  <c r="CX67" i="1"/>
  <c r="DE81" i="1"/>
  <c r="CX96" i="1"/>
  <c r="CX116" i="1"/>
  <c r="CX131" i="1"/>
  <c r="DA9" i="1"/>
  <c r="CX16" i="1"/>
  <c r="DA25" i="1"/>
  <c r="CX29" i="1"/>
  <c r="DA39" i="1"/>
  <c r="CX46" i="1"/>
  <c r="CX53" i="1"/>
  <c r="CX74" i="1"/>
  <c r="DE75" i="1"/>
  <c r="DA77" i="1"/>
  <c r="DA86" i="1"/>
  <c r="DA92" i="1"/>
  <c r="DA108" i="1"/>
  <c r="DA115" i="1"/>
  <c r="CX126" i="1"/>
  <c r="CX202" i="1"/>
  <c r="BZ206" i="1"/>
  <c r="DA66" i="1"/>
  <c r="CX81" i="1"/>
  <c r="DA89" i="1"/>
  <c r="CX102" i="1"/>
  <c r="CB206" i="1"/>
  <c r="CX6" i="1"/>
  <c r="DA15" i="1"/>
  <c r="CX22" i="1"/>
  <c r="CX36" i="1"/>
  <c r="DA45" i="1"/>
  <c r="CX49" i="1"/>
  <c r="DA59" i="1"/>
  <c r="DE82" i="1"/>
  <c r="DA84" i="1"/>
  <c r="DA98" i="1"/>
  <c r="CX112" i="1"/>
  <c r="CX122" i="1"/>
  <c r="DA133" i="1"/>
  <c r="DA31" i="1"/>
  <c r="CX63" i="1"/>
  <c r="CX86" i="1"/>
  <c r="CX92" i="1"/>
  <c r="CX108" i="1"/>
  <c r="CX72" i="1"/>
  <c r="DA5" i="1"/>
  <c r="DA21" i="1"/>
  <c r="DA55" i="1"/>
  <c r="DA104" i="1"/>
  <c r="DE109" i="1"/>
  <c r="DA111" i="1"/>
  <c r="DA121" i="1"/>
  <c r="DE9" i="1"/>
  <c r="DE19" i="1"/>
  <c r="DE39" i="1"/>
  <c r="DE43" i="1"/>
  <c r="DE64" i="1"/>
  <c r="DA117" i="1"/>
  <c r="DA125" i="1"/>
  <c r="CX28" i="1"/>
  <c r="CX30" i="1"/>
  <c r="CX32" i="1"/>
  <c r="DE34" i="1"/>
  <c r="CX50" i="1"/>
  <c r="CX52" i="1"/>
  <c r="CX54" i="1"/>
  <c r="CX56" i="1"/>
  <c r="CX58" i="1"/>
  <c r="CY69" i="1"/>
  <c r="DA72" i="1"/>
  <c r="CY73" i="1"/>
  <c r="DE79" i="1"/>
  <c r="DE113" i="1"/>
  <c r="DE121" i="1"/>
  <c r="DE129" i="1"/>
  <c r="DE5" i="1"/>
  <c r="DE11" i="1"/>
  <c r="DE17" i="1"/>
  <c r="DE25" i="1"/>
  <c r="DE45" i="1"/>
  <c r="DE60" i="1"/>
  <c r="DE66" i="1"/>
  <c r="DE68" i="1"/>
  <c r="CX3" i="1"/>
  <c r="CX7" i="1"/>
  <c r="CX13" i="1"/>
  <c r="CX15" i="1"/>
  <c r="CX21" i="1"/>
  <c r="CX23" i="1"/>
  <c r="CX37" i="1"/>
  <c r="CX41" i="1"/>
  <c r="CX47" i="1"/>
  <c r="CX62" i="1"/>
  <c r="DE73" i="1"/>
  <c r="DE77" i="1"/>
  <c r="DE84" i="1"/>
  <c r="DE111" i="1"/>
  <c r="DE119" i="1"/>
  <c r="DE127" i="1"/>
  <c r="DE70" i="1"/>
  <c r="DE87" i="1"/>
  <c r="CX90" i="1"/>
  <c r="DE90" i="1"/>
  <c r="CX88" i="1"/>
  <c r="CX91" i="1"/>
  <c r="CX93" i="1"/>
  <c r="CX95" i="1"/>
  <c r="CX97" i="1"/>
  <c r="CX99" i="1"/>
  <c r="CX101" i="1"/>
  <c r="CX103" i="1"/>
  <c r="CX105" i="1"/>
  <c r="CX107" i="1"/>
  <c r="CX132" i="1"/>
  <c r="CX134" i="1"/>
  <c r="CX136" i="1"/>
  <c r="CD2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tc={744D1C8C-5255-453A-A8A4-3A66FA60537A}</author>
    <author>tc={2057EBB3-6E35-4040-A5D9-E483794376F0}</author>
    <author>tc={A06C0D72-904D-464B-9A14-F19B2D3B5B3E}</author>
    <author>tc={77CD8EA1-640B-4532-BAE5-C0EB61427807}</author>
    <author>tc={EE99905C-31F7-4FAF-96A3-FADD8D523DEB}</author>
    <author>tc={AB203596-655D-44B5-B3EC-EFD82D5EE47E}</author>
    <author>tc={307EDA2E-E629-494F-9A68-1065C4C0AD44}</author>
    <author>Elias santos</author>
  </authors>
  <commentList>
    <comment ref="DH13" authorId="0" shapeId="0" xr:uid="{744D1C8C-5255-453A-A8A4-3A66FA60537A}">
      <text>
        <t>[Threaded comment]
Your version of Excel allows you to read this threaded comment; however, any edits to it will get removed if the file is opened in a newer version of Excel. Learn more: https://go.microsoft.com/fwlink/?linkid=870924
Comment:
    SE AFECTO VALOR EN RAZON A UN AJUSTE ENEL ANEXO 2 EN PROCESO DE SOLICITUD DE SEGUNDO DESEMBOLSO</t>
      </text>
    </comment>
    <comment ref="DJ13" authorId="1" shapeId="0" xr:uid="{2057EBB3-6E35-4040-A5D9-E483794376F0}">
      <text>
        <t>[Threaded comment]
Your version of Excel allows you to read this threaded comment; however, any edits to it will get removed if the file is opened in a newer version of Excel. Learn more: https://go.microsoft.com/fwlink/?linkid=870924
Comment:
    SE REALIZO AJUSTE A ANEXO 2 EN PROCRESO DE TRAMITE DE SEGUNDO DESEMBOLSO</t>
      </text>
    </comment>
    <comment ref="BZ88" authorId="2" shapeId="0" xr:uid="{A06C0D72-904D-464B-9A14-F19B2D3B5B3E}">
      <text>
        <t>[Threaded comment]
Your version of Excel allows you to read this threaded comment; however, any edits to it will get removed if the file is opened in a newer version of Excel. Learn more: https://go.microsoft.com/fwlink/?linkid=870924
Comment:
    Reintegró recursos no ejecutados el 1 de noviembre de 2023 por $410.009.341</t>
      </text>
    </comment>
    <comment ref="BZ89" authorId="3" shapeId="0" xr:uid="{77CD8EA1-640B-4532-BAE5-C0EB61427807}">
      <text>
        <t>[Threaded comment]
Your version of Excel allows you to read this threaded comment; however, any edits to it will get removed if the file is opened in a newer version of Excel. Learn more: https://go.microsoft.com/fwlink/?linkid=870924
Comment:
    Reintegró saldo de recursos no ejecutados el 1 de noviembre de 2023</t>
      </text>
    </comment>
    <comment ref="DV101" authorId="4" shapeId="0" xr:uid="{EE99905C-31F7-4FAF-96A3-FADD8D523DEB}">
      <text>
        <t>[Threaded comment]
Your version of Excel allows you to read this threaded comment; however, any edits to it will get removed if the file is opened in a newer version of Excel. Learn more: https://go.microsoft.com/fwlink/?linkid=870924
Comment:
    COMPONENTE 1</t>
      </text>
    </comment>
    <comment ref="DV120" authorId="5" shapeId="0" xr:uid="{AB203596-655D-44B5-B3EC-EFD82D5EE47E}">
      <text>
        <t>[Threaded comment]
Your version of Excel allows you to read this threaded comment; however, any edits to it will get removed if the file is opened in a newer version of Excel. Learn more: https://go.microsoft.com/fwlink/?linkid=870924
Comment:
    COMPONENTE 1</t>
      </text>
    </comment>
    <comment ref="DV123" authorId="6" shapeId="0" xr:uid="{307EDA2E-E629-494F-9A68-1065C4C0AD44}">
      <text>
        <t>[Threaded comment]
Your version of Excel allows you to read this threaded comment; however, any edits to it will get removed if the file is opened in a newer version of Excel. Learn more: https://go.microsoft.com/fwlink/?linkid=870924
Comment:
    COMPONENTE 1</t>
      </text>
    </comment>
    <comment ref="DJ128" authorId="7" shapeId="0" xr:uid="{E21D8252-2305-4830-A415-7D036A218A79}">
      <text>
        <r>
          <rPr>
            <b/>
            <sz val="9"/>
            <color indexed="81"/>
            <rFont val="Tahoma"/>
            <family val="2"/>
          </rPr>
          <t>Elias santos:</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<sst xmlns="http://schemas.openxmlformats.org/spreadsheetml/2006/main" count="7541" uniqueCount="3370">
  <si>
    <t>proyectos evaluados viables</t>
  </si>
  <si>
    <t>proyectos con propuesta inicial</t>
  </si>
  <si>
    <t>proyectos con carta de interés</t>
  </si>
  <si>
    <t>No.contrato</t>
  </si>
  <si>
    <t>Código del proyecto 
(Radicado ART)</t>
  </si>
  <si>
    <t>Coordinador</t>
  </si>
  <si>
    <t>Supervisor</t>
  </si>
  <si>
    <t>Teléfono</t>
  </si>
  <si>
    <t>FASE</t>
  </si>
  <si>
    <t>Macro Regíon</t>
  </si>
  <si>
    <t>Subregión PDET</t>
  </si>
  <si>
    <t>No. Iniciativas PDET</t>
  </si>
  <si>
    <t>Duración Ejecución
(Meses)</t>
  </si>
  <si>
    <t>Nombre del Proyecto/Objeto</t>
  </si>
  <si>
    <t>Objetivo(s) del Proyecto</t>
  </si>
  <si>
    <t>Departamento</t>
  </si>
  <si>
    <t>Nombre del(os) Municipio(s)</t>
  </si>
  <si>
    <t>Número Municipios</t>
  </si>
  <si>
    <t>Nombre de la(s) Vereda(s)</t>
  </si>
  <si>
    <t>Número de Veredas</t>
  </si>
  <si>
    <t>ESTADO DEL PROYECTO</t>
  </si>
  <si>
    <t>ENLACE AL PROYECTO ESTRUCTURADO</t>
  </si>
  <si>
    <t>Componentes</t>
  </si>
  <si>
    <t>C1</t>
  </si>
  <si>
    <t>Area Temática (A1): Restauración</t>
  </si>
  <si>
    <t>Area Temática (A2): PSA</t>
  </si>
  <si>
    <t>C1_PPAL</t>
  </si>
  <si>
    <t>C2</t>
  </si>
  <si>
    <t>Area Temática (A3): Proyectos/Agropecuarios/Agroindustriales</t>
  </si>
  <si>
    <t>Area Temática (A4): Negocios Verdes No Agropecuarios</t>
  </si>
  <si>
    <t>Total de Hectáreas</t>
  </si>
  <si>
    <t xml:space="preserve">Área bajo paisajes productivos sostenibles </t>
  </si>
  <si>
    <t>Restauración (Has)</t>
  </si>
  <si>
    <t>PSA (Has)</t>
  </si>
  <si>
    <t>Restauración $</t>
  </si>
  <si>
    <t>PSA $</t>
  </si>
  <si>
    <t>Area acuerdos cero deforestacion C1 (Has) - ó de cero deforestacion (ha) C2</t>
  </si>
  <si>
    <t>Incremento Area cobertura natural
(Has)</t>
  </si>
  <si>
    <t>No. Total de Beneficiarios</t>
  </si>
  <si>
    <t>No. de Mujeres Beneficiarias</t>
  </si>
  <si>
    <t>No. de Hombres Beneficiarias</t>
  </si>
  <si>
    <t>Tipo de Beneficiario (Seleccionar el más representativo)</t>
  </si>
  <si>
    <t xml:space="preserve"> Categoría Salvaguardas Ambientales y Sociales (PGAS)</t>
  </si>
  <si>
    <t>Tipología de proyectos (Áreas Temáticas A3 y A4)</t>
  </si>
  <si>
    <t>Producto Principal</t>
  </si>
  <si>
    <t xml:space="preserve">Categorización proyectos según actividad productiva </t>
  </si>
  <si>
    <t>Nombre de la Empresa Comercializadora</t>
  </si>
  <si>
    <t>Nombre de la(s) Asociación(es)</t>
  </si>
  <si>
    <t>Nombre del Proponente</t>
  </si>
  <si>
    <t>Nombre/Sigla de la Firma estructuradora</t>
  </si>
  <si>
    <t>Nombre de la Entidad Ejecutora Elegible (EEE)</t>
  </si>
  <si>
    <t>Calificación Capacidad Institucional
EEE  (*)</t>
  </si>
  <si>
    <t>Otros Actores</t>
  </si>
  <si>
    <t>Recursos Cooperación Técnica - Emprendiemiento</t>
  </si>
  <si>
    <t>Recursos del Préstamo 4424/OC-CO - COL$</t>
  </si>
  <si>
    <t>Adición de Recursos del Préstamo 4424/OC-CO - COL$</t>
  </si>
  <si>
    <t>Contrapartida</t>
  </si>
  <si>
    <t>Valor Total del proyecto
(Emprendiemiento -Prestamo - Contrapartida - Visión Amazonia)</t>
  </si>
  <si>
    <t>Recursos Préstamo/beneficiarios (Para Componente 2)</t>
  </si>
  <si>
    <t>% Recursos Préstamo/Vr Total Proyecto</t>
  </si>
  <si>
    <t>Recursos Visión Amazonia</t>
  </si>
  <si>
    <t>Presupuesto planificadores prediales (preliminar)</t>
  </si>
  <si>
    <t>GPS (preliminar)</t>
  </si>
  <si>
    <t>Total aportes Visión Amazonia</t>
  </si>
  <si>
    <t>Codigo SEPA</t>
  </si>
  <si>
    <t>Objetivos</t>
  </si>
  <si>
    <t>Fecha firma contrato</t>
  </si>
  <si>
    <t>Fecha inicio
(Acta de inicio)</t>
  </si>
  <si>
    <t xml:space="preserve">Fecha terminacion   </t>
  </si>
  <si>
    <t xml:space="preserve">Polizas garantia </t>
  </si>
  <si>
    <t xml:space="preserve">Fecha aprobacion garantias </t>
  </si>
  <si>
    <t xml:space="preserve">Duracion en meses </t>
  </si>
  <si>
    <t>Datos de la EEE</t>
  </si>
  <si>
    <t>Email de la EEE</t>
  </si>
  <si>
    <t xml:space="preserve">Modificaciones contractuales </t>
  </si>
  <si>
    <t>Fecha suscripcion otrosí</t>
  </si>
  <si>
    <t xml:space="preserve">Desembolso Recursos del Préstamo (1) </t>
  </si>
  <si>
    <t>Fecha Desembolso 1</t>
  </si>
  <si>
    <t xml:space="preserve">Desembolso Recursos del Préstamo (2) </t>
  </si>
  <si>
    <t>Fecha Desembolso 2</t>
  </si>
  <si>
    <t xml:space="preserve">Desembolso Recursos del Préstamo (3) </t>
  </si>
  <si>
    <t>Fecha Desembolso 3</t>
  </si>
  <si>
    <t xml:space="preserve">Desembolso Adición de Recursos del Préstamo (1) </t>
  </si>
  <si>
    <t>Fecha Desembolso adición 1</t>
  </si>
  <si>
    <t xml:space="preserve">Desembolso Adición de Recursos del Préstamo (2) </t>
  </si>
  <si>
    <t>Fecha Desembolso adición 2</t>
  </si>
  <si>
    <t>Desembolso visión amazonía (1)</t>
  </si>
  <si>
    <t>Fecha Desembolso (1)</t>
  </si>
  <si>
    <t>Desembolso visión amazonía (2)</t>
  </si>
  <si>
    <t>Fecha Desembolso (2)</t>
  </si>
  <si>
    <t>Desembolso visión amazonía (3)</t>
  </si>
  <si>
    <t>Fecha Desembolso (3)</t>
  </si>
  <si>
    <t xml:space="preserve"> Desembolso Emprendimiento (1)</t>
  </si>
  <si>
    <t xml:space="preserve"> Desembolso Emprendimiento (2)</t>
  </si>
  <si>
    <t xml:space="preserve"> Desembolso Emprendimiento (3)</t>
  </si>
  <si>
    <t>Total Desembolsado RECURSOS PRESTAMOS</t>
  </si>
  <si>
    <t>Total Desembolsado ADICIÓN RECURSOS PRESTAMO</t>
  </si>
  <si>
    <t>Pendiente por  desembolsar  Préstamo 4424/OC-CO - COL$</t>
  </si>
  <si>
    <t>Pendiente por desembolsar ADICIÓN RECURSOS PRESTAMO</t>
  </si>
  <si>
    <t>Total desembolsado VISIÓN AMAZONÍA</t>
  </si>
  <si>
    <t>Pendiente por  desembolsar VISIÓN AMAZONÍA</t>
  </si>
  <si>
    <t>Total desembolsado COOPERACIÓN TÉCNICA</t>
  </si>
  <si>
    <t>Pendiente por  desembolsar EMPRENDIMIENTO</t>
  </si>
  <si>
    <t xml:space="preserve">Total  Ejecución
Recursos </t>
  </si>
  <si>
    <t>SALDO DISPONIBLE (Desembolsos - Ejecutado)</t>
  </si>
  <si>
    <t xml:space="preserve">OBSERVACIONES 
 (Solo aplica  para proyectos terminados en fase de liquidación indicando si hay recursos a reintegrar: Fecha y monto de   recursos a reintegrar al FCP)  </t>
  </si>
  <si>
    <t>Ejecutado C</t>
  </si>
  <si>
    <t xml:space="preserve">% Ejecución
Aportes contrapartida  </t>
  </si>
  <si>
    <t>Avance Fisico logrado en el mes (%)</t>
  </si>
  <si>
    <t>% Fisico Acumulado</t>
  </si>
  <si>
    <t>% Financiero</t>
  </si>
  <si>
    <t xml:space="preserve">Avances en restauración </t>
  </si>
  <si>
    <t xml:space="preserve">Avances en PSA </t>
  </si>
  <si>
    <t>Area acuerdos cero deforestacion (Has)</t>
  </si>
  <si>
    <t xml:space="preserve">Seguimiento al cumplimiento de Acuerdos cero deforestacion 
 </t>
  </si>
  <si>
    <t xml:space="preserve">Incremento Area cobertura natural (Has) </t>
  </si>
  <si>
    <t xml:space="preserve"> Seguimiento al cumplimiento  Incremento Area cobertura natural</t>
  </si>
  <si>
    <t xml:space="preserve">Familias que implementan prácticas productivas sostenibles </t>
  </si>
  <si>
    <t>No. Hombres Campesinos</t>
  </si>
  <si>
    <t>No. Mujeres Campesinos</t>
  </si>
  <si>
    <t>No. Afro-Hombres</t>
  </si>
  <si>
    <t xml:space="preserve">No. Afro-Mujeres  </t>
  </si>
  <si>
    <t xml:space="preserve">No. Indi-Hombres </t>
  </si>
  <si>
    <t xml:space="preserve">No. Indi-Mujeres  </t>
  </si>
  <si>
    <t>Victima</t>
  </si>
  <si>
    <t>Discapacitado</t>
  </si>
  <si>
    <t>UPAs que alcanzan su meta de productividad</t>
  </si>
  <si>
    <t>Unidades de Producción Agropecuarias (UPA) que adoptan sistemas productivos sostenibles</t>
  </si>
  <si>
    <t>Área bajo paisajes productivos sostenibles</t>
  </si>
  <si>
    <t>Estado alerta proceso implementacion</t>
  </si>
  <si>
    <t>Observaciones estado actual del proyecto</t>
  </si>
  <si>
    <t>Número de Informes Trimestrales entregados por la EEE</t>
  </si>
  <si>
    <t>Periodo ultimo informe trimestral entregado por la EEE</t>
  </si>
  <si>
    <t>Informes trimestrales Períodos pendientes</t>
  </si>
  <si>
    <t>Fecha estimada del proximo desembolso</t>
  </si>
  <si>
    <t xml:space="preserve"> Acciones por desarrollar para la implementacion de los proyectos</t>
  </si>
  <si>
    <t>Aspectos relevantes de la gestión ambiental y social</t>
  </si>
  <si>
    <t>Avances en el cumplimiento de politicas de salvaguardas BID</t>
  </si>
  <si>
    <t>Compromisos y pendientes sobre la gestión ambiental y social</t>
  </si>
  <si>
    <t>FECHA LIQUIDACION CONTRATO</t>
  </si>
  <si>
    <t>2019-2500003962</t>
  </si>
  <si>
    <t xml:space="preserve"> RICARDO ADOLFO BERNAL BERNAL</t>
  </si>
  <si>
    <t xml:space="preserve">CLAUDIA JULIANA HERNÁNDEZ CASTELLANOS </t>
  </si>
  <si>
    <t>II</t>
  </si>
  <si>
    <t>ANDINA</t>
  </si>
  <si>
    <t>BAJO CAUCA Y NORDESTE ANTIOQUEÑO</t>
  </si>
  <si>
    <t>MANEJO SOSTENIBLE DEL ÁREA DE BARBECHO ENRIQUECIDA CON ESPECIES FORESTALES NATIVAS EN EL MUNICIPIO DEL BAGRE (ANTIOQUIA) PARA CONTRIBUIR A LA PENSIÓN FORESTAL CAMPESINA Y ÉTNICA</t>
  </si>
  <si>
    <t xml:space="preserve"> IMPULSAR EL MANEJO SOSTENIBLE DE ÁREAS DE BARBECHO ENRIQUECIDAS CON ESPECIES FORESTALES NATIVAS, COMO UNA ESTRATEGIA DE CONSERVACIÓN DEL BOSQUE EN EL MUNICIPIO DE EL BAGRE.
OBJETIVOS ESPECÍFICOS: 
 PROTEGER LOS BOSQUES DE LA TRANSFORMACIÓN GENERADA POR LA EXPLOTACIÓN AGRÍCOLA, GANADERA Y MINERA.
 MEJORAR CONDICIONES LOGÍSTICAS PARA PROPICIAR PROCESOS DE SIEMBRA, RECOLECCIÓN Y COMERCIALIZACIÓN LEGAL DE LA MADERA.
 CREAR ESTRATEGIAS QUE POSIBILITEN EL ACOMPAÑAMIENTO TÉCNICO Y AMBIENTAL A LOS DUEÑOS O TENEDORES DE BARBECHOS.
 GENERAR ESPACIOS DE PARTICIPACIÓN INCLUYENTES QUE POSIBILITEN LA VINCULACIÓN DE LAS COMUNIDADES EN LA TOMA DE DECISIONES.
 AUMENTAR FUENTES DE EMPLEO FORMAL EN LA ZONA RURAL DEL MUNICIPIO.
 ADELANTAR EL PLAN DE MEJORA QUE PERMITIRÁ LA CONSOLIDACIÓN DEL PROYECTO COMO UN NEGOCIO VERDE.</t>
  </si>
  <si>
    <t>ANTIOQUIA</t>
  </si>
  <si>
    <t xml:space="preserve">EL BAGRE </t>
  </si>
  <si>
    <t>CAÑO CLARO, EL 90, EL PEDRAL, EL PERICO, EL SALTO DEL PERICO, LA BONGA, LA CAPILLA, LA LUCHA, LAS DANTAS, LUIS CANO, PIZARRITA, SAN CAYETANO, VILLA GRANDE, VILLA HERMOSA, VILLA UCURÚ.</t>
  </si>
  <si>
    <t>SIN INICIAR</t>
  </si>
  <si>
    <t>https://fondocp-my.sharepoint.com/:f:/g/personal/dani_umbarila_fondocolombiaenpaz_gov_co/Ejgb1n6PT2JDplMNt5hpU2wB2zUTHQS1K-WqJ9TZ0-QWbA?e=63nVNC</t>
  </si>
  <si>
    <t>X</t>
  </si>
  <si>
    <t>INDIGENA</t>
  </si>
  <si>
    <t>C</t>
  </si>
  <si>
    <t>FORESTAL</t>
  </si>
  <si>
    <t>RASTRAS DE ESPECIES MADERABLES</t>
  </si>
  <si>
    <t xml:space="preserve"> FORESTAL: CONSERVACIÓN Y USO SOSTENIBLE DE BOSQUES</t>
  </si>
  <si>
    <t>SOSAGROFOR</t>
  </si>
  <si>
    <t>ASOCIACIÓN COMUNITARIA DE ACUEDUCTO Y DESARROLLO DE PUERTO LÓPEZ – ACOMADEPLO. 
ASOCIACIÓN INTERCULTURAL POR LA GENTE Y LOS BOSQUES DE SAN LUCAS – ASIGEBOSLU</t>
  </si>
  <si>
    <t xml:space="preserve">PORTAFOLIO VERDE </t>
  </si>
  <si>
    <t>CORPORACIÓN GRUPO TRÓPICO DIVERSO</t>
  </si>
  <si>
    <t>N/A</t>
  </si>
  <si>
    <t>PCS-171-PCOM-T</t>
  </si>
  <si>
    <t xml:space="preserve">CERTIFICADO DE APROBACIÓN DE GARANTÍA DE CUMPLIMIENTO
ASEGURADORA: 
GARANTÍA: 
CUMPLIMIENTO: 
SALARIOS Y PRESTACIONES SOCIALES:
CERTIFICADO DE APROBACIÓN DE GARANTÍA DE CUMPLIMIENTO
ASEGURADORA: 
GARANTÍA:
RESPONSABILIDAD CIVIL EXTRACONTRACTUAL: </t>
  </si>
  <si>
    <t xml:space="preserve">NOMBRE: CORPORACIÓN GRUPO TROPICO DIVERSO
Nit: 900879865-1
RL: ELIANA ANDREA JIMENEZ ORTIZ
CC: 32.256.424 
DIRECCIÓN:Carrera 65 CC # 31-34 Apto 204 - MEDELLIN 
TELÉFONO: 3014447924
E-MAIL: grupotropicodiverso@gmail.com </t>
  </si>
  <si>
    <t xml:space="preserve">grupotropicodiverso@gamil.com </t>
  </si>
  <si>
    <t>BAJA</t>
  </si>
  <si>
    <t>.</t>
  </si>
  <si>
    <t>036-2022</t>
  </si>
  <si>
    <t>2019-2570003832</t>
  </si>
  <si>
    <t>DANIEL EMILIO FONSECA</t>
  </si>
  <si>
    <t>SUR DEL TOLIMA</t>
  </si>
  <si>
    <t>FORTALECIMIENTO Y OPTIMIZACIÓN DE LA PRODUCTIVIDAD GANADERA Y DEL ESQUEMA ASOCIATIVO DEL COMITÉ DE GANADEROS DEL SUR DEL TOLIMA EN LOS MUNICIPIOS DE ATACO Y CHAPARRAL.</t>
  </si>
  <si>
    <t>MEJORAR LA CAPACIDAD SOCIOEMPRESARIAL Y DE GENERACIÓN DE RECURSOS DE LOS PRODUCTORES DE ATACO Y CHAPARRAL QUE PERTENECEN AL COMITÉ DE GANADEROS DEL SUR DEL TOLIMA, A TRAVÉS DE LA OPTIMIZACIÓN DE SUS SISTEMAS PRODUCTIVOS Y ASOCIATIVOS.
1. 	AUMENTO EN LA CANTIDAD Y CALIDAD DE ALIMENTO PARA EL GANADO A TRAVÉS DE LA IMPLEMENTACIÓN DE PARCELAS SILVOPASTORILES EN MODELO DE SETO FORRAJERO. 
2. 	ACOMPAÑAR LOS PROCESOS DE FORTALECIMIENTO SOCIOEMPRESARIAL Y COMERCIAL DEL COMITÉ DE GANADEROS DEL SUR DEL TOLIMA Y SUS BENEFICIARIOS PARA MEJORAR SU CAPACIDAD DE GESTIÓN, ORGANIZACIÓN Y ADMINISTRACIÓN DEL AGRONEGOCIO, DE ACUERDO CON SUS COMPETENCIAS.
3. 	ESTABLECER HERRAMIENTAS PARA EL FORTALECIMIENTO DE LA ACTIVIDAD GANADERA BAJO UN ENFOQUE DE SOSTENIBILIDAD TENIENDO EN CUENTA EL ACATAMIENTO A LOS LINEAMIENTOS AMBIENTALES QUE PLANTEA LA NORMATIVIDAD NACIONAL.</t>
  </si>
  <si>
    <t>TOLIMA</t>
  </si>
  <si>
    <t>CHAPARRAL - ATACO</t>
  </si>
  <si>
    <t xml:space="preserve">VEREDAS CHAPARRAL: ANGOSTURA, ARACAMANGAS, ASTILLEROS, BUENA VISTA, BUENOS AIRES, CALARCÁ TETUÁN, COPETE ORIENTE, EL MORAL, EL PORVENIR HERMOSAS, EL QUESO
ESPÍRITU SANTO ALBANIA, GUAINÍ CHAPARRAL, GUANÁBANO BRASILIA, GUAYABAL-CHAPARRAL, HELECHALE, LA CIMARRONA, LA CORTES, LA CRISTALINA, LA HOLANDA, LA PRADERA, LAS JAZMINEA, LAS TAPIAS, LEMAYÁ, MAITO, MESA DE PURACÉ, PARAÍSO, PIPINÍ, POTRERITO DE AGUA, POTRERITO DE AGUAYO, PROVIDENCIA, RISALDA CALARMA.        VEREDAS ATACO: BALSILLAS, BUENAVISTA, BUENOS AIRES, CANOAS COPETE, CANOAS LA VAGA, CANOAS SAN ROQUE, CASCARILLA, CHILIRCO, CONVENIO, CUPILICUÁ, DIAMANTE
EL HORIZONTE, EL SALADO, GUAYABAL, LA CEIBA, LAS CRUCES, LAS PALMAS,MESA DE POLE, MONTELORO, MORAS, PAIPA, PALESTINA, PASTALITO, POLECITO, POTRERITO, PUEBLO NUEVO, SAN PABLO, SAN PEDRO, SANTA RITA, VISO
</t>
  </si>
  <si>
    <t>https://fondocp-my.sharepoint.com/:f:/g/personal/dani_umbarila_fondocolombiaenpaz_gov_co/Eo2n_jH-zgxCoJ8ErlG5eaEBj5PJm4_1vsnfjaHClyCpQA?e=uVdFTF</t>
  </si>
  <si>
    <t/>
  </si>
  <si>
    <t xml:space="preserve">CAMPESINO
INDÍGENAS
VÍCTIMAS
</t>
  </si>
  <si>
    <t>PECUARIO</t>
  </si>
  <si>
    <t>GANADO BOVINO EN PIE</t>
  </si>
  <si>
    <t xml:space="preserve">GANADERÍA SOSTENIBLE </t>
  </si>
  <si>
    <t xml:space="preserve">COMERCIANTE DE GANADO EN PIE Y CANAL, RAMIRO MENDOZA </t>
  </si>
  <si>
    <t>COMITÉ DE GANADEROS DEL SUR DEL TOLIMA</t>
  </si>
  <si>
    <t>SOCYA</t>
  </si>
  <si>
    <t>COMITÉ DE GANADEROS DEL TOLIMA</t>
  </si>
  <si>
    <t>PCS-217-PCOM-T</t>
  </si>
  <si>
    <t>36-2022</t>
  </si>
  <si>
    <t>CERTIFICADO DE APROBACIÓN DE GARANTÍA DE CUMPLIMIENTO
ASEGURADORA: SEGUROS MUNDIAL
GARANTÍA: CCS-100012030
CUMPLIMIENTO: 17/01/22 HASTA 17/01/24
SALARIOS Y PRESTACIONES SOCIALES: 17/01/22 HASTA 17/01/26
CERTIFICADO DE APROBACIÓN DE GARANTÍA DE CUMPLIMIENTO
ASEGURADORA: SEGUROS MUNDIAL
GARANTÍA: CCS-100002573
RESPONSABILIDAD CIVIL EXTRACONTRACTUAL: 17/01/22 HASTA 17/01/23</t>
  </si>
  <si>
    <t>NOMBRE: COMITÉ DE GANADEROS DEL TOLIMA
Nit: 890.701.792-2
RL: CARLOS GUSTAVO SILVA VILLAMIL
CC: 93392447
DIRECCIÓN: CALLE 40A # 4C-33 IBAGUE TOLIMA
TELÉFONO:  3176472307 - 3164716063-2641513
E-MAIL: comiteganadetol@yahoo.es</t>
  </si>
  <si>
    <t>comiteganadetol@yahoo.es</t>
  </si>
  <si>
    <t>Se continuaron los temas de capacitación adelantaron talleres de capacitación, en el manejo adecuado del café en el proceso de cosecha y post-cosecha con el objetivo se estandarizar el producto de la organización, así como talleres teórico-prácticos en MIPE, plan de fertilización, abonamientos y aplicación de BPAs con énfasis en control biológico.</t>
  </si>
  <si>
    <t>4</t>
  </si>
  <si>
    <t>Ene - Mar 2023</t>
  </si>
  <si>
    <t>126</t>
  </si>
  <si>
    <t>037-2022</t>
  </si>
  <si>
    <t>2019-2570002252</t>
  </si>
  <si>
    <t>KERLY DAMARIS PADILLA CALDERÓN</t>
  </si>
  <si>
    <t>1573168166961 
1573168166805</t>
  </si>
  <si>
    <t>RESPIRANDO AROMA DE PAZ CON AGÜITA SALUDABLE Y SABOR CAFETERO DESDE CORREGIMIENTO DE LA MARINA, MUNICIPIO DE CHAPARRAL, TOLIMA</t>
  </si>
  <si>
    <t>Mejorar  la  calidad,  la  productividad  y  la  competitividad  del  café producido   por   caficultores   de   las   asociaciones   ASOAGROMORAL   y Asoprocabosques, en el municipio de Chaparral, Tolima. 
1. 	MEJORAR LA INFRAESTRUCTURA Y EL MANEJO DE BENEFICIO.
	2. ADOPTAR BUENAS PRÁCTICAS AGRÍCOLAS.
3. 	FORTALECER LAS COMPETENCIAS SOCIO EMPRESARIALES.</t>
  </si>
  <si>
    <t>CHAPARRAL</t>
  </si>
  <si>
    <t>CORREGIMIENTO LA MARINA. VEREDAS: EL BOSQUE, EL MORAL, GUADUAL, EL LIBANO, EL ASTILLERO, EL JARDÍN</t>
  </si>
  <si>
    <t>https://fondocp-my.sharepoint.com/:f:/g/personal/dani_umbarila_fondocolombiaenpaz_gov_co/EtVVepwV-HlBuy05AtwKObkBmvlfHF71TR89393lyvY4Ow</t>
  </si>
  <si>
    <t>CAMPESINO</t>
  </si>
  <si>
    <t>AGRÍCOLA</t>
  </si>
  <si>
    <t>CAFÉ</t>
  </si>
  <si>
    <t>CULTIVOS PERMANENTES</t>
  </si>
  <si>
    <t>I) GRUPO ECOM CONDOR ESPECIALITY COFFEE</t>
  </si>
  <si>
    <t>I)  ASOCIACIÓN DE PRODUCTORES AGROPECUARIOS VEREDA EL MORAL CORREGIMIENTO DE LAS HERMOSAS – ASOAGROMORAL1A.
II)  ASOCIACIÓN DE PRODUCTORES DE CAFÉ DEL BOSQUE – ASOPROCABOSQUES.</t>
  </si>
  <si>
    <t>RED DE MUJERES CHAPARRALUNAS POR LA PAZ</t>
  </si>
  <si>
    <t>CONSORCIO AGROPROYECTOS 2018</t>
  </si>
  <si>
    <t>PCS-187-PCOM-T</t>
  </si>
  <si>
    <t>37-2022</t>
  </si>
  <si>
    <t>CERTIFICADO DE APROBACIÓN DE GARANTÍA DE CUMPLIMIENTO
ASEGURADORA: SEGUROS MUNDIAL
GARANTÍA: CCS-100011006
CUMPLIMIENTO: 17/01/2022 HASTA 17/01/2024
SALARIOS Y PRESTACIONES SOCIALES: 17/01/2022 HASTA 17/01/2026
CERTIFICADO DE APROBACIÓN DE GARANTÍA DE CUMPLIMIENTO
ASEGURADORA: SEGUROS MUNDIAL
GARANTÍA: CCS-100002392
RESPONSABILIDAD CIVIL EXTRACONTRACTUAL: 17/01/2022 HASTA 17/01/2023</t>
  </si>
  <si>
    <t>NOMBRE RED DE MUEJRES CHAPARRALLUNAS POR LA PAZ
Nit: 809.012.443-6
RL: MARÍA XIMENA FIGEROA OLAYA
CC: 65.829.189
DIRECCIÓN: Calle 8 # 9-66 en Chaparral
TELÉFONO: 3118633757 
E-MAIL: reddemujereschaparralunas@gmail.com</t>
  </si>
  <si>
    <t>reddemujereschaparralunas@gmail.com</t>
  </si>
  <si>
    <t>PRORROGA</t>
  </si>
  <si>
    <t xml:space="preserve">A la fecha se cumplieron las metas de infrestructura de beneficio ecologico con relacion a la  contruccion de fosas de descomposicion para café,  instalacion de los sistemas de tratamiento de aguas mieles, en el plan de reforestacion se alcanzo el 100% donde las organizaciones y los producotres beneficiarios del proyecto participan en el proceso de sostenimiento, en el plan de asistencia técnica se han desarrollado los acompañamientos en visitas y de forma grupal en plan de nutrición, manejo de plagas, enfermedades y arvenses, plan de mejoramiento de la calidad, uso responsable de agroquimicos; en el componente ambiental y social fortaleciendo los procesos de practicas sostenibles con visión empresarial. A la fecha se entregaron 51 Modulos semiintegrados  se encuentran en fase de instalación; estan pendientes por entregar 8 , instaladas 19 tolvas clasificadoras de café, 167 bultos de insumos de produccion de café (17-6-18-2) entregados; en este mes se hizo efectivo el tercer desembolso correspondiente al 30% del total de los recurso que aporta el FCP. </t>
  </si>
  <si>
    <t>5</t>
  </si>
  <si>
    <t>ABR-JUN 2023</t>
  </si>
  <si>
    <t>NINGUNO</t>
  </si>
  <si>
    <t>038-2022</t>
  </si>
  <si>
    <t>2019-2510005802</t>
  </si>
  <si>
    <t>ROSALBA TOVAR PUENTES</t>
  </si>
  <si>
    <t>CÉSAR AUGUSTO LIÑEIRO CORONADO</t>
  </si>
  <si>
    <t>AMAZONÍA</t>
  </si>
  <si>
    <t>PUTUMAYO</t>
  </si>
  <si>
    <t>FORTALECIMIENTO DE LA PRODUCCIÓN DE LA ESPECIE AMAZÓNICA PIRAROCU (ARAPAIMA GIGAS) COMO ALTERNATIVA DE DIVERSIFICACIÓN DE LA PISCICULTURA TRADICIONAL Y GENERACIÓN DE INGRESOS A LA POBLACIÓN DE MUJERES Y JÓVENES RURALES DEL MUNICIPIO DE VILLA GARZÓN (PUTUMAYO)</t>
  </si>
  <si>
    <t>GENERAR OPORTUNIDADES EN NEGOCIOS VERDES QUE MEJOREN LOS INGRESOS DE LOS PRODUCTORES Y FORTALEZCAN LA CADENA DE VALOR DEL SECTOR PISCÍCOLA EN EL MUNICIPIO DE VILLAGARZÓN. 
1. IMPLEMENTAR UN MODELO DE NEGOCIO VERDE QUE MEJORE LAS CONDICIONES DE PRODUCCIÓN Y COMERCIALIZACIÓN PISCÍCOLA EN EL MUNICIPIO DE VILLAGARZÓN.
2. IMPLEMENTAR PROGRAMAS DE BUENAS PRÁCTICAS DE PRODUCCIÓN Y AMBIENTALES ENMARCADAS DENTRO DE LOS CRITERIOS DE NEGOCIOS VERDES PARA LA PRODUCCIÓN DE PIRAROCÚ.
3. FORTALECER LAS CAPACIDADES ORGANIZACIONALES Y EMPRESARIALES QUE PROPENDAN POR UNA EFICIENTE GESTIÓN PRODUCTIVA Y COMERCIAL DE LOS PRODUCTORES DEL MUNICIPIO DE VILLAGARZÓN.</t>
  </si>
  <si>
    <t>VILLAGARZON</t>
  </si>
  <si>
    <t>LA CAFELINA, CANANGUCHO, CASTELLANA, LA GAITANA, MANANTIAL, SAN ISIDRO, SAN MIGUEL, SAN VICENTE, BAJO ESLABÓN</t>
  </si>
  <si>
    <t>https://fondocp-my.sharepoint.com/:f:/g/personal/dani_umbarila_fondocolombiaenpaz_gov_co/EmYRQ0RfEURIoIzskAX9GvsBl4z5_3CwCO1GDY0xWWexrw?e=4xOeZz</t>
  </si>
  <si>
    <t>ACUÍCULTURA</t>
  </si>
  <si>
    <t>PIRAROCU</t>
  </si>
  <si>
    <t>BIOCOMERCIO</t>
  </si>
  <si>
    <t xml:space="preserve">I) EL AGUADOR PARA EL PIRAROCÚ 
II) RICO PEZ PARA LA CACHAMA.
</t>
  </si>
  <si>
    <t>I)  ASOCIACIÓN CAMPESINA AGROPECUARIA DE POBLACIÓN DESPLAZADA LA HEREDIA.
II) ASOCIACIÓN PREDIO EL BRASIL
III) ASOCIACIÓN DE JÓVENES EMPRENDEDORES RURALES DE VILLAGARZÓN AJERV
IV) ASOCIACIÓN DE PRODUCTORES AGROPECUARIOS ROSA NUEVA</t>
  </si>
  <si>
    <t>ASOCIACIÓN CAMPESINA AGROPECUARIA DE POBLACIÓN DESPLAZA LA HEREDIA</t>
  </si>
  <si>
    <t>APCA FUNDACION FUNDACION NATURA Y CADENA DE VALOR</t>
  </si>
  <si>
    <t>CORPOAMAZONIA</t>
  </si>
  <si>
    <t>PCS-188-PCOM-T</t>
  </si>
  <si>
    <t>38-2022</t>
  </si>
  <si>
    <t>CERTIFICADO DE APROBACIÓN DE GARANTÍA DE CUMPLIMIENTO
ASEGURADORA: SEGUROS MUNDIAL
GARANTÍA: NV-100059459
CUMPLIMIENTO: 17/01/22 HASTA 17/01/24
SALARIOS Y PRESTACIONES SOCIALES: 17/01/22 HASTA 17/01/26
CERTIFICADO DE APROBACIÓN DE GARANTÍA DE CUMPLIMIENTO
ASEGURADORA: SEGUROS MUNDIAL
GARANTÍA: NV-100010681
RESPONSABILIDAD CIVIL EXTRACONTRACTUAL: 17/01/22 HASTA 17/01/23</t>
  </si>
  <si>
    <t>NOMBRE: CORPORACION    PARA    EL    DESARROLLO SOSTENIBLE  DEL  SUR  DE  LA  AMAZONIA COLOMBIANA-CORPOAMAZONÍA
Nit: 800.252.844-2
RL: LUIS ALEXANDER MEJÍA BUSTOS
CC: 79.600.573
DIRECCIÓN: Carrera17 No.14 -85en Mocoa, Putumayo
TELÉFONO:  984296641 –984296642
E-MAIL: correspondencia@corpoamazonia.gov.co</t>
  </si>
  <si>
    <t>correspondencia@corpoamazonia.gov.co</t>
  </si>
  <si>
    <t>mes a mes se realiza el seguimiento</t>
  </si>
  <si>
    <t>Se ha vendido 58 Pirarucús esvicerados con un peso promedio de 5 kg para un total de 0,029 toneladas entre las 4 asociaciones. Se reporta la venta de 26 toneladas de cahchama viva a un precio promedio de $ 10.000 por kilogramo que ha servido de sustento economico para los beneficiarios del proyecto. Se ajusto y valido la propuesta de adicional presupuestal. Se valido el tercer desembolso. Se firmo una segunda prórroga al contrato 38. Se aprobaron las polizas a la segunda prórroga.</t>
  </si>
  <si>
    <t>Ene-Mar 2023</t>
  </si>
  <si>
    <t>Abr- Junio 2023</t>
  </si>
  <si>
    <t>65</t>
  </si>
  <si>
    <t>039-2022</t>
  </si>
  <si>
    <t>2019-2570002472</t>
  </si>
  <si>
    <t>MEJORAMIENTO DE LA PRODUCTIVIDAD DE 100, 5 HECTÁREAS DE CAFÉ ESPECIAL LOS PROCESOS DE POSTCOSECHA EN LAS UNIDADES PRODUCTIVAS DE 67 ASOCIADOS DE LA ASOCIACIÓN ASOCASURT DEL MUNICIPIO DE ATACO TOLIMA</t>
  </si>
  <si>
    <t>MEJORAMIENTO DE LA PRODUCTIVIDAD DE 100, 5 HECTÁREAS DE CAFÉ ESPECIAL LOS PROCESOS DE POSTCOSECHA EN LAS UNIDADES PRODUCTIVAS DE 67 ASOCIADOS DE LA ASOCIACIÓN ASOCASURT DEL MUNICIPIO DE ATACO TOLIMA 
MEJORAR Y TECNIFICAR LOS SISTEMAS PRODUCTIVOS DEL CULTIVO DE CAFÉ LOCALIZADOS EN LOS PREDIOS DE LOS MIEMBROS DE LA ASOCIACIÓN ASOCASURT</t>
  </si>
  <si>
    <t>ATACO</t>
  </si>
  <si>
    <t>FILADELFIA, EL EDEN, EL CAIRO, QUINDIO</t>
  </si>
  <si>
    <t>https://fondocp-my.sharepoint.com/:f:/g/personal/dani_umbarila_fondocolombiaenpaz_gov_co/EvWayWmf6d9MhAEj-9szGOEBukzYyRtFqe_SAl9kwxWE6A?e=6zdHGl</t>
  </si>
  <si>
    <t>CAFÉ ESPECIAL</t>
  </si>
  <si>
    <t>ASOCIACIÓN DE PRODUCTORES ECOLÓGICOS DE PLANADAS – ASOPEP</t>
  </si>
  <si>
    <t>ASOCIACIÓN DE PRODUCTORES AGROPECUARIOS Y DE CAFÉS ESPECIALES DEL SUR DEL TOLIMA DE LAS VEREDAS EL CAIRO, FILADELFIA Y QUINDÍO MUNICIPIO DE ATACO TOLIMA – ASOCASURT</t>
  </si>
  <si>
    <t>PROTERRITORIO</t>
  </si>
  <si>
    <t>PROYECTOS AGROPECUARIOS DEL SUR DE COLOMBIA SAS - PRAGRO SAS</t>
  </si>
  <si>
    <t>Gobernacion del Tolima, Alcaldia del Municipio de  Ataco, Agencia de Renovacion del Territorio,beneficiarios del Proyecto</t>
  </si>
  <si>
    <t>PCS-246-PCOM-T</t>
  </si>
  <si>
    <t>39-2022</t>
  </si>
  <si>
    <t>CERTIFICADO DE APROBACIÓN DE GARANTÍA DE CUMPLIMIENTO
ASEGURADORA: SEGUROS MUNDIAL
GARANTÍA: CSC-100011983
CUMPLIMIENTO: 17/01/2022 HASTA 17/01/2024
SALARIOS Y PRESTACIONES SOCIALES: 17/01/2022 HASTA 17/01/2026
CERTIFICADO DE APROBACIÓN DE GARANTÍA DE CUMPLIMIENTO
ASEGURADORA: SEGUROS MUNDIAL
GARANTÍA: CCS-100002541
RESPONSABILIDAD CIVIL EXTRACONTRACTUAL: 17/01/2022 HASTA 17/01/2023</t>
  </si>
  <si>
    <t>NOMBRE: PROYECTOSAGROPECUARIOSDELSURDECOLOMBIASASPRAGROSAS
Nit: 813.003.766-6
RL: FERNANDODIAZPEÑA
CC: 93.363.486
DIRECCIÓN: Carrera7#7-06oficina304enNeiva
TELÉFONO:  3158560378–8711509
E-MAIL: PRAGO.TOLIMA@GMAIL.COM</t>
  </si>
  <si>
    <t>Durante este período, se han finalizado ciclos de acompañamiento técnico en territorio y se están consolidando los entregables por componente, incluyendo planes de fertilización, manejo orgánico, ambiental, fortalecimiento organizacional y negocios a 5 años. Se implementará un plan de acción para abordar las actividades pendientes en el marco del contrato. El Plan de Fortalecimiento Organizacional busca desarrollar habilidades de liderazgo y toma de decisiones en los miembros de la asociación. El Plan de Negocios establece estrategias para posicionar el café especial en el mercado. Estos avances acercan a la asociación a convertirse en líder de café especial en la región, marcando logros significativos en su consolidación.</t>
  </si>
  <si>
    <t>Jul-Sep 2021</t>
  </si>
  <si>
    <t>67</t>
  </si>
  <si>
    <t>040-2022</t>
  </si>
  <si>
    <t>2019-2570002522</t>
  </si>
  <si>
    <t>AGREGACIÓN DE VALOR A TRAVÉS DE LA IMPLEMENTACIÓN DE SISTEMAS DE BENEFICIO DE CAFÉ EFICIENTES Y AMIGABLES CON EL MEDIO AMBIENTE PARA PEQUEÑOS PRODUCTORES CAFETEROS DEL MUNICIPIO DE PLANADAS, TOLIMA.</t>
  </si>
  <si>
    <t>MEJORAR LA CALIDAD DE LA PRODUCCIÓN DE CAFÉ DE ASOCAFÉ, MUNICIPIO DE PLANADAS, TOLIMA. 
1. MEJORAR LA CAPACIDAD COMERCIAL DE ASOCAFÉ.
2. AUMENTAR LA CAPACIDAD TÉCNICA DE LA ORGANIZACIÓN ASOCAFÉ.
3. FOMENTAR EL FORTALECIMIENTO ASOCIATIVO DE LA ASOCIACIÓN ASOCAFÉ</t>
  </si>
  <si>
    <t>PLANADAS</t>
  </si>
  <si>
    <t>LA ORQUIDEA, EL DORADO, LOS ANDES, ESMERALDA ALTA, EL PROGRESO, SAN MIGUEL, LA GUAJIRA, LOS MANGOS, SANTA ELENA, SAN AGUSTIN, SAN JOAQUIN, EL EDEN, MAQUENCAL, LA ARMENIA, EL RUBI, EL HIGUERON, SUR DE ATA, PUEBLITOS.</t>
  </si>
  <si>
    <t>https://fondocp-my.sharepoint.com/:f:/g/personal/dani_umbarila_fondocolombiaenpaz_gov_co/EiAx-ihgPjNKtx2vw8itg2kBKqZ7aTT1p5jgEQ9Te0FxVg?e=Zae0jr</t>
  </si>
  <si>
    <t>CAFÉ PERGAMINO SECO - CPS</t>
  </si>
  <si>
    <t>CAFÉ 100 AÑOS SAS</t>
  </si>
  <si>
    <t>ASOCIACIÓN ASOCAFÉ ALTA CALIDAD LA ORQUÍDEA – ASOCAFÉ LA ORQUÍDEA</t>
  </si>
  <si>
    <t>FUNDACIÓN TIERRA VIVA - FTV</t>
  </si>
  <si>
    <t>Gobernacion del Tolima, Alcaldia del Mpio de  Planadas, Agencia de Renovacion del Territorio</t>
  </si>
  <si>
    <t>PCS-247-PCOM-T</t>
  </si>
  <si>
    <t>40-2022</t>
  </si>
  <si>
    <t>CERTIFICADO DE APROBACIÓN DE GARANTÍA DE CUMPLIMIENTO
ASEGURADORA: SEGUROS MUNDIAL
GARANTÍA: BCH-100017431
CUMPLIMIENTO: 17/01/2022 HASTA 18/01/2024
SALARIOS Y PRESTACIONES SOCIALES: 17/01/2022 HASTA 18/01/2026
CERTIFICADO DE APROBACIÓN DE GARANTÍA DE CUMPLIMIENTO
ASEGURADORA: SEGUROS MUNDIAL
GARANTÍA: BCH-100002941
RESPONSABILIDAD CIVIL EXTRACONTRACTUAL: 17/01/2022 HASTA 18/01/2023</t>
  </si>
  <si>
    <t>NOMBRE: FUNDACIÓN TIERRA VIVA - FTV
Nit: 809.008.133-2
RL: JAIRO ALDANA ALDANA
CC:7.741.855
DIRECCIÓN: CARRERA 2B SUR # 60-38 MANZANA 3 CASA 17 - IBAGUE -TOLIMA
TELÉFONO:  3134724089 - 3175228492
E-MAIL: findaciontierravivia@hotmail.com</t>
  </si>
  <si>
    <t>fundaciontierraviva@hotmail.com</t>
  </si>
  <si>
    <t>Debido a retrasos presentados en el Tercer Desembolso,  no se presentan mayores avances en los actividades técnicas y avance en la ejecución financiera durante el mes de julio de 2023. Se reinician los contratos del personal vinculado al proyecto y se reprograman actividades a desarrollar durante el tiempo restante del Contrato.</t>
  </si>
  <si>
    <t>87</t>
  </si>
  <si>
    <t>041-2022</t>
  </si>
  <si>
    <t>2019-2570004072</t>
  </si>
  <si>
    <t>ANA MILENA MERCADO</t>
  </si>
  <si>
    <t>MEJORAMIENTO DE LA PRODUCTIVIDAD DE 163,5 HAS DE CAFÉ A TRAVÉS DE INVERSIONES EN SOSTENIMIENTO, INFRAESTRUCTURA PRODUCTIVA Y REDUCCIÓN DE EFECTOS DE GAS INVERNADERO EN LOS PREDIOS PERTENECIENTES A 109 ASOCIADOS DE LA ASOCIACIÓN ASOAMIRANDA DEL MUNICIPIO DE ATACO TOLIMA</t>
  </si>
  <si>
    <t xml:space="preserve">AUMENTAR LA PRODUCTIVIDAD EN LOS CULTIVOS DE CAFÉ PERTENECIENTES A LOS ASOCIADOS DE ASOAMIRANDA 
</t>
  </si>
  <si>
    <t>POMARROSO, LOS CAUCHOS, LA MIRANDA</t>
  </si>
  <si>
    <t>https://fondocp-my.sharepoint.com/:f:/g/personal/dani_umbarila_fondocolombiaenpaz_gov_co/EraOPrAm3IFFjk_VPhZ0lB4B3jZNEBwAWLjrLu0QkvIV8w?e=iNlyHf</t>
  </si>
  <si>
    <t>ASOCIACIÓN AGRÍCOLA AMBIENTAL LA MIRANDA - ASOAMIRANDA</t>
  </si>
  <si>
    <t>PROYECTOS AGROPECUARIOS LTDA – PRAGRO LTDA</t>
  </si>
  <si>
    <t>Gobernacion del Tolima, Alcaldia del Mpio de  Ataco,Agencia de Renovacion del Territorio.</t>
  </si>
  <si>
    <t>PCS-248-PCOM-T</t>
  </si>
  <si>
    <t>41-2022</t>
  </si>
  <si>
    <t>CERTIFICADO DE APROBACIÓN DE GARANTÍA DE CUMPLIMIENTO
ASEGURADORA: SEGUROS MUNDIAL 
GARANTÍA: CCS-100012034
CUMPLIMIENTO: 24/01/22 HASTA 24/07/24
SALARIOS Y PRESTACIONES SOCIALES: 24/01/22 HASTA 27/07/26
CERTIFICADO DE APROBACIÓN DE GARANTÍA DE CUMPLIMIENTO
ASEGURADORA: SEGUROS MUNDIAL
GARANTÍA: CCS-100002576
RESPONSABILIDAD CIVIL EXTRACONTRACTUAL: 24/01/22 HASTA 24/07/23</t>
  </si>
  <si>
    <t>proyectos@pragrosas.com</t>
  </si>
  <si>
    <t>A lo largo del acompañamiento, no se han identificado signos de deforestación ni de contaminación de fuentes de agua. Gracias a la transferencia de conocimientos y habilidades por parte del equipo técnico y ambiental, los productores han decidido reemplazar prácticas perjudiciales por acciones de conservación en áreas de alta importancia y potencial ambiental, tanto en sus propias fincas como en áreas compartidas. A través del proceso de preparación para obtener la certificación orgánica, los productores han conseguido reducir y sustituir el uso de productos químicos por insumos orgánicos, lo cual ha resultado en una disminución de los costos de producción. Esto les ha permitido mantener sus ingresos a pesar de la baja en el precio del café.</t>
  </si>
  <si>
    <t>De acuerdo a los informes de asistencia técnica y las visitas realizadas por el técnico de apoyo ambiental, se ha evidenciado un marcado interés por parte de los beneficiarios del proyecto en cumplir con los compromisos de expansión de áreas de cobertura natural, tales como bosques, cercas vivas y nacimientos. La comunidad ha internalizado la importancia de resguardar y aumentar estas zonas, reconociendo que al hacerlo se enriquece el suelo, lo que a su vez se traduce en cultivos de café más sostenibles y en la reducción del riesgo de erosión. Existe una clara conciencia de que el cuidado y la preservación del entorno natural constituyen pilares fundamentales para el éxito a largo plazo de la producción de café.</t>
  </si>
  <si>
    <t>culmina con éxito el proceso de acompañamiento liderado por el agrónomo y el técnico agropecuario. En esta fase, se logra la consolidación de los entregables acordados, al mismo tiempo que se refuerza el papel y la responsabilidad de los comités internos. Este momento representa un punto de inflexión, marcando el inicio de una nueva etapa caracterizada por la autonomía y la sostenibilidad. Ahora, son los propios beneficiarios quienes asumen el control de la operación del paquete tecnológico que ha sido implementado a lo largo del último año. Este trascendental paso empodera a la comunidad, permitiéndoles ejercer un mayor grado de decisión y gestión sobre sus prácticas agrícolas y sus recursos, allanando el camino hacia un desarrollo continuo y exitoso.</t>
  </si>
  <si>
    <t>Enero - Marzo de 2023</t>
  </si>
  <si>
    <t>Ninguno</t>
  </si>
  <si>
    <t>109</t>
  </si>
  <si>
    <t>042-2022</t>
  </si>
  <si>
    <t>2019-2570002272</t>
  </si>
  <si>
    <t>1573168166956 
1573168166805</t>
  </si>
  <si>
    <t xml:space="preserve">OPTIMIZACIÓN DE LA PRODUCTIVIDAD Y DEL ESQUEMA ASOCIATIVO DE LAS ORGANIZACIONES AMOCAL Y ASOPROMIX DEL CORREGIMIENTO DE CALARMA, CHAPARRAL – TOLIMA </t>
  </si>
  <si>
    <t>MEJORAR LA CALIDAD DEL CAFÉ PERGAMINO PRODUCIDO POR LOS PRODUCTORES(AS) DE LAS ORGANIZACIONES AMOCAL Y ASOPROMIX, DEL MUNICIPIO DE CHAPARRAL, A TRAVÉS DE LA OPTIMIZACIÓN DE SUS SISTEMAS PRODUCTIVOS Y ASOCIATIVOS. 
1. AUMENTO EN LA CANTIDAD Y CALIDAD DE CAFÉ PERGAMINO SECO A TRAVÉS DEL APOYO AL SOSTENIMIENTO DEL CULTIVO Y LA MEJORA DE LOS SISTEMAS DE BENEFICIO Y SECADO EN LOS PREDIOS DE LOS PRODUCTORES.
2. ACOMPAÑAR LOS PROCESOS DE FORTALECIMIENTO SOCIOEMPRESARIAL DE AMOCAL Y ASOPROMIX Y SUS BENEFICIARIOS PARA MEJORAR SU CAPACIDAD DE GESTIÓN, ORGANIZACIÓN Y ADMINISTRACIÓN DEL AGRONEGOCIO, BASADOS EN EL CUMPLIMIENTO DE ACUERDOS COMERCIALES CON LA COOPERATIVA CAFISUR.
3. ESTABLECER HERRAMIENTAS PARA EL FORTALECIMIENTO DE LA ACTIVIDAD CAFETERA BAJO UN ENFOQUE DE SOSTENIBILIDAD EN CONCORDANCIA CON LA NORMATIVIDAD NACIONAL.</t>
  </si>
  <si>
    <t>CORREGIMIENTO CALARMA. VEREDAS: RISALDA, BRAZUELOS, ALTO REDONDO, LA SIBERIA, VISTA HERMOSA, LA VIRGINIA</t>
  </si>
  <si>
    <t>https://fondocp-my.sharepoint.com/:f:/g/personal/dani_umbarila_fondocolombiaenpaz_gov_co/EtT7V1tn5wpJhE8rq6uekkUBUiEgvb2LJyMo1lGxoRSciQ?e=aWMCon</t>
  </si>
  <si>
    <t>CAFÉ PERGAMINO SECO</t>
  </si>
  <si>
    <t xml:space="preserve">COOPERATIVA DE CAFICULTORES DEL SUR DEL TOLIMA “CAFISUR TOLIMA” </t>
  </si>
  <si>
    <t xml:space="preserve">ASOCIACIÓN DE MUJERES DE CALARMA, AMOCAL
 ASOCIACIÓN DE PRODUCTORES MIXTOS, ASOPROMIX
</t>
  </si>
  <si>
    <t>I) GOBERNACIÓN DEL TOLIMA
II) ALCALDÍA DE CHAPARRAL</t>
  </si>
  <si>
    <t>PCS-198-PCOM-T</t>
  </si>
  <si>
    <t>42-2022</t>
  </si>
  <si>
    <t>CERTIFICADO DE APROBACIÓN DE GARANTÍA DE CUMPLIMIENTO
ASEGURADORA: SEGUROS MUNDIAL
GARANTÍA: CCS-100011543
CUMPLIMIENTO: 17/01/2022 HASTA 17/01/2024
SALARIOS Y PRESTACIONES SOCIALES: 17/01/2022 HASTA 17/01/2026
CERTIFICADO DE APROBACIÓN DE GARANTÍA DE RESPONSABILIDAD CIVIL EXTRACONTRACTUAL
ASEGURADORA:  SEGUROS MUNDIAL
GARANTÍA: CCS-100002463
RESPONSABILIDAD CIVIL EXTRACONTRACTUAL: 17/01/2022 HASTA 17/01/2023</t>
  </si>
  <si>
    <t>Se ha alcanzado el cumplimiento de las metas de Elaboracion de las infrestructura de  secado (Marquesinas) con un 100% se efectuo la entrega  Total del 70 modulos 2 3/4 dos chorros a las asociaciones ASOPROMIX  (40) y AMOCAL (30);en  el plan de reforestacion se ha efectuado en un 100% con los talleres y las jonadas de sembraton de 2000  plantulas material vegetal  en las zonas que surten las fuentes hidricas del rio Tetuan los  beneficiarios del proyecto participan activamente en la siembra y proceso de sostenimiento, en el plan de asistencia técnica se han desarrollado los acompañamientos en visitas  tecnicas de campo  y el cumplimeinto de las escuelas de campo. En el componente social empresarial se continua con el fortalecimiento de las Juntas directivas de cada asociacion beneficiarias dejando capacidad instalada en temas administrativos, en manejos de las tics, en los registros de campo fortaleciendo los procesos de practicas sostenibles con visión empresarial, se cuenta con  la actualizacion de regimen especial ESAL ante camara de comercio y la DIAN vigencia 2023.</t>
  </si>
  <si>
    <t>043-2022</t>
  </si>
  <si>
    <t>2019-2510005682</t>
  </si>
  <si>
    <t>FORTALECIMIENTO Y TECNIFICACIÓN DE LA LÍNEA DE ARROZ EN EL CORREDOR PUERTO VEGA- TETEYE, MEDIANTE EL SISTEMA DE PRODUCCIÓN SRI (SISTEMA DE LNTENSIFICACIÓN DE ARROZ) EN EL MUNICIPIO DE PUERTO ASÍS.</t>
  </si>
  <si>
    <t xml:space="preserve">GENERAR UNA ALTERNATIVA DE INGRESOS ESTABLE Y DURADERA PARA 109 FAMILIAS DE CAMPESINOS Y EXCOMBATIENTES DE LA ETCR DE PUERTO ASÍS, POR MEDIO DEL CULTIVO DE ARROZ AMAZÓNICO.  
</t>
  </si>
  <si>
    <t>PUERTO ASIS</t>
  </si>
  <si>
    <t xml:space="preserve">CARMELITA, BAJO LORENZO, ALTO CUEMBI, BRASILIA, BUENOS AIRES, CABAÑA, CAMPOALEGRE, CAMPO QUEMADO, LA CORDIALIDAD, ESPAÑOLA, HORIZONTE, LAS DELICIAS, MISIONES, MONTAÑITA, NARANJAL, NUEVA FLORESTA, NUEVO PORVENIR, SANTA MARÍA,CABILDO AWA, CABILDO NASA FXINU, NASA KIWENXUSXA, ALTO LORENZO. </t>
  </si>
  <si>
    <t>https://fondocp-my.sharepoint.com/:f:/g/personal/dani_umbarila_fondocolombiaenpaz_gov_co/EnN7X0q1G31AtRCFd7Z-XU8B_lwo505p9YDyG5k8xDDoYw?e=AB2tJs</t>
  </si>
  <si>
    <t>REINCORPORADO</t>
  </si>
  <si>
    <t>ARROZ AMAZÓNICO</t>
  </si>
  <si>
    <t xml:space="preserve">CULTIVOS TRANSITORIOS  </t>
  </si>
  <si>
    <t>ARROCERA LA ESMERALDA</t>
  </si>
  <si>
    <t>ASOCIACIÓN AGROPECUARIA DE PRODUCTORES ALTERNATIVOS DEL CUEMBI - AGROPAL</t>
  </si>
  <si>
    <t>UNIMINUTO</t>
  </si>
  <si>
    <t>CORDESARROLLO Y CADENA VALOR</t>
  </si>
  <si>
    <t>PCS-208-PCOM-T</t>
  </si>
  <si>
    <t>43-2022</t>
  </si>
  <si>
    <t>CERTIFICADO DE APROBACIÓN DE GARANTÍA DE CUMPLIMIENTO
ASEGURADORA: SURAMERICANA
GARANTÍA: 3266094-5
CUMPLIMIENTO: 17/01/22 HASTA 17/01/24
SALARIOS Y PRESTACIONES SOCIALES:  17/01/22 HASTA 17/01/26
CERTIFICADO DE APROBACIÓN DE GARANTÍA DE CUMPLIMIENTO
ASEGURADORA: SURAMERICANA
GARANTÍA: 0814301−6
RESPONSABILIDAD CIVIL EXTRACONTRACTUAL: 17/01/22 HASTA 17/01/23</t>
  </si>
  <si>
    <t>NOMBRE: CORPORACIÓN UNIVERSITARIA MINUTO DE DIOS – UNIMINUTO
Nit: 800.116.217-2 
RL: HAROLD DE JESÚS CASTILLA DEVOZ
CC: 73.350.900 
DIRECCIÓN: Carrera 73A # 81B - 70 en Bogotá 
TELÉFONO:  2916520 – 2916550 
E-MAIL: direccion.juridica@uniminuto.edu</t>
  </si>
  <si>
    <t>direccion.juridica@uniminuto.edu</t>
  </si>
  <si>
    <t xml:space="preserve"> </t>
  </si>
  <si>
    <t xml:space="preserve"> Se ha cumplido con el 100% de los acuerdos de cero deforestación en los predios de los 109 beneficiarios . </t>
  </si>
  <si>
    <t>Meta cumplida al 100%; se mantiene seguimiento al desarrollo de los árboles sembrados</t>
  </si>
  <si>
    <t xml:space="preserve"> En este mes no se realizaron siembras de lotes nuevos, las siembras están programadas para agosto y septiembre de 2023. Revisión de los lotes establecidos. En este mes se cosecharon 4 hectáreas., En promedio los rendimientos han sido de  3 toneladas por hectárea. La Producción total para este mes fue de 12 toneladas, 9 toneladas se comercializaron y 3 toneladas usadas por los productores. El kilo se vende entre $4 .500 y 6.000 al consumidor final.</t>
  </si>
  <si>
    <t>Abr-Jun 2023</t>
  </si>
  <si>
    <t>044-2022</t>
  </si>
  <si>
    <t>2019-2580003802</t>
  </si>
  <si>
    <t>OSCAR EDUARDO SANTACRUZ SALDAÑA</t>
  </si>
  <si>
    <t>CUENCA DEL CAGUÁN Y PIEDEMONTE CAQUETEÑO</t>
  </si>
  <si>
    <t>618610303970
618610303752
618094298552
618029290866</t>
  </si>
  <si>
    <t>MEJORAMIENTO DEL SISTEMA GANADERO DE DOBLE PROPÓSITO MEDIANTE EL ESTABLECIMIENTO DEL SILVOPASTOREO RACIONAL VOISIN EN LOS MUNICIPIOS DE SAN JOSÉ DEL FRAGUA, BELÉN DE LOS ANDAQUÍES Y ALBANIA, DEPARTAMENTO DEL CAQUETÁ</t>
  </si>
  <si>
    <t>INCREMENTAR LA SOSTENIBILIDAD AMBIENTAL, ECONÓMICA Y SOCIAL DE LOS SISTEMAS DE PRODUCCIÓN BOVINOS DE LOS BENEFICIARIOS DE LA ORGANIZACIÓN ASOAGROFRAN EN LOS MUNICIPIOS DE SAN JOSÉ DE FRAGUA, BELÉN DE LOS ANDAQUÍES Y ALBANIA (CAQUETÁ). 
1. 	IMPLEMENTAR SISTEMAS DE PRODUCCIÓN BOVINA BASADOS EN SILVOPASTOREO RACIONAL VOISIN.
2. 	ESTRUCTURAR UN PLAN DE NEGOCIO Y DE FORTALECIMIENTO ORGANIZACIONAL PARA LA PRODUCCIÓN Y COMERCIALIZACIÓN DE LECHE CRUDA.
3. IMPLEMENTAR MEDIDAS AMBIENTALMENTE SOSTENIBLES QUE DISMINUYAN EL IMPACTO EN LOS SISTEMAS DE PRODUCCIÓN BOVINA.
4. 	IMPLEMENTAR ACCIONES QUE PERMITA REDUCIR EL IMPACTO AMBIENTAL EN LAS FUENTES HÍDRICAS.</t>
  </si>
  <si>
    <t>CAQUETÁ</t>
  </si>
  <si>
    <t>SAN JOSE DEL FRAGUA, BELEN DE LOS ANDAQUIES Y ALBANIA</t>
  </si>
  <si>
    <t>ALTO FRAGUA, BELLAVISTA, BOCANA LUNA, BUENOS AIRES, CAFETALES, COSTA RICA, EL BERLÍN, EL CARMEN, EL LUNA, EL MIRADOR, EL PORVENIR, EL ROSAL, EL TOPACIO, EL VERGEL, LA CRISTALINA, LA CUMBE, LA ESMERALDA, LA ESTRELLA, LA GALLINETA, LA PAZ, LA PLATANILLO, LA PRADERA, LA PRIMAVERA, LA RECREO, LA TIGRA, LA UNIÓN, LA YE, LAS IGLESIAS, MONTERREY, PALMEIRAS, PATIO BONITO, PRIMAVERA ,VALDIVIA, ALTO SAN JUAN, BUENA VISTA, BUENOS AIRES, EL SALADO, SÁNCHEZ, AGUA DULCE, LA REFORMA, SARABANDO MEDIO, PUERTO LONDOÑO, LA MONO ALTA, SANTA TERESA, SINAÍ, ALBANIA, ALTO CASTAÑAL, ARÁNZAZU, BETANIA, BUENOS AIRES, CARMEN BALATA, EL DORADO, EL RECREO, FLORIDA BLANCA, LA CAÑADA, LA FRAGUA FORTUNA, LA RAYA, LA UNIÓN, SAMARIA Y SANTA CRUZ</t>
  </si>
  <si>
    <t>https://fondocp-my.sharepoint.com/:f:/g/personal/dani_umbarila_fondocolombiaenpaz_gov_co/Emx55JMrQ2FClJmC4rOg2xIB53oRYSammYyzXb3DJzi26A?e=1aBpVr</t>
  </si>
  <si>
    <t>LECHE CRUDA</t>
  </si>
  <si>
    <t>CAMOTI S.A.S.</t>
  </si>
  <si>
    <t>ASOCIACIÓN DE PRODUCTORES AGROPECUARIOS DEL MUNICIPIO DE SAN JOSÉ DEL FRAGUA - ASOAGROFRAN</t>
  </si>
  <si>
    <t>ASOCIACIÓN DE PRODUCTORES AGROPECUARIOS DEL MUNICIPIO DE SAN JOSÉ DEL FRAGUA – ASOAGROFRAN</t>
  </si>
  <si>
    <t>INPROSEC</t>
  </si>
  <si>
    <t>INSTITUTO AMAZÓNICO DE INVESTIGACIONES CIENTÍFICAS -SINCHI</t>
  </si>
  <si>
    <t>ART, AGROSAVIA</t>
  </si>
  <si>
    <t>PCS-210-PCOM-T</t>
  </si>
  <si>
    <t>44-2022</t>
  </si>
  <si>
    <t>CERTIFICADO DE APROBACIÓN DE GARANTÍA DE CUMPLIMIENTO
ASEGURADORA: SEGUROS MUNDIAL
GARANTÍA: CSC-100018798
CUMPLIMIENTO:  17/01/22 HASTA 17/01/24
SALARIOS Y PRESTACIONES SOCIALES:  17/01/22 HASTA 17/01/26
CERTIFICADO DE APROBACIÓN DE GARANTÍA DE CUMPLIMIENTO
ASEGURADORA: SEGUROS MUNDIAL
GARANTÍA: CSC-100004541
RESPONSABILIDAD CIVIL EXTRACONTRACTUAL: 17/01/22 HASTA 17/01/23</t>
  </si>
  <si>
    <t>NOMBRE: INSTITUTO  AMAZONICO  DE  INVESTIGACIONES CIENTIFICAS SINCHI
Nit: 860.061.110-3
RL: LUZ MARINA MANTILLA CÁRDENAS
CC: 51580110
DIRECCIÓN: Calle 20 #5 –44en Bogotá 
TELÉFONO: 4442060–4442088
E-MAIL: dlizcano@sinchi.org.co</t>
  </si>
  <si>
    <t>dlizcano@sinchi.org.co</t>
  </si>
  <si>
    <t xml:space="preserve">Se avanza en  el seguimiento al cumplimiento del incremento de área </t>
  </si>
  <si>
    <t>MEDIA</t>
  </si>
  <si>
    <t>Continúa el seguimiento a los primeros 120 beneficiarios que recibieron los elementos y materiales para instalación del arreglo silvopastoril y acueductos ganaderos.</t>
  </si>
  <si>
    <t>Abril-Junio 2023</t>
  </si>
  <si>
    <t>120</t>
  </si>
  <si>
    <t>045-2022</t>
  </si>
  <si>
    <t>2019-2520005342</t>
  </si>
  <si>
    <t>RICARDO ADOLFO BERNAL BERNAL</t>
  </si>
  <si>
    <t>PACÍFICA</t>
  </si>
  <si>
    <t>ALTO PATÍA - NORTE DEL CAUCA</t>
  </si>
  <si>
    <t>0119450255210
119532232962</t>
  </si>
  <si>
    <t>FORTALECIMIENTO DE LA PRODUCCIÓN AGROECOLÓGICA DEL LIMÓN TAHITÍ Y PAJARITO A PARTIR DEL ESTABLECIMIENTO, SOSTENIMIENTO Y RENOVACIÓN DE CULTIVOS DE LAS ORGANIZACIONES ASOAGRAR Y FUNAMUAFRO, UBICADAS EN LOS MUNICIPIOS DE MERCADERES Y PATÍA EN EL DEPARTAMENTO DEL CAUCA.</t>
  </si>
  <si>
    <t xml:space="preserve"> INCREMENTAR LOS INGRESOS GENERADOS EN LOS SISTEMAS PRODUCTIVOS DE LIMÓN TAHITÍ Y PAJARITO DE LAS FAMILIAS ASOCIADAS A LAS ORGANIZACIONES ASOAGRAR Y FUNAMUAFRO EN LOS MUNICIPIOS DE MERCADERES Y EL BORDO –PATÍA, DEL DEPARTAMENTO DEL CAUCA.</t>
  </si>
  <si>
    <t>CAUCA</t>
  </si>
  <si>
    <t>MERCADERES
PATÍA</t>
  </si>
  <si>
    <t xml:space="preserve">ALTO DE CAÑADAS, PÉNJAMO, ARBOLEDA, LAS AGUADAS Y EL HUECO + ANGULO, MULALÓ Y JUNCAL </t>
  </si>
  <si>
    <t>https://fondocp-my.sharepoint.com/:f:/g/personal/dani_umbarila_fondocolombiaenpaz_gov_co/Eiy-_5GL3wlIu7wYSfnpGs0BxRXk2VRgYV1IAnx7bQwC4g?e=sxgSwi</t>
  </si>
  <si>
    <t>LIMÓN TAHITÍ Y PAJARITO</t>
  </si>
  <si>
    <t>ASOCIACIÓN DE PRODUCTORES Y COMERCIALIZADORES DE FRUTAS DEL PATÍA (ASOBRIX FRUTAS PATÍA) +
GRUPO RIVERA S.A.S.</t>
  </si>
  <si>
    <t>ASOCIACIÓN AGROPECUARIA ARBOLEDA (ASOAGRAR)
FUNDACIÓN DE PEQUEÑAS PRODUCTORAS, COMERCIALIZADORAS AGROPECUARIAS, MUJERES AFROPATIANAS, DE LOS CORREGIMIENTOS DE EL PURO Y ANGULO, MUNICIPIO DE PATÍA (FUNAMUAFRO).</t>
  </si>
  <si>
    <t>ASOCIACION AGROPECUARIA ARBOLEDA - ASOAGRAR. (SEGÚN PERFIL)</t>
  </si>
  <si>
    <t xml:space="preserve">ONF ANDINA </t>
  </si>
  <si>
    <t>CORPORACIÓN PARA LA INVESTIGACIÓN, DESARROLLO AGROPECUARIO Y AMBIENTAL (CINDAP)</t>
  </si>
  <si>
    <t xml:space="preserve">SENA
ASOCIACIÓN DE PRODUCTORES Y COMERCIALIZADORES DE FRUTAS DEL PATÍA (ASOBRIX FRUTAS PATÍA)
GRUPO RIVERA S.A.S.
ALCALDIA MUNICIPAL
CINDAP
</t>
  </si>
  <si>
    <t>PCS-213-PCOM-T</t>
  </si>
  <si>
    <t>45-2022</t>
  </si>
  <si>
    <t>CERTIFICADO DE APROBACIÓN DE GARANTÍA DE CUMPLIMIENTO
ASEGURADORA: ASEGURADORA SOLIDARIA DE COLOMBIA
GARANTÍA: 435-45-99000013750
CUMPLIMIENTO: Desde el 5/02/2022 hasta el 5/02/2024
SALARIOS Y PRESTACIONES SOCIALES: Desde el 5/02/2022 hasta el 5/02/2026
CERTIFICADO DE APROBACIÓN DE GARANTÍA DE CUMPLIMIENTO
ASEGURADORA: ASEGURADORA SOLIDARIA DE COLOMBIA
GARANTÍA: 435-74-99000011849
RESPONSABILIDAD CIVIL EXTRACONTRACTUAL: Desde  5/02/2022  hasta 5/02/2023</t>
  </si>
  <si>
    <t xml:space="preserve">NOMBRE: CORPORACIÓN PARA LA INVESTIGACIÓN, DESARROLLO AGROPECUARIO Y AMBIENTAL (CINDAP)
Nit: 800189414-1
RL: JOSE FERNANDO QUINTERO GIL
CC: 10247300
DIRECCIÓN: Calle 3 N° 1-13
Barrio La Pamba - Popayán, Cauca
TELÉFONO:  3122892668  / 8368333 
E-MAIL: corporacioncindap@gmail.com  fidelwilchescubides@hotmail.com </t>
  </si>
  <si>
    <t>corporacioncindap@gmail.com  cindapgerencia2018@gmail.com</t>
  </si>
  <si>
    <t>OTROSI # 1 PRORROGA POR 6 MESES</t>
  </si>
  <si>
    <t>El proyecto avanzo en ejecucion hasta que se agotaron los recursos, actualmente se encuentra iliquido, y a esta a la espera del segundo desembolso</t>
  </si>
  <si>
    <t>abril a junio  2023</t>
  </si>
  <si>
    <t>Agosto del 2023</t>
  </si>
  <si>
    <t>95</t>
  </si>
  <si>
    <t>046-2022</t>
  </si>
  <si>
    <t>2019-2520005772</t>
  </si>
  <si>
    <t>ESTEFIN MARISOL GUERRERO SANCHEZ</t>
  </si>
  <si>
    <t>INCREMENTO DE LA PRODUCCIÓN Y CALIDAD DE CAFÉ ESPECIAL CERTIFICADO, CON DESARROLLO DE ACCIONES DE CONSERVACIÓN AMBIENTAL Y ADAPTACIÓN AL CAMBIO CLIMÁTICO EN FINCAS DE FAMILIAS ASOCIADAS A ASPROBALBOA, MUNICIPIO DE BALBOA, DEPARTAMENTO DEL CAUCA.</t>
  </si>
  <si>
    <t xml:space="preserve">INCREMENTAR LA PRODUCTIVIDAD Y LA CALIDAD DEL CAFÉ ESPECIAL CON ACCIONES DE PROTECCIÓN AMBIENTAL Y DE ADAPTABILIDAD AL CAMBIO CLIMÁTICO DE LAS FAMILIAS CAMPESINAS ASOCIADAS A ASPROBALBOA, MUNICIPIO DE BALBOA, DEPARTAMENTO DEL CAUCA 
</t>
  </si>
  <si>
    <t xml:space="preserve">BALBOA </t>
  </si>
  <si>
    <t>DIVISO, EL TURBIO, GUADUALES, ANDES BAJOS, PRIMAVERA, BUENOS AIRES, BUENA VISTA, PUEBLO NUEVO, CAMPO BELLO, GALANIA, PLAN GRANDE, BERMEJA ALTA, LA PALMA, EL CAIRO, SAN FRANCISCO, SAN ANTONIO, LA LAGUNA, LA CABAÑA, LA MARQUESA, VERSALLES.</t>
  </si>
  <si>
    <t>https://fondocp-my.sharepoint.com/:f:/g/personal/dani_umbarila_fondocolombiaenpaz_gov_co/Er-5NNivZfNOuW4XCybWAAEBnHA0Pz3ImnU3Jdq7_JT5Eg?e=12D8fc</t>
  </si>
  <si>
    <t>CAFÉ ESPECIAL, COMERCIO JUSTO Y ORGÁNICO</t>
  </si>
  <si>
    <t>COOPERATIVA DEL SUR DE CAUCA COSURCA</t>
  </si>
  <si>
    <t xml:space="preserve">ASOCIACIÓN DE PRODUCTORES AGROECOLÓGICOS DE BALBOA (ASPROBALBOA).  </t>
  </si>
  <si>
    <t>ASOCIACIÓN DE PRODUCTORES AGROECOLÓGICOS DE BALBOA (ASPROBALBOA).  
COSURCA
ALCALDIA MUNICIPAL
SENA</t>
  </si>
  <si>
    <t>PCS-215-PCOM-T</t>
  </si>
  <si>
    <t>46-2022</t>
  </si>
  <si>
    <t>CERTIFICADO DE APROBACIÓN DE GARANTÍA DE CUMPLIMIENTO
ASEGURADORA: ASEGURADORA SOLIDARIA DE COLOMBIA
GARANTÍA: 435- 45- 994000013549
CUMPLIMIENTO: 17/01/22 HASTA 17/01/24
SALARIOS Y PRESTACIONES SOCIALES: 17/01/22 HASTA 17/01/26
CERTIFICADO DE APROBACIÓN DE GARANTÍA DE CUMPLIMIENTO
ASEGURADORA: ASEGURADORA SOLIDARIA DE COLOMBIA
GARANTÍA: 435-74-994000011757
RESPONSABILIDAD CIVIL EXTRACONTRACTUAL: 17/01/22 HASTA 17/01/23</t>
  </si>
  <si>
    <t>NOMBRE: COOPERATIVA DEL SUR DEL CAUCA - COSURCA
Nit: 800201571-9
RL: RENE AUSECHA CHAUX
CC: 76309965
DIRECCIÓN: VEREDA EL DESCANSO, PARCELA LA ACEQUIA DIAGONAL COLEGIO CARLOS ALBAN EN TIMBIO, CAUCA
TELÉFONO:  3185694824 - 3147898053
E-MAIL: cooperativacosurca@gmail.com</t>
  </si>
  <si>
    <t>cooperativacosurca@gmail.com</t>
  </si>
  <si>
    <t>EL CONTROL INTERNO PARA LOS PROCESOS DE CERTIFICACIÓN ECOLÓGICA, DE COMERCIO JUSTO FAIRTRADE, Y DEL SÍMBOLO DE PEQUEÑOS PRODUCTORES, HA REALIZADO LAS INSPECCIONES INTERNAS Y GARANTIZAN QUE SE ESTÉ CUMPLIENDO CON EL ACUERDO DE CERO DEFORESTACIÓN</t>
  </si>
  <si>
    <t xml:space="preserve"> LOS ASOCIADOS MANTIENEN SUS AREAS DE CULTIVOS BAJO SOMBRA (109 HECTAREAS), SE REALIZÓ LA REFORESTACIÓN DE UNA HECTAREA Y SE HA REALIZADO EL AISLAMIENTO DE UN REDUCTO DE BOSQUE DE 1,5 HECTAREAS</t>
  </si>
  <si>
    <t xml:space="preserve">SE CONTINÚA CON ASISTENCIA Y ACOMPAÑAMIENTO TÉCNICO A LAS FAMILIAS BENEFICIARIAS
SE REALIZÓ AMPLIACIÓN DEL CENTRO DE ACOPIO Y ADECUACIÓN DE LA PLANTA DE ABONOS.
EL 100% DE LOS BENEFICIARIOS HAN REALIZADO LABORES DE ABONAMIENTO Y SOSTENIMIENTO DE LOS CULTIVOS DE CAFÉ.
SE REALIZÓ ENTREGA DE MATERIALES E INSUSMOS PARA ESTABLECIMIENTO Y SOSTENIMIENTO DEL CULTIVO DE CAFÉ
SE HA REALIZADO LA PRODUCCIÓN DE 2,8 TONELADAS DE ABONO ORGÁNICO.
SE CONTINUA CON EL ACOMPAÑAMIENTO CONTABLE DE LA ORGANIZACION ASPROBALBOA
SE TIENE UN AVANCE DEL 90% EN LAS OBRAS DE INFRAESTRUCTURA DE FINCA (SECADEROS DE CAFÉ, CASETAS DE BENEFICIO, COMPOSTERAS)
LOS ASOCIADOS A ASPROBALBOA REALIZAN LA COMERCIALIZACIÓN DEL CAFE, PRESENTANDOSE UN MUY BUEN ACOPIO EN EL MES, PRODUCTO QUE HA SIDO REMITIDO A LA EMPRESA COMERCIAL SIN CONTRATIEMPOS O DIFICULTADES. </t>
  </si>
  <si>
    <t>Abr- Jun 2023</t>
  </si>
  <si>
    <t>96</t>
  </si>
  <si>
    <t>047-2022</t>
  </si>
  <si>
    <t>2019-2580003512</t>
  </si>
  <si>
    <t>GENERAR PROCESOS DE INCLUSIÓN SOCIOECONÓMICA, LA CONSERVACIÓN DE LA BIODIVERSIDAD Y SUS SERVICIOS ECOSISTÉMICOS A TRAVÉS DE LA IMPLEMENTACIÓN DE SIEMBRA, BENEFICIO, Y COMERCIALIZACIÓN DE CACAO, MEDIANTE MODELOS PRODUCTIVOS SOSTENIBLES CON PRODUCTORES DEL MUNICIPIO SAN JOSÉ DEL FRAGUA EN EL DEPARTAMENTO DEL CAQUETÁ PARA RECUPERAR Y MANTENER LA INTEGRIDAD DE LOS ECOSISTEMAS DEL PIEDEMONTE AMAZÓNICO.</t>
  </si>
  <si>
    <t xml:space="preserve">FORTALECER LA PRODUCTIVIDAD DE LAS FINCAS DE 69 ASOCIADOS A AHIDROCAV, QUIENES PARTICIPAN COMO BENEFICIARIOS, A TRAVÉS DEL ESTABLECIMIENTO DE CULTIVOS DE CACAO, PLÁTANO Y MADERABLES.  
</t>
  </si>
  <si>
    <t>SAN JOSÉ DE FRAGUA</t>
  </si>
  <si>
    <t>ALTO FRAGUA, BARRIALOSA, BELLAVISTA, EL BOSQUE, EL BOSQUE BAJO, EL MIRADOR, EL VERGEL, LA CUMBRE, LA ESMERALDA, LA ESTRELLA, LA PAZ, LA PRADERA, LA TIGRA, LAS IGLESIAS, LAS PALMERAS, VALDIVIA.</t>
  </si>
  <si>
    <t>https://fondocp-my.sharepoint.com/:f:/g/personal/dani_umbarila_fondocolombiaenpaz_gov_co/EsJRKKtSzDxGgEO0oUOBDQABCYPQ4aGH3Pf3vuMwxuhrAw?e=Scmygs</t>
  </si>
  <si>
    <t>AGROINDUSTRIAL</t>
  </si>
  <si>
    <t>CACAO/PLÁTANO</t>
  </si>
  <si>
    <t>ASOCIACIÓN DE CACAOTEROS FRUTICULTURAS Y MADEREROS DEL CAQUETÁ, ACAMAFRUT 
CORPORACIÓN PARA EL DESARROLLO SOCIOAMBIENTAL DE LA AMAZONIA Y LA ORINOQUIA COLOMBIANA – CORPOAMOR</t>
  </si>
  <si>
    <t>ASOCIACIÓN AMBIENTALISTA HIDRO ECOLÓGICA AMAZONIA VERDE, AHIDROCAV</t>
  </si>
  <si>
    <t>ASOCIACIÓN DE PRODUCTORES AHIDROCAV</t>
  </si>
  <si>
    <t>UT PRESERVAR CARBO ESPIRA</t>
  </si>
  <si>
    <t>INSTITUTO AMAZÓNICO DE INVESTIGACIONES CIENTÍFICAS (SINCHI)</t>
  </si>
  <si>
    <t>ART, ALCALDÍA DE SAN JOSÉ DEL FRAGUA</t>
  </si>
  <si>
    <t>PCS-216-PCOM-T</t>
  </si>
  <si>
    <t>47-2022</t>
  </si>
  <si>
    <t>CERTIFICADO DE APROBACIÓN DE GARANTÍA DE CUMPLIMIENTO
ASEGURADORA: SEGUROS MUNDIAL
GARANTÍA: CSC-100018802
CUMPLIMIENTO: 17/01/22 HASTA 17/01/24
SALARIOS Y PRESTACIONES SOCIALES: 17/01/22 HASTA 17/01/26
CERTIFICADO DE APROBACIÓN DE GARANTÍA DE CUMPLIMIENTO
ASEGURADORA: SEGUROS MUNDIAL
GARANTÍA: CSC-100004543
RESPONSABILIDAD CIVIL EXTRACONTRACTUAL: 17/01/22 HASTA 17/01/23</t>
  </si>
  <si>
    <t xml:space="preserve">Se realizó seguimiento a las siembras de 8.280 maderables y 57.408 colinos de plátano. 
-	Se completó la entrega de los análisis de suelo a los 69 beneficiarios.  
-	Continúa la entrega de las 69 guadañas y tijeras podadoras. 
</t>
  </si>
  <si>
    <t>69</t>
  </si>
  <si>
    <t>048-2022</t>
  </si>
  <si>
    <t>2019-2570003212</t>
  </si>
  <si>
    <t>FORTALECIMIENTO ORGANIZACIONAL, PRODUCCIÓN Y COMERCIALIZACIÓN DE CAFÉS DIFERENCIADOS DE ALTA CALIDAD, AMIGABLE AMBIENTALMENTE CON LOS PRODUCTORES DE LA ASOCIACIÓN ASOAGROIRCO</t>
  </si>
  <si>
    <t>FORTALECER LAS CAPACIDADES PARA IMPLEMENTAR UN MODELO DE PRODUCCIÓN Y COMERCIALIZACIÓN SOSTENIBLE DE CAFÉS ESPECIALES POR PARTE DE LA ASOCIACIÓN ASOAGROIRCO. 
1. 	MEJORAR EL SISTEMA PRODUCTIVO EN EL CULTIVO DE CAFÉ PARA LOS PEQUEÑOS PRODUCTORES DE LA ASOCIACIÓN ASOAGROIRCO
	2. IDENTIFICAR CLIENTES POTENCIALES DEL PRODUCTO
	3. IMPLEMENTAR CAPACITACIONES EN BUENAS PRÁCTICAS AMBIENTALES Y DE ADAPTACIÓN AL CAMBIO CLIMÁTICO PARA EL PROCESO PRODUCTIVO DEL CAFÉ
	4. FORTALECER LA CAPACIDAD ORGANIZATIVA, FINANCIERA, ADMINISTRATIVA PARA DESARROLLAR LA COMERCIALIZACIÓN DE CAFÉ.</t>
  </si>
  <si>
    <t>GERNANIA, LA GLORIETA, IRCO, DOS AGUAS, MADROÑO, PRODIGIO, TRES ESQUINAS</t>
  </si>
  <si>
    <t>https://fondocp-my.sharepoint.com/:f:/g/personal/dani_umbarila_fondocolombiaenpaz_gov_co/EmoQpN6RNXhGp2Z2IveSvGIBgD5eLv4Cv5ZzL6t_HG8LNg?e=kvqBPT</t>
  </si>
  <si>
    <t>I) SUCDEN COLOMBIA S.A.S</t>
  </si>
  <si>
    <t xml:space="preserve"> I) ASOCIACIÓN AGROPECUARIA DEL CAÑÓN DE IRCO ISAURO YOSSA, ASOAGROIRCO</t>
  </si>
  <si>
    <t>CORPORACION MATORA</t>
  </si>
  <si>
    <t>CONSORCIO SOSTENIBLE 2020</t>
  </si>
  <si>
    <t>INNOVAKIT SAS BIC</t>
  </si>
  <si>
    <t>I) GOBERNACIÓN DEL TOLIMA
II) MUNICIPIO CHAPARRAL
III) CÁMARA DE COMERCIO DEL SUR DEL TOLIMA</t>
  </si>
  <si>
    <t>PCS-239-PCOM-T</t>
  </si>
  <si>
    <t>48-2022</t>
  </si>
  <si>
    <t>CERTIFICADO DE APROBACIÓN DE GARANTÍA DE CUMPLIMIENTO
ASEGURADORA: SEGUROS DEL ESTADO S.A.
GARANTÍA: 21-45-101359640
CUMPLIMIENTO: 17/01/22 HASTA 17/03/24
SALARIOS Y PRESTACIONES SOCIALES: 17/01/22 HASTA 17/03/26
CERTIFICADO DE APROBACIÓN DE GARANTÍA DE CUMPLIMIENTO
ASEGURADORA: SEGUROS DEL ESTADO S.A.
GARANTÍA: 21-40-101181311
RESPONSABILIDAD CIVIL EXTRACONTRACTUAL: 17/01/22 HASTA 17/03/23</t>
  </si>
  <si>
    <t>NOMBRE: INNOVAKIT SAS BIC
Nit: 900.496.472-6
RL: HUGO ANDRÉS LÓPEZ FISCO
CC: 80.069.147
DIRECCIÓN: KM 19 vía Mosqueraparque industrial San Jorge, bodega 62
TELÉFONO:  3203019450-3127919453
E-MAIL: hlopez@innovakit.com</t>
  </si>
  <si>
    <t>gerencia@innovakit.com</t>
  </si>
  <si>
    <t xml:space="preserve"> - El componente ambiental culmino  las cien (100) visitas a campo,  se incrementó la cobertura vegetal en el cañón de Irco Dos Aguas a través de la reforestación con mil quinientas veinte  (1520)  plántulas, Motivando a los productores al mantenimiento de estás. 
-El componente Técnico continúa realizando  visitas a campo con el fin de verificar el buen uso de los insumos, maquinaria y equipos. 
</t>
  </si>
  <si>
    <t>4 SEM AGO</t>
  </si>
  <si>
    <t>049-2022</t>
  </si>
  <si>
    <t>2019-2520006112</t>
  </si>
  <si>
    <t>SIEMBRA Y COMERCIALIZACIÓN DE LOS CULTIVOS HORTÍCOLAS, PRODUCIDOS ORGÁNICAMENTE PARA MEJORAR LAS CONDICIONES SOCIOECONÓMICAS DE 65 FAMILIAS DEL MUNICIPIO DE MORALES</t>
  </si>
  <si>
    <t xml:space="preserve"> MEJORAR LAS PRODUCCIONES Y COMPETITIVIDAD DE LA ACTIVIDAD AGRÍCOLA DIVERSIFICADA PARA ACCEDER A NUEVOS MERCADOS DE LOS PEQUEÑOS PRODUCTORES ASOCIADOS DE AGAMC.
OBJETIVO ESPECÍFICOS:
•	AMPLIAR ÁREAS Y MEJORAR TECNOLOGÍA PARA LA DIVERSIFICACIÓN AGRÍCOLA SOSTENIBLE.  
•	AUMENTAR LOS CONOCIMIENTOS Y CAPACIDADES DE LOS PRODUCTORES EN PRODUCCIÓN AGRÍCOLA SOSTENIBLE  
•	FORTALECER LAS CAPACIDADES ORGANIZACIONALES Y EMPRESARIALES.  </t>
  </si>
  <si>
    <t>MORALES</t>
  </si>
  <si>
    <t xml:space="preserve">CAÑAVERAL, CARPINTERO, EL DANUBIO, EL MACO, EL PLACER, EL PORVENIR, EL ROSARIO, LA ESTACIÓN, LA ESTRELLA, LA FLORESTA, LA SÁBILA, LAS VERANERAS, SAN RAFAEL, SAN ROQUE, SANTA ROSA.  </t>
  </si>
  <si>
    <t>https://fondocp-my.sharepoint.com/:f:/g/personal/dani_umbarila_fondocolombiaenpaz_gov_co/EqmCLE_etvZApXC4UVRhkdYBwNa8DXxL09eKh79VkB3GhA?e=XhszmJ</t>
  </si>
  <si>
    <t>ESPECIES HORTÍCOLAS Y MAIZ</t>
  </si>
  <si>
    <t>CORPODIT  +
SURTIFRUVER MI TIERRA</t>
  </si>
  <si>
    <t>ASOCIACIÓN AGROAMBIENTAL GOTAS DE AGUA MACO Y CAÑAVERAL (AGAMC)</t>
  </si>
  <si>
    <t>ASOCIACION AGROAMBIENTAL GOTAS DE AGUA, MACO Y CAÑAVERAL - AGAMC. (SEGÚN PERFIL)</t>
  </si>
  <si>
    <t>UT INERCO OPTIM</t>
  </si>
  <si>
    <t>ALCALDIA MUNICIPAL</t>
  </si>
  <si>
    <t>PCS-233-PCOM-T</t>
  </si>
  <si>
    <t>49-2022</t>
  </si>
  <si>
    <t>CERTIFICADO DE APROBACIÓN DE GARANTÍA DE CUMPLIMIENTO
ASEGURADORA: ASEGURADORA SOLIDARIA DE COLOMBIA
GARANTÍA: 435-45-994000013584
CUMPLIMIENTO: Desde el 17/01/2022 hasta el 17/01/2024
SALARIOS Y PRESTACIONES SOCIALES: Desde el 17/01/2022 hasta el 17/01/2026
CERTIFICADO DE APROBACIÓN DE GARANTÍA DE CUMPLIMIENTO: No disponible.
ASEGURADORA: ASEGURADORA SOLIDARIA DE COLOMBIA
GARANTÍA: 435-74-994000011785
RESPONSABILIDAD CIVIL EXTRACONTRACTUAL: Desde  17/01/2022  hasta 17/01/2023</t>
  </si>
  <si>
    <t>SUSCRIPCION DE OTRO SI # 1 PRORROGA POR 6 MESES</t>
  </si>
  <si>
    <t>El proyecto ya termino de contratar y ejecutar el segundo desembolso, salio con resultados positivo en la convocatoria de adiciones y radico recientemente solicitud de tercer desembolso</t>
  </si>
  <si>
    <t>59</t>
  </si>
  <si>
    <t>050-2022</t>
  </si>
  <si>
    <t>2019-2510002572</t>
  </si>
  <si>
    <t>1186001197431 - 1186320215403 - 1186568190825 - 1186569197329 - 1186571179478 - 1186757186789 - 1186865212623 -1186885225100</t>
  </si>
  <si>
    <t>IMPLEMENTACIÓN DEL CULTIVO DE PIRAROCÚ PARA FOMENTAR EL MEJORAMIENTO ECONÓMICO Y SOSTENIBILIDAD AMBIENTAL DE LA PISCICULTURA EN EL DEPARTAMENTO DEL PUTUMAYO.</t>
  </si>
  <si>
    <t xml:space="preserve"> GENERAR UN NEGOCIO VERDE FORTALECIENDO LA CADENA DE VALOR DEL SECTOR PISCÍCOLA PARA LA GENERACIÓN DE INGRESOS DE LOS PRODUCTORES DE APECOPY EN EL DEPARTAMENTO DE PUTUMAYO.
OBJETIVOS ESPECÍFICOS:
	DESARROLLAR UNA INICIATIVA PRODUCTIVA SOSTENIBLE QUE GENERE VALOR AGREGADO AL SECTOR PISCÍCOLA EN EL DEPARTAMENTO DEL PUTUMAYO.
	IMPLEMENTAR BUENAS PRÁCTICAS AMBIENTALES Y DE PRODUCCIÓN EN LA CADENA DE VALOR DEL PIRAROCÚ.
	FORTALECER LAS CAPACIDADES ORGANIZACIONALES Y EMPRESARIALES QUE PROPENDAN POR UNA EFICIENTE GESTIÓN PRODUCTIVA Y COMERCIAL DE LOS PRODUCTORES.</t>
  </si>
  <si>
    <t>MOCOA, VILLAGARZÓN, PUERTO GUZMÁN, PUERTO CAICEDO, PUERTO ASÍS, VALLE DEL GUAMÚEZ, SAN MIGUEL Y ORITO</t>
  </si>
  <si>
    <t>LA PACERA, LAS PLANADAS, PUEBLO VIEJO. GUINEO, GUACHAYACO, LA PAZ, SAN VICENTE DEL PALMAR, SIMÓN BOLIVAR,  SAN VICENTE, EL CARMEN. DESCANSO, LA CHORRERA, MEDIO MANDUR, SAN JOSÉ DE LA MONTAÑA. KILILI, ANCURA, AGUA NEGRA 1, LA DANTA, PEÑAZORA. ALTO PALMIRA, EL CAIRO, LA PRIMAVERA, LORO DOS, LOS GUADUALES.NUEVA RISARALDA, AGUA BLANCA, LA DANTA, NUEVA ESPERANZA.ALTO MIRADOR, BAJO PARAISO, CALIMONTE, EL AZUL, EL CALDERO, MONSERRATE, SAN VICENTE DEL LUZÓN, YARUMO.</t>
  </si>
  <si>
    <t>https://fondocp-my.sharepoint.com/:f:/g/personal/dani_umbarila_fondocolombiaenpaz_gov_co/EvagQO3pmydKr-JfBs_ocHkBXeXtS8WLn58Vb7zzsvZSsg?e=27MDM5</t>
  </si>
  <si>
    <t>I) GRUPO TAKAMI, 
II) EL AGUADOR
III) MERCADO LOCAL</t>
  </si>
  <si>
    <t>I) ASOCIACIÓN DE PISCICULTORES ECOLÓGICOS DE ORITO Y EL PUTUMAYO – APECOPY</t>
  </si>
  <si>
    <t xml:space="preserve">ASOCIACIÓN APECOPY </t>
  </si>
  <si>
    <t>PCS-184-PCOM-T</t>
  </si>
  <si>
    <t>50-2022</t>
  </si>
  <si>
    <t>CERTIFICADO DE APROBACIÓN DE GARANTÍA DE CUMPLIMIENTO
ASEGURADORA:ASEGURADORA SOLIDARIA DE COLOMBIA 
GARANTÍA: 560-45-994000024750
CUMPLIMIENTO: DESDE 17/01/22 HASTA 17/01/24 
SALARIOS Y PRESTACIONES SOCIALES: DESDE 17/01/22 HASTA 17/01/26
CERTIFICADO DE APROBACIÓN DE GARANTÍA DE CUMPLIMIENTO
ASEGURADORA: ASEGURADORA SOLIDARIA DE COLOMBIA
GARANTÍA:560-45-994000027826
RESPONSABILIDAD CIVIL EXTRACONTRACTUAL: DESDE 17/01/22 HASTA 17/01/23</t>
  </si>
  <si>
    <t>Los beneficiarios, han cumplido con el 100% de los acuerdos de cero deforestación en los predios. Se realiza seguimiento a este compromiso</t>
  </si>
  <si>
    <t xml:space="preserve"> Avance de las metas físicas en un 92,15%. Se recibieron los recursos correspondientes al tercer desembolso, equivalentes al 30% de los recursos aportados por el FCP. Se subsanaron las observaciones hechas a la solicitud de adición de recursos, por incremento inesperado de precios. Se firmo el otrosí No. 2 del contrato 50 de 2022. Se aprobaron las polizas del otrosí No. 2. Producción 40,6 Tn/año, productividad 26,1 Tn/ha/año                        </t>
  </si>
  <si>
    <t>Oct-Dic 2022</t>
  </si>
  <si>
    <t>Ene-Mar 2023  Abr-Jun 2023</t>
  </si>
  <si>
    <t>70</t>
  </si>
  <si>
    <t>051-2022</t>
  </si>
  <si>
    <t>2019-2570003332</t>
  </si>
  <si>
    <t>OPTIMIZACIÓN DE LA PRODUCTIVIDAD CAFETERA Y DEL ESQUEMA ASOCIATIVO DE LA ORGANIZACIÓN ASOTULUNÍ DEL CORREGIMIENTO DEL LIMÓN, CHAPARRAL – TOLIMA</t>
  </si>
  <si>
    <t>AUMENTAR LA CANTIDAD Y MEJORAR LA CALIDAD DEL CAFÉ PERGAMINO PRODUCIDO EN LA ORGANIZACIÓN ASOTULUNÍ DEL CORREGIMIENTO DEL LIMÓN EN CHAPARRAL, A TRAVÉS DE LA OPTIMIZACIÓN DE SUS SISTEMAS PRODUCTIVOS Y ASOCIATIVOS. 
1. 	AUMENTO EN LA CANTIDAD Y CALIDAD DE CAFÉ PERGAMINO SECO A TRAVÉS DEL APOYO AL SOSTENIMIENTO DEL CULTIVO Y LA MEJORA DE LOS SISTEMAS DE BENEFICIO Y SECADO EN LOS PREDIOS DE LOS PRODUCTORES. 
2. 	ACOMPAÑAR LOS PROCESOS DE FORTALECIMIENTO SOCIOEMPRESARIAL Y COMERCIAL DE ASOTULUNI Y SUS BENEFICIARIOS PARA MEJORAR SU CAPACIDAD DE GESTIÓN, ORGANIZACIÓN Y ADMINISTRACIÓN DEL AGRONEGOCIO, BASADOS EN EL CUMPLIMIENTO DE ACUERDOS COMERCIALES CON LA EMPRESA SUCDEN COLOMBIA SAS.
3. 	ESTABLECER HERRAMIENTAS PARA EL FORTALECIMIENTO DE LA ACTIVIDAD CAFETERA, BAJO UN ENFOQUE DE SOSTENIBILIDAD TENIENDO EN CUENTA EL ACATAMIENTO A LOS LINEAMIENTOS AMBIENTALES QUE PLANTEA LA NORMATIVIDAD NACIONAL.</t>
  </si>
  <si>
    <t>CORREGIMIENTO: LIMON</t>
  </si>
  <si>
    <t>https://fondocp-my.sharepoint.com/:f:/g/personal/dani_umbarila_fondocolombiaenpaz_gov_co/Ek99Jbpn9wNPjznXLVKroq8BkDbRK4LloACxxmlxCRBNog?e=Uy5nbT</t>
  </si>
  <si>
    <t xml:space="preserve">SUCDEN COLOMBIA SAS </t>
  </si>
  <si>
    <t>ASOCIACIÓN DE PRODUCTORES AGROPECUARIOS Y DE CAFÉS ESPECIALES DEL CORREGIMIENTO DEL LIMÓN CHAPARRAL TOLIMA - ASOTULUNI</t>
  </si>
  <si>
    <t>INNOVA KIT SAS BIC</t>
  </si>
  <si>
    <t>I) GOBERNACIÓN DEL TOLIMA
II) SENA</t>
  </si>
  <si>
    <t>PCS-197-PCOM-T</t>
  </si>
  <si>
    <t>51-2022</t>
  </si>
  <si>
    <t>CERTIFICADO DE APROBACIÓN DE GARANTÍA DE CUMPLIMIENTO
ASEGURADORA: SEGUROS DEL ESTADO S.A.
GARANTÍA: 21-45-101359643
CUMPLIMIENTO: 17/01/22 HASTA 17/01/24
SALARIOS Y PRESTACIONES SOCIALES: 17/01/22 HASTA 17/01/26
CERTIFICADO DE APROBACIÓN DE GARANTÍA DE CUMPLIMIENTO
ASEGURADORA: SEGUROS DEL ESTADO S.A.
GARANTÍA: 21-40-101181312
RESPONSABILIDAD CIVIL EXTRACONTRACTUAL: 17/01/22 HASTA 17/01/23</t>
  </si>
  <si>
    <t>NOMBRE: INNOVAKIT SAS BIC
Nit: 900.496.472-6
RL: HUGO ANDRÉS LÓPEZ FISCO
CC: 80.069.147
DIRECCIÓN: KM  19 Vía  Mosquera Parque Industrial  San  Jorge –Bodega 62
TELÉFONO:  8299796–3203019450-3127919453
E-MAIL: hlopez@innovakit.com</t>
  </si>
  <si>
    <t xml:space="preserve">Los productores beneficiarios en su mayoría ya han realizado la construcción y adecuación de sus áreas de beneficio y algunos en sus áreas de secado, en la parte de capacitaciones y talleres, ya se realizaron todas las actividades contempladas en el tablero de control. </t>
  </si>
  <si>
    <t>053-2022</t>
  </si>
  <si>
    <t>2019-2520003942</t>
  </si>
  <si>
    <t>CARLOS ALBERTO NARVÁEZ ZAMBRANO</t>
  </si>
  <si>
    <t>INCREMENTO DE LA CAPACIDAD DE ADOPCIÓN Y GESTIÓN DE LOS PROCESOS PRODUCTIVOS SOSTENIBLES Y ORGANIZACIONALES DE FAMILIAS DE PEQUEÑOS PRODUCTORES DE CAFÉ VINCULADOS A LA ASOCIACIÓN AGROAMBIENTAL TIERRA VIVA, DEL MUNICIPIO DE LOS ANDES SOTOMAYOR, NARIÑO.</t>
  </si>
  <si>
    <t xml:space="preserve"> INCREMENTAR LA CAPACIDAD DE ADOPCIÓN Y GESTIÓN DE LOS PROCESOS PRODUCTIVOS SOSTENIBLES Y ORGANIZACIONALES DE FAMILIAS DE PEQUEÑOS PRODUCTORES DE CAFÉ VINCULADOS A LA ASOCIACIÓN AGROAMBIENTAL TIERRA VIVA, DEL MUNICIPIO DE LOS ANDES SOTOMAYOR, NARIÑO. 
</t>
  </si>
  <si>
    <t>NARIÑO</t>
  </si>
  <si>
    <t>ANDES (SOTOMAYOR)</t>
  </si>
  <si>
    <t>EL ALTO, LA LOMA, LA CARRERA, MURCIÉLAGO, EL HUILQUE, LA TRAVESÍA, QUEBRADA HONDA, CHORRERA, SAN PEDRO, EL PIGALTAL, LA AURORA, EL ARENAL, EL PLACER, EL PICHUELO</t>
  </si>
  <si>
    <t>https://fondocp-my.sharepoint.com/:f:/g/personal/dani_umbarila_fondocolombiaenpaz_gov_co/Eoi9jfE20chOkgrhZWGiWNIB1w4FRiNI0hqi6IqJHpDglw?e=nShpBw</t>
  </si>
  <si>
    <t xml:space="preserve">CAFÉ </t>
  </si>
  <si>
    <t>COOPERATIVA DE CAFICULTORES DE OCCIDENTE DE NARIÑO LTDA. (CAFÉ OCCIDENTE)</t>
  </si>
  <si>
    <t>ASOCIACIÓN AGROAMBIENTAL TIERRA VIVA</t>
  </si>
  <si>
    <t>CORPORACIÓN ASESORÍAS Y SERVICIOS DE INGENIERÍA (ASI)</t>
  </si>
  <si>
    <t>ASESORÍAS Y SERVICIOS DE INGENIERÍA A.S.I</t>
  </si>
  <si>
    <t xml:space="preserve">ASOCIACIÓN AGROAMBIENTAL TIERRA VIVA
ASESORÍAS Y SERVICIOS DE INGENIERÍA A.S.I
ALCALDIA MUNICIPAL
</t>
  </si>
  <si>
    <t>PCS-260-PCOM-T</t>
  </si>
  <si>
    <t>53-2022</t>
  </si>
  <si>
    <t>CERTIFICADO DE APROBACIÓN DE GARANTÍA DE CUMPLIMIENTO
ASEGURADORA: SEGUROS MUNDIAL
GARANTÍA: CCS-100011817
CUMPLIMIENTO: 17/01/22 HASTA 25/01/24
SALARIOS Y PRESTACIONES SOCIALES: 17/01/22 HASTA 25/01/26
CERTIFICADO DE APROBACIÓN DE GARANTÍA DE CUMPLIMIENTO
ASEGURADORA: SEGUROS MUNDIAL
GARANTÍA: CCS-100002502
RESPONSABILIDAD CIVIL EXTRACONTRACTUAL: 17/01/22 HASTA 25/01/23</t>
  </si>
  <si>
    <t>NOMBRE: ASESORIAS Y SERVICIOS DE INGENIERIA
NIT: 814.005.750-1
RL: CARLOS MAURICIO TORRES LASSO
CC: 12.995.535
DIRECCIÓN: Calle 18 # 28 -84 Edificio Cámara de Comercio Oficina712en Pasto
TELÉFONO: 7311753-3206772254
E-MAIL: asesoriasyserviciosdeingenieria@hotmail.com</t>
  </si>
  <si>
    <t>asesoriasyserviciosdeingenieria@hotmail.com</t>
  </si>
  <si>
    <t xml:space="preserve">El proyecto presenta un avance adecuado en las actividades de todos los componentes, así como en la ejecución financiera de los recursos aportados por el Programa Colombia Sostenible y en el cumplimiento de los aportes de contrapartida de la Asociación. Se evidencia una adecuada planificación de las actividades e inversiones para el cierre del Proyecto, aunque hasta el momento no se tenga respuesta sobre la aprobación de la solicitud del tercer desembolso. La EEE ha culminado con las capacitaciones en el componente administrativo y comercial, así como en los componente técnico y socio empresarial. Cabe resaltar que está pendiente la instalación de los sistemas de tratamiento de aguas mieles, que corresponde a un aspecto fundamental en las medidas de manejo ambiental y que cuenta con un presupuesto importante dentro de los recursos aportados por el Programa. 
</t>
  </si>
  <si>
    <t>1</t>
  </si>
  <si>
    <t>71</t>
  </si>
  <si>
    <t>054-2022</t>
  </si>
  <si>
    <t>2019-2520003922</t>
  </si>
  <si>
    <t>FORTALECIMIENTO AMBIENTAL, PRODUCTIVO, ORGANIZACIONAL Y COMERCIAL PARA LA PRODUCCIÓN DE LIMÓN TAHITÍ EN LA ASOCIACIÓN DE PRODUCTORES HORTIFRUTÍCOLAS DE NARIÑO – ASPHONAR MUNICIPIO DE EL ROSARIO, DEPARTAMENTO DE NARIÑO.</t>
  </si>
  <si>
    <t xml:space="preserve"> FORTALECER AMBIENTAL, PRODUCTIVA, ORGANIZATIVA, Y COMERCIALMENTE LA ASOCIACIÓN DE PRODUCTORES HORTIFRUTÍCOLAS DE NARIÑO  ASPHONAR, MUNICIPIO DE EL ROSARIO, DEPARTAMENTO DE NARIÑO.
OBJETIVOS ESPECÍFICOS:
•	MEJORAR LAS UNIDADES PRODUCTIVAS CON SISTEMAS TECNIFICADOS.
•	BAJAR EL IMPACTO NEGATIVO EN LA CONSERVACIÓN DE LOS RECURSOS NATURALES
•	INCREMENTAR LA CAPACIDAD ORGANIZATIVA Y ADMINISTRATIVA DE LA ORGANIZACIÓN</t>
  </si>
  <si>
    <t>EL ROSARIO</t>
  </si>
  <si>
    <t>EL PINCHE, EL ROSARIO, GALINDEZ, JARDÍN, LA CLAUDIA, LA SIERRA, PALERMO, POTRERITO, RIO GRANDE, SANTA ISABEL, VALLE DE CUMBITARA</t>
  </si>
  <si>
    <t>https://fondocp-my.sharepoint.com/:f:/g/personal/dani_umbarila_fondocolombiaenpaz_gov_co/ErWWJksZWylDlCwf_fir0VkBIN4E1AiVt3MClVWtiutAYA?e=Dv4QJc</t>
  </si>
  <si>
    <t>LIMÓN TAHITÍ</t>
  </si>
  <si>
    <t xml:space="preserve"> COMERCIALIZADORA DE MERCADO JUSTO Y SOLIDARIO S.A.S</t>
  </si>
  <si>
    <t>ASOCIACIÓN DE PRODUCTORES HORTIFRUTÍCOLAS DE NARIÑO – ASPHONAR</t>
  </si>
  <si>
    <t>PROAGUA</t>
  </si>
  <si>
    <t>PCS-261-PCOM-T</t>
  </si>
  <si>
    <t>54-2022</t>
  </si>
  <si>
    <t>CERTIFICADO DE APROBACIÓN DE GARANTÍA DE CUMPLIMIENTO
ASEGURADORA: SEGUROS MUNDIAL 
GARANTÍA: CCS-100011816 
CUMPLIMIENTO: 17/01/22 HASTA 25/01/24 
SALARIOS Y PRESTACIONES SOCIALES: 17/01/22 HASTA 25/01/26
CERTIFICADO DE APROBACIÓN DE GARANTÍA DE CUMPLIMIENTO
ASEGURADORA: SEGUROS MUNDIAL 
GARANTÍA: CCS-100002501
RESPONSABILIDAD CIVIL EXTRACONTRACTUAL: 17/01/22 HASTA 25/01/23</t>
  </si>
  <si>
    <t xml:space="preserve">Las actividades en los componentes técnico, socio empresarial y comercial fueron cumplidas en su mayoría hasta el mes de mayo de 2023, sin embargo las labores pendientes han sido suspendidas por la falta de disponibilidad de los recursos del tercer desembolso de los recursos aportados por el BID/FCP, cuya solicitud fue radicada en el mes de mayo. Se cuenta con el presupuesto y las condiciones técnicas para el mejoramiento e implementación de los sistemas de riego, así también se ha definido la destinación de los excedentes en otros rubros. </t>
  </si>
  <si>
    <t>73</t>
  </si>
  <si>
    <t>055-2022</t>
  </si>
  <si>
    <t>2019-2520003862</t>
  </si>
  <si>
    <t xml:space="preserve">FORTALECIMIENTO AMBIENTAL, PRODUCTIVO, ORGANIZACIONAL Y COMERCIAL PARA LA PRODUCCIÓN DE LIMÓN TAHITI EN LA  ASOCIACIÓN CAMPESINA DE LIMONEROS PUERTO NUEVO - ASCALIP, MUNICIPIO DE LEIVA, DEPARTAMENTO DE NARIÑO  
</t>
  </si>
  <si>
    <t>FORTALECER AMBIENTAL, PRODUCTIVA, ORGANIZATIVA, Y COMERCIALMENTE LA ASOCIACIÓN CAMPESINA DE LIMONEROS DE PUERTO NUEVO  ASCALIP, MUNICIPIO DE LEIVA, DEPARTAMENTO DE NARIÑO. 
1. 	MEJORAR LA PRODUCCIÓN Y CALIDAD DE LIMÓN TAHITÍ DE LOS PRODUCTORES BENEFICIARIOS A TRAVÉS DE LA IMPLEMENTACIÓN DE MEJORES PRÁCTICAS EN LAS ETAPAS DEL PROCESO DE PRODUCCIÓN, CON ÉNFASIS EN LA IMPLEMENTACIÓN DE BPA Y/O PREDIO EXPORTADOR.
2. 	FORTALECER EN EL COMPONENTE SOCIO EMPRESARIAL A LAS ASOCIACIONES DE LIMÓN TAHITÍ</t>
  </si>
  <si>
    <t>LEIVA</t>
  </si>
  <si>
    <t>PUERTO NUEVO, SACHAMATES, LIMONAR</t>
  </si>
  <si>
    <t>https://fondocp-my.sharepoint.com/:f:/g/personal/dani_umbarila_fondocolombiaenpaz_gov_co/ElHovHKSgZVBuBjh_OiJYXIBTOfZ4Fm8T3YBbGYBB2BiUg?e=dhbxQE</t>
  </si>
  <si>
    <t>COMERCIALIZADORA DE MERCADO JUSTO Y SOLIDARIO S.A.S</t>
  </si>
  <si>
    <t>ASOCIACIÓN CAMPESINA DE LIMONEROS DE PUERTO NUEVO – ASCALIP</t>
  </si>
  <si>
    <t>PCS-262-PCOM-T</t>
  </si>
  <si>
    <t>55-2022</t>
  </si>
  <si>
    <t>CERTIFICADO DE APROBACIÓN DE GARANTÍA DE CUMPLIMIENTO
ASEGURADORA: SEGUROS MUNDIAL
GARANTÍA: CCS-100011796
CUMPLIMIENTO: 17/01/22 HASTA 25/01/24
SALARIOS Y PRESTACIONES SOCIALES: 17/01/22 HASTA 25/01/26
CERTIFICADO DE APROBACIÓN DE GARANTÍA DE CUMPLIMIENTO
ASEGURADORA: SEGUROS MUNDIAL
GARANTÍA: CCS-100002495
RESPONSABILIDAD CIVIL EXTRACONTRACTUAL: 17/01/22 HASTA 25/01/23</t>
  </si>
  <si>
    <t>NOMBRE: ASESORIAS Y SERVICIOS DE INGENIERIA
Nit: 814.005.750-1
RL: CARLOS MAURICIO TORRES LASSO
CC: 12.995.535
DIRECCIÓN: Calle 18 # 28 -84 edificio Cámara de Comercio Oficina712en Pasto
TELÉFONO:  7311753-3206772254
E-MAIL: asesoriasyserviciosdeingenieria@hotmail.com</t>
  </si>
  <si>
    <t xml:space="preserve">Hasta el mes de julio se ha cumplido con las actividades establecidas en el plan de implementación, en cuanto a la capacitación técnico-ambiental y socio empresarial, así como las visitas de asistencia técnica. El Proyecto presenta una buena ejecución en todos sus componentes y se cuenta con una correcta planificación de las actividades e inversiones para los siguientes periodos. Aún no se tiene respuesta sobre la solicitud del tercer desembolso de los recursos aportados por el BID/FCP, que fue radicada en el mes de abril de 2023. Sin embargo, la EEE ha continuó con las actividades relacionadas con el trámite de las concesiones de aguas, la planificación de la adquisición de los sistemas de riego, la entrega de elementos para la adecuación de la infraestructura para obtener la certificación como predio exportador y las labores previas para realizar la labor de aislamiento y siembra del área de recuperación.  
</t>
  </si>
  <si>
    <t>056-2022</t>
  </si>
  <si>
    <t>2019-2580006402</t>
  </si>
  <si>
    <t>618205293448
618205292819
618205293652</t>
  </si>
  <si>
    <t>GENERACIÓN DE SOSTENIBILIDAD AMBIENTAL Y CONSERVACIÓN DE LOS ECOSISTEMAS ESTRATÉGICOS MEDIANTE PRÁCTICAS PRODUCTIVAS BAJAS EN CARBONO EN EL MUNICIPIO DE CURILLO</t>
  </si>
  <si>
    <t xml:space="preserve"> INCREMENTAR LA SOSTENIBILIDAD ECONÓMICA, PRODUCTIVA, SOCIAL Y AMBIENTAL DEL SISTEMA DE PRODUCCIÓN GANADERO IMPLEMENTADOS POR LOS MIEMBROS DE LA ORGANIZACIÓN DE PRODUCTORES CORPOJAGUAR EN EL MUNICIPIO DE CURILLO CAQUETÁ.
OBJETIVOS ESPECÍFICOS: 
•	IMPLEMENTAR UN MODELO PRODUCCIÓN BOVINA EFICIENTE, QUE PERMITA OPTIMIZAR LA GANADERÍA DOBLE PROPÓSITO.
•	INCREMENTAR Y OPTIMIZAR LA INVERSIÓN EN LOS MODELOS PRODUCTIVOS GANADEROS.
•	IMPLEMENTAR UN MODELO DE PRODUCCIÓN BOVINA QUE CONTRIBUYA CON LA RECUPERACIÓN AMBIENTAL DEL TERRITORIO.
•	MITIGAR LA CONTAMINACIÓN DE LAS FUENTES HÍDRICAS POR EFECTO DE LA ACTIVIDAD GANADERA.
•	FORTALECER LAS CAPACIDADES ORGANIZATIVAS, ADMINISTRATIVAS Y EMPRESARIALES </t>
  </si>
  <si>
    <t>CURILLO</t>
  </si>
  <si>
    <t>PARAÍSO, EL TABLÓN, LA NUTRIA, EL LIBERTADOR, CURILLO MEDIO, NUTRIA 2, DANUBIO, NORMANDÍA, LOS ÁNGELES, LIBERTAD Y SALAMINA</t>
  </si>
  <si>
    <t>https://fondocp-my.sharepoint.com/:f:/g/personal/dani_umbarila_fondocolombiaenpaz_gov_co/Ei2KDfOha-lHsYvTBcNtylsBNTy_KRIIt5Sp4GOVSMLJtQ?e=ghh5UL</t>
  </si>
  <si>
    <t xml:space="preserve"> LÁCTEOS EL PORVENIR</t>
  </si>
  <si>
    <t>CORPORACIÓN DE LA TECNOLOGÍA AMBIENTAL PARA EL DESARROLLO SOSTENIBLE- CORPOJAGUAR</t>
  </si>
  <si>
    <t>ASOCIACIÓN DE PRODUCTORES: CORPORACIÓN DE LA TECNOLOGÍA AMBIENTAL PARA EL DESARROLLO SOSTENIBLE- CORPOJAGUAR</t>
  </si>
  <si>
    <t>ART, ALCALDÍA DE CURILLO</t>
  </si>
  <si>
    <t>PCS-257-PCOM-T</t>
  </si>
  <si>
    <t>56-2022</t>
  </si>
  <si>
    <t>CERTIFICADO DE APROBACIÓN DE GARANTÍA DE CUMPLIMIENTO
ASEGURADORA: SEGUROS MUNDIAL
GARANTÍA: CCS-100012536
CUMPLIMIENTO: 14/03/22 HASTA 14/03/24
SALARIOS Y PRESTACIONES SOCIALES: 14/03/22 HASTA 14/01/26
CERTIFICADO DE APROBACIÓN DE GARANTÍA DE CUMPLIMIENTO
ASEGURADORA: SEGUROS MUNDIAL
GARANTÍA: 100002691
RESPONSABILIDAD CIVIL EXTRACONTRACTUAL: 14/03/22 HASTA 14/03/23</t>
  </si>
  <si>
    <t>NOMBRE: CORPORACIÓN DE LA TECNOLOGÍA AMBIENTAL PARA EL DESARROLLO SOSTENIBLE - CORPOJAGUAR
Nit: 901022526-5
RL: BLANCA MYRIAM GARCIA
CC: 28.717.493
DIRECCIÓN: CALLE 17 No 6-45 BARRIO 7 DE AGOSTO FLORENCIA - CAQUETÁ
TELÉFONO:  3195966247
E-MAIL: corpojaguar@gmail.com</t>
  </si>
  <si>
    <t>corpojaguar@gmail.com</t>
  </si>
  <si>
    <t>Se realizó la entrega de las plántulas para protección de rondas hídricas a los beneficiarios, incluyendo reposición por pérdidas.</t>
  </si>
  <si>
    <t xml:space="preserve">Se adelantarom los procesos para continuar con las entregas de insumos, elementos y materiales a los 75 beneficiarios.  
A la fecha se reporta el establecimiento de 11 acueductos ganaderos y 15 predios con división de potreros. 
El reporte de avance técnico actual es del 43,7%
</t>
  </si>
  <si>
    <t>Dic-Mar 2023</t>
  </si>
  <si>
    <t>Abril-Junio</t>
  </si>
  <si>
    <t>75</t>
  </si>
  <si>
    <t>057-2022</t>
  </si>
  <si>
    <t>2019-2540007492</t>
  </si>
  <si>
    <t xml:space="preserve">ADALBERTO HERNÁNDEZ HERNÁNDEZ </t>
  </si>
  <si>
    <t>CARIBE</t>
  </si>
  <si>
    <t>SUR DE CÓRDOBA</t>
  </si>
  <si>
    <t>1423682164438-3</t>
  </si>
  <si>
    <t>IMPLEMENTACIÓN DE MODELOS DE PRODUCCIÓN SOSTENIBLES EN GANADERÍA DOBLE PROPÓSITO, CONTRIBUYENDO A LA MITIGACIÓN Y ADAPTACIÓN AL CAMBIO CLIMÁTICO BAJO EL ESTABLECIMIENTO DE SISTEMAS SILVOPASTORILES CON PEQUEÑOS PRODUCTORES GANADEROS DE LAS VEREDAS MIAMI Y PUERTO COLOMBIA DEL MUNICIPIO DE SAN JOSÉ DE URÉ, DEPARTAMENTO DE CÓRDOBA.</t>
  </si>
  <si>
    <t xml:space="preserve"> INCREMENTAR LA PRODUCTIVIDAD Y SOSTENIBILIDAD EN LA ACTIVIDAD GANADERA EN EL MUNICIPIO DE SAN JOSÉ DE URÉ, CÓRDOBA.
 OBJETIVOS ESPECÍFICOS:
IMPLEMENTAR BUENAS PRÁCTICAS GANADERAS.
FORTALECER LAS CAPACIDADES PARA LA GESTIÓN SOCIO EMPRESARIAL.
IMPLEMENTAR ACCIONES PARA CONTROLAR LA DEFORESTACIÓN.
REDUCIR LOS NIVELES DE INTERMEDIACIÓN EN LA COMERCIALIZACIÓN DE LOS PRODUCTOS</t>
  </si>
  <si>
    <t>CÓRDOBA</t>
  </si>
  <si>
    <t xml:space="preserve">SAN JOSÉ DE URÉ </t>
  </si>
  <si>
    <t>MIAMI, PUERTO COLOMBIA, CAMPAMENTO</t>
  </si>
  <si>
    <t>https://fondocp-my.sharepoint.com/:f:/g/personal/dani_umbarila_fondocolombiaenpaz_gov_co/EvXlyzkUCaFFrhEGTaO3CPcBi4pjHUSrRrzZzIGRHI1JxQ?e=2RXJtz</t>
  </si>
  <si>
    <t xml:space="preserve">CAMPESINOS
AFRODESCENDIENTES
INDÍGENAS
VICTIMAS
CON DISCAPACIDAD
</t>
  </si>
  <si>
    <t xml:space="preserve">LECHE CRUDA
- GANADO DE LEVANTE 
</t>
  </si>
  <si>
    <t>COMITÉ DE GANADEROS DE CÓRDOBA – CODEGACOR PARA GANADO Y FRANCISCO PÉREZ PARA LECHE (ACOPIA Y ENTREGA A COLANTA)</t>
  </si>
  <si>
    <t>ASOCIACIÓN DE PRODUCTORES DE MIAMI - ASOPMI Y LA ASOCIACIÓN GREMIAL DE PUERTO COLOMBIA - ASOGPUERTO</t>
  </si>
  <si>
    <t>ASOCIACIÓN GREMIAL DE LA COMUNIDAD DE PUERTO COLOMBIA</t>
  </si>
  <si>
    <t>CCI</t>
  </si>
  <si>
    <t>FUNDACIÓN HORIZONTE</t>
  </si>
  <si>
    <t>SENA</t>
  </si>
  <si>
    <t>PCS-221-PCOM-T</t>
  </si>
  <si>
    <t>57-2022</t>
  </si>
  <si>
    <t>CERTIFICADO DE APROBACIÓN DE GARANTÍA DE CUMPLIMIENTO
ASEGURADORA: SEGUROS MUNDIAL
GARANTÍA: CG-1033763
CUMPLIMIENTO: Desde 17/01/22 Hasta 17/01/24
SALARIOS Y PRESTACIONES SOCIALES: Desde 17/01/22 Hasta 17/01/26
CERTIFICADO DE APROBACIÓN DE GARANTÍA DE CUMPLIMIENTO
ASEGURADORA: SEGUROS MUNDIAL
GARANTÍA: GC-1006924
RESPONSABILIDAD CIVIL EXTRACONTRACTUAL: Desde 17/01/22 Hasta 17/01/23</t>
  </si>
  <si>
    <t>NOMBRE: FUNDACION HORIZONTE
Nit: 846.002.200-5
RL: MONICA STELLA AVILA LLORENTE
CC: 64.700.086
DIRECCIÓN: Calle 13 # 19 - 68 OFI 201 en Montería (Córdoba)
TELÉFONO:  3158716102 – 3216439855 - 7819393
E-MAIL: gerencia@fundacionhorizontec.org</t>
  </si>
  <si>
    <t>gerencia@fundacionhorizontec.org</t>
  </si>
  <si>
    <t xml:space="preserve">Se registra 102 acuerdos de cero Deforestación ratificados y la verificación del 70% de la unidades productivas </t>
  </si>
  <si>
    <t xml:space="preserve">Siembra1020 plántulas para sombrío </t>
  </si>
  <si>
    <t>Se registra en el componente técnico el seguimiento del prendimiento 102 HA de semilla asexual (estolones Brachiaria). En el incremento de cobertura vegetal se hizo entrega y siembra1020 plántulas para sombrío así: 340 plántulas de Campano, 340 plántulas de Algarrobo y 340 plántulas de orejero, establecida en sistema Silvopastoril en franjas con la siembra de la semilla de leucaena para forraje. En temas de capacitación se orienta a los beneficiarios en MIPE manejo de plagas y enfermedades en praderas.se registra en el componente técnico el seguimiento del prendimiento 102 HA de semilla asexual (estolones Brachiaria). En el incremento de cobertura vegetal se hizo entrega y siembra1020 plántulas para sombrío así: 340 plántulas de Campano, 340 plántulas de Algarrobo y 340 plántulas de orejero, establecida en sistema Silvopastoril en franjas con la siembra de la semilla de leucaena para forraje. En temas de capacitación se orienta a los beneficiarios en MIPE manejo de plagas y enfermedades en praderas.</t>
  </si>
  <si>
    <t>TRES</t>
  </si>
  <si>
    <t>ENE-FEB-MAR</t>
  </si>
  <si>
    <t>ABR-MAY-JUN</t>
  </si>
  <si>
    <t>15-09-2023</t>
  </si>
  <si>
    <t>102</t>
  </si>
  <si>
    <t>058-2022</t>
  </si>
  <si>
    <t>2019-2520005302</t>
  </si>
  <si>
    <t>MARTHA ISABEL CALDERÓN DIAZ</t>
  </si>
  <si>
    <t>INSTALACIÓN DE UN PLAN DE FORTALECIMIENTO ORGANIZACIONAL AGROAMBIENTAL PARA EL FORTALECIMIENTO DE LA CADENA FRUTALES; EN EL MUNICIPIO DE EL TAMBO EN EL DEPARTAMENTO DE CAUCA</t>
  </si>
  <si>
    <t xml:space="preserve"> MEJORAR INGRESOS Y COMPETITIVIDAD DE LOS SISTEMAS DE PRODUCCIÓN DE FRUTALES EN EL MUNICIPIO DE EL TAMBO
OBJETIVOS ESPECÍFICOS:
	ESTABLECER CULTIVOS FRUTALES DE AGUACATE HASS Y DE LIMÓN TAHITÍ CON PRÁCTICAS DE MANEJO DE CULTIVO ADECUADAS.
	PLANIFICAR EL MANEJO DE LOS RECURSOS NATURALES INTRAPREDIALES PARA EL DESARROLLO DE LOS FRUTALES
	DEFINIR UN PROCESO ORGANIZATIVO Y SOCIOEMPRESARIAL PARA PRODUCTORES AGRÍCOLAS FRUTALES.</t>
  </si>
  <si>
    <t>EL TAMBO</t>
  </si>
  <si>
    <t>ALTO DEL REY, BETANIA, CABUYAL, CABUYAL SAN JOAQUÍN, CALICHARES, CAMPO ALEGRE, CHICUEÑA, CUATRO ESQUINAS, EL OBELISCO, EL PROGRESO - CUATRO ESQUINAS, EL TABLÓN, GOLONDRINAS - CUATRO ESQUINAS, GUAZABARITA, LA CUCHILLA, LA FLORIDA, LA INDEPENDENCIA - SAN JOAQUÍN, LA LAJA, LA PAZ, LA VENTA, LAS PIEDRAS, LIMONCITO FONDAS, LIMONCITO MIRRINGA, LISBOA, LOMA ALTA – SANJOAQUÍN, LOMA DE PAJA, LOS ÁNGELES, MOLINO, NUEVO, PANDIGUANDO, PEPITAL, PIAGUA, PORVENIR, PRADERA, PUENTE ALTA, PUERTO RICO PIAGUA, ROMELIA, SAN JOAQUÍN, SAN ROQUE CAÑAVERAL, SAN ROQUE CRESTE GALLO, SEVILLA – ZARZAL.</t>
  </si>
  <si>
    <t>https://fondocp-my.sharepoint.com/:f:/g/personal/dani_umbarila_fondocolombiaenpaz_gov_co/Evsve2wsA3pEjkHSAwOJLCMBP7RcNulFM5FYyZAiXWwddg?e=UGN89s</t>
  </si>
  <si>
    <t xml:space="preserve"> AGUACATE HASS CALIDAD 1 Y 2; LIMÓN TAHITÍ CALIDAD 1 Y 2 </t>
  </si>
  <si>
    <t xml:space="preserve"> ASOCIACIÓN DE AGRICULTORES ORGÁNICOS DE CASCAJERO (ASOAORCA) </t>
  </si>
  <si>
    <t xml:space="preserve"> PRODUCTORES AGROPECUARIOS DEL CAUCA (AGROPEMCA) </t>
  </si>
  <si>
    <t xml:space="preserve"> FUNDACIÓN ASESORÍAS E INVESTIGACIONES PROFESIONALES (AIP) </t>
  </si>
  <si>
    <t>ALCALDÍA DEL TAMBO</t>
  </si>
  <si>
    <t>PCS-234-PCOM-T</t>
  </si>
  <si>
    <t>58-2022</t>
  </si>
  <si>
    <t>CERTIFICADO DE APROBACIÓN DE GARANTÍA DE CUMPLIMIENTO
ASEGURADORA: SEGUROS DEL ESTADO S.A
GARANTÍA: 41-45-101075563
CUMPLIMIENTO: 17/01/2022 a 17/07/2024
SALARIOS Y PRESTACIONES SOCIALES: 17/01/2022 a 17/07/2026
CERTIFICADO DE APROBACIÓN DE GARANTÍA DE CUMPLIMIENTO
ASEGURADORA: SEGUROS DEL ESTADO S.A
GARANTÍA: 41-40-101043804
RESPONSABILIDAD CIVIL EXTRACONTRACTUAL: 17/01/22 a 17/07/23</t>
  </si>
  <si>
    <t>NOMBRE:FUNDACION ASESORIAS E INVESTIGACIONES PROFESIONALES - AIP
Nit: 900.471.321-4
RL: NORA CONSTANZA CALVACHE BURBANO
CC: 59.832.831
DIRECCIÓN: Carrera 8 # 8N – 65 en Popayán
TELÉFONO: 3113399206
E-MAIL: gerencia@fundacionaip.com</t>
  </si>
  <si>
    <t>gerencia@fundacionaip.com</t>
  </si>
  <si>
    <t xml:space="preserve">Se continua avanzando con la georreferenciación y la toma del registro fotográfico de los fragmentos de bosque que dan cumplimiento al acuerdo de Cero Deforestación, al igual que enlazando y describiendo dichos acuerdos con las capacitaciones (ECA) en los diferentes grupos de trabajo, recodándoles los compromisos como Beneficiarios del proyecto. Además, de la importancia de realizar la conservación de los boques y como estos ayudan en la prevención y mitigación de los riesgos asociados a los desastres naturales, ayudando en la realización de una Gestión del Riesgo oportuna en las fincas.
Se realiza recomendación en las visitas y ECAS a los productores la importancia de realizar conservación y cero deforestación, las practicas de implementar restauración o reforestación.
Por medio de la oficina de riesgo se esta sensibilizando medidas preventivas. </t>
  </si>
  <si>
    <t>Entre las acciones de seguimiento en las visitas encontramos la verificación de los establecimientos (siembras) de los cultivos de Aguacate hass y Limón tahití, ya que contamos con 100% de los cultivos establecidos, los cuales al ser manejados mediante la técnica de sistemas agroforestales incrementa la cobertura vegetal, contribuyendo así con la captura de carbono, la mitigación de gases de efecto invernadero y la mejora de características fisicoquímicas del suelo. Además, de las capacitaciones y visitas de seguimiento con enfoque de agricultura limpia y la implementación de practicas agroecológicas.
Además la siembra de cultivos transitorios como el maíz y el frijol.</t>
  </si>
  <si>
    <t>Se reportaron informes de las escuelas de campo realizadas en los temas manejo integrado de plagas y cambio climático, así como temas de manejo de registro predial, entre los cuales se incluyó información de la parte socio empresarial. Las visitas prediales se aprovecharon para realizar seguimiento a las podas de formación y manejo de otras pautas de manejo agroecológico impartidas por la Fundación AIP, como el manejo del Mulch como una técnica para mantener un nivel de humedad adecuada y crear ambiente propicio para los microoganismos del suelo. La aplicación del biol y de los manejos preventivos y culturales para reducir la afectación de plagas y enfermedades. Se siguen fortaleciendo la alianda con Asoahorca, Asohofrucol y se registró la obtención de créditos con el banco Agrario para el mantenimiento de los cultivos de frutales</t>
  </si>
  <si>
    <t>Abril-junio 2023</t>
  </si>
  <si>
    <t>YA LO TIENE</t>
  </si>
  <si>
    <t>106</t>
  </si>
  <si>
    <t>059-2022</t>
  </si>
  <si>
    <t>2019-2590007932</t>
  </si>
  <si>
    <t>SANTIAGO LAUREANO MARRUGO DE LA ROSA</t>
  </si>
  <si>
    <t>MONTES DE MARÍA</t>
  </si>
  <si>
    <t>0813212174216
0813212174227
0813212173149</t>
  </si>
  <si>
    <t>APICULTURA, HUERTAS ORGÁNICAS, SIEMBRA Y SEMI-MECANIZACIÓN DEL PROCESO DEL CULTIVO DE AJONJOLÍ COMO ALTERNATIVA PARA LA INTEGRACIÓN DE LOS JÓVENES RURALES EN LAS CADENAS PRODUCTIVA DE LOS MONTES DE MARÍA</t>
  </si>
  <si>
    <t xml:space="preserve"> LOGRAR LA INCLUSIÓN PRODUCTIVA DE LOS JÓVENES RURALES DE CÓRDOBA BOLÍVAR FOCALIZADOS EN LAS VEREDAS GUAYMARAL, GUARUMO Y SANTA LUCÍA A LAS CADENAS PRODUCTIVAS DE AJONJOLÍ, APÍCOLA Y HORTALIZAS Y VERDURAS, BUSCANDO EL AUMENTO DE LA COMPETITIVIDAD Y SOSTENIBILIDAD DEL SECTOR AGROPECUARIO EN LA REGIÓN PROPENDIENDO POR LA INTEGRACIÓN GENERACIONAL, EL CAMBIO TECNOLÓGICO, LA SOSTENIBILIDAD AMBIENTAL, LA DIVERSIFICACIÓN Y LA CREACIÓN DE OPORTUNIDADES DE INCLUSIÓN PRODUCTIVA, RENTABLE Y ATRACTIVAS PARA JÓVENES RURALES CAMPESINOS.</t>
  </si>
  <si>
    <t>BOLÍVAR</t>
  </si>
  <si>
    <t>GUARUMO, GUAMARAL Y SANTA LUCÍA</t>
  </si>
  <si>
    <t>https://fondocp-my.sharepoint.com/:f:/g/personal/dani_umbarila_fondocolombiaenpaz_gov_co/Er4qeQ-VDYtCqsUfzUW-4t8BlQ1YmW-EmmA8EPaTzLWSQA?e=ecqetA</t>
  </si>
  <si>
    <t xml:space="preserve">CAMPESINOS VÍCTIMAS </t>
  </si>
  <si>
    <t>AJONJOLÍ, CILANTRO, TOMATE, AJÍ DULCE, BERENJENA (HUERTAS ORGÁNICAS), MIEL DE ABEJA Y CERA (APICULTURA)</t>
  </si>
  <si>
    <t>COOAGROMIEL; GRANOS Y SEMILLAS JR S.A.S. Y MERCADO LOCAL</t>
  </si>
  <si>
    <t xml:space="preserve">ASOCIACIÓN DE JÓVENES EMMANUEL – (ASOEMANUEL) GUAYMARAL.
ASOCIACIÓN DE RETORNADOS DEL GUARUMO (ASODESREGUA) 
ASOCIACIÓN DE MUJERES EN ACCIÓN LA FE (ASMUALFE) 
ASOCIACIÓN DE JÓVENES EMPRENDEDORES DE SANTA LUCÍA (ASOJOEMSA)
</t>
  </si>
  <si>
    <t>ASOCIACIÓN DE JÓVENES EMMANUEL -GUAYMARAL</t>
  </si>
  <si>
    <t>ADELZAPATOSA</t>
  </si>
  <si>
    <t>FUNDACIÓN PLANETA RURAL</t>
  </si>
  <si>
    <t xml:space="preserve">Alcaldía de Córdoba </t>
  </si>
  <si>
    <t>PCS-222-PCOM-T</t>
  </si>
  <si>
    <t>CERTIFICADO DE APROBACIÓN DE GARANTÍA DE CUMPLIMIENTO
ASEGURADORA: SEGUROS MUNDIAL
GARANTÍA: NB-100195937
CUMPLIMIENTO:  17/01/22 HASTA 17/07/24
SALARIOS Y PRESTACIONES SOCIALES: 17/01/22 HASTA 17/07/26
CERTIFICADO DE APROBACIÓN DE GARANTÍA DE CUMPLIMIENTO
ASEGURADORA: SEGUROS MUNDIAL
GARANTÍA: NB-100042490
RESPONSABILIDAD CIVIL EXTRACONTRACTUAL:  17/01/22 HASTA 17/07/23</t>
  </si>
  <si>
    <t>NOMBRE: FUNDACION PLANETA RURAL
Nit: 901.083.034-4
RL: ALEJANDRO MARTÍNEZ HERRERA
CC: 1.069.832.204
DIRECCIÓN: Carrera109 # 131-23en Bogotá D.C
TELÉFONO:  3176699321
E-MAIL: planetaruralfoundation@gmail.com</t>
  </si>
  <si>
    <t>planetaruralfoundation@gmail.com</t>
  </si>
  <si>
    <t>Solicitud de Tercer desembolso, Solicitud de prorroga de prorrogas, procesos de capacitación y comercialización</t>
  </si>
  <si>
    <t>junio</t>
  </si>
  <si>
    <t>0</t>
  </si>
  <si>
    <t>74</t>
  </si>
  <si>
    <t>097-2022</t>
  </si>
  <si>
    <t>2019-2550002922</t>
  </si>
  <si>
    <t>IVÁN FONSECA URREGO</t>
  </si>
  <si>
    <t>MACARENA - GUAVIARE</t>
  </si>
  <si>
    <t>FORTALECIMIENTO A LA CADENA PRODUCTIVA DE SACHA INCHI DE LA ASOCIACIÓN ASPROMACARENA A PARTIR DEL USO SOSTENIBLE DE LOS RECURSOS NATURALES</t>
  </si>
  <si>
    <t xml:space="preserve">  INCREMENTAR LAS CAPACIDADES PARA LA GESTIÓN INTEGRAL DEL SISTEMA PRODUCTIVO DE SACHA INCHI COMO APUESTA DE NEGOCIO VERDE EN EL MUNICIPIO DE VISTA HERMOSA, META.
OBJETIVOS ESPECÍFICOS:
	FORTALECER CAPACIDADES ORGANIZACIONALES Y EMPRESARIALES DE ASPROMACARENA.
	INCREMENTAR EL NIVEL DE APROPIACIÓN DE BUENAS PRÁCTICAS AMBIENTALES ENMARCADAS EN CRITERIOS DE NEGOCIOS VERDES.
	AUMENTAR LA OFERTA Y ADOPCIÓN DE PRÁCTICAS Y TECNOLOGÍAS DE PRODUCCIÓN SOSTENIBLE EN SISTEMAS AGROFORESTALES.
	PROMOVER RELACIONAMIENTO COMERCIAL ORIENTADO AL ACCESO A MERCADOS MÁS RENTABLES.</t>
  </si>
  <si>
    <t>META</t>
  </si>
  <si>
    <t>VISTAHERMOSA</t>
  </si>
  <si>
    <t>LA ARGENTINA, EL DORADO, EL ENCANTO, ALTO DELICIAS, BUENA VISTA, BALCONCITOS, CAÑO 20, COSTA RICA, PALMERAS, LA BARSOVIA, LA LIBERTAD, MATA BAMBÚ, ALTO TERMALES, PIÑAL, TALANQUERAS.</t>
  </si>
  <si>
    <t>https://fondocp-my.sharepoint.com/:f:/g/personal/dani_umbarila_fondocolombiaenpaz_gov_co/EiTIEYgk3DhKoqXYCZ36N8sBneanvfZ9HTzFW7XWRWd47A?e=P9kLjw</t>
  </si>
  <si>
    <t>SACHA INCHI Y COPOAZÚ</t>
  </si>
  <si>
    <t xml:space="preserve">1) INZUNAI  Y
2) SALUD POR NUESTRA TIERRA </t>
  </si>
  <si>
    <t>I) ASOCIACIÓN CAMPESINA PARA LA AGRICULTURA AGROECOLÓGICA LA DEFENSA Y PRESERVA-CIÓN DE LA SERRANÍA DE LA MACARENA – ASPROMACARENA.</t>
  </si>
  <si>
    <t>LAURENTINO PERDOMO. ASOCIACIÓN CAMPESINA PARA LA AGRICULTURA AGROECOLÓGICA, DEFENSA Y PRESERVACIÓN DE LA SERRANÍA DE LA MACARENA ASPROMACARENA.</t>
  </si>
  <si>
    <t>INSTITUTO AMAZÓNICO DE INVESTIGACIONES CIENTÍFICAS – SINCHI</t>
  </si>
  <si>
    <t>I) ALCALDÍA VISTA HERMOSA
II) CORMACARENA</t>
  </si>
  <si>
    <t>PCS-186-PCOM-T</t>
  </si>
  <si>
    <t xml:space="preserve">NOMBRE:Instituto Amazónico de Investigaciones Científicas SINCHI
Nit: 860061110-3
RL: Luz Marina Mantilla Cardenas
CC: 51580110
DIRECCIÓN: CL  20   5    44.  Bogotá D.C. 
TELÉFONO:  fijo en Bogotá: 4442060 ó 4442088
E-MAIL: dlizcano@sinchi.org.co </t>
  </si>
  <si>
    <t xml:space="preserve">Cordinador  Proyecto:bgiraldo@sinchi.org.co
Administrativa SINCHI: sabdala@sinchi.org.co </t>
  </si>
  <si>
    <t xml:space="preserve">Se  realiza la verificación de áreas de conservación en los nuevos predios seleccionados 30/66 predios nuevos. </t>
  </si>
  <si>
    <t>La EEE en su contrapartida ha suministrado el material forestal para las áreas de recuperación perimetral a las áreas seleccionadas.</t>
  </si>
  <si>
    <t>ALTA</t>
  </si>
  <si>
    <t>Se presenta modificación de la base social en un 45%. 33/66 beneficiarios. 
**Lleva 14/24 meses de ejecución programada, con una ejecución física del 16%</t>
  </si>
  <si>
    <t>Abril -Junio de 2023</t>
  </si>
  <si>
    <t>3 Sem/Sep/23</t>
  </si>
  <si>
    <t>66</t>
  </si>
  <si>
    <t>098-2022</t>
  </si>
  <si>
    <t>2019-2510003082</t>
  </si>
  <si>
    <t>CONSERVACIÓN, RECUPERACIÓN Y SOSTENIBILIDAD DE CANANGUCHALES EN EL MUNICIPIO DE PUERTO ASÍS EN ÁREAS SUSCEPTIBLES A PROCESO DE RESTAURACIÓN ECOLÓGICA</t>
  </si>
  <si>
    <t xml:space="preserve"> INICIAR EL PROCESO DE RECUPERACIÓN DE LA COBERTURA DE HUMEDALES NATURALES, DOMINADOS POR MAURITIA FLEXUOSA L. (CANANGUCHAL), AFECTADOS POR LA INCIDENCIA DE ACTIVIDADES PRODUCTIVAS NO SOSTENIBLES COMO LA GANADERÍA EXTENSIVA.</t>
  </si>
  <si>
    <t xml:space="preserve">PUERTO ASIS </t>
  </si>
  <si>
    <t xml:space="preserve">AGUA NEGRA, LAS BOCANAS, NARIÑO NARIÑO, PIÑUÑA NEGRO, PLANADAS, REMOLINO SANTA HELENA, SANTA ISABEL, TRES BOCANAS, UNIÓN COCAYA </t>
  </si>
  <si>
    <t>https://fondocp-my.sharepoint.com/:f:/g/personal/dani_umbarila_fondocolombiaenpaz_gov_co/EjTCHbCSOP9Bq0cqDwKihwUBMX-49pajgvEE4qTnt-Q25w?e=vrShCf</t>
  </si>
  <si>
    <t>Restauración</t>
  </si>
  <si>
    <t>RESTAURACIÓN - 289 HA</t>
  </si>
  <si>
    <t>FORESTAL: CONSERVACIÓN Y USO SOSTENIBLE DE BOSQUES</t>
  </si>
  <si>
    <t>ASOPARAISO - ASOCIACIÓN DE PRODUCTORES AGROPECUARIOS DEL PARAÍSO</t>
  </si>
  <si>
    <t>INSTITUTO AMAZÓNICO DE INVESTIGACIONES CIENTÍFICAS SINCHI</t>
  </si>
  <si>
    <t>FUNDACION NATURA</t>
  </si>
  <si>
    <t>PCS-181-PCOM-T</t>
  </si>
  <si>
    <t>98-2022</t>
  </si>
  <si>
    <t>CERTIFICADO DE APROBACIÓN DE GARANTÍA DE CUMPLIMIENTO
ASEGURADORA: SEGUROS MUNDIAL S.A 
GARANTÍA: CSC-100019491 
CUMPLIMIENTO: DESDE 7/02/2022 HASTA 7/08/2024 
SALARIOS Y PRESTACIONES SOCIALES: DESDE 7/02/2022 HASTA 7/08/2026
CERTIFICADO DE APROBACIÓN DE GARANTÍA DE CUMPLIMIENTO
ASEGURADORA:SEGUROS MUNDIAL S.A 
GARANTÍA:CSC-100004716 
RESPONSABILIDAD CIVIL EXTRACONTRACTUAL: DESDE 7/02/2022 HASTA 7/08/2023</t>
  </si>
  <si>
    <t>NOMBRE:INSTITUTO AMAZONICO DE INVESTIGACIONES CIENTIFICAS -SINCHI.
Nit: 860.061.110-3
RL: LUZ MARINA MANTILLA CÁRDENAS
CC:51.580.110
DIRECCIÓN: CALLE 20 # 5-44 BOGOTÁ
TELÉFONO:4442060-4442088  
E-MAIL: sinchi@sinchi.org.co</t>
  </si>
  <si>
    <t>sinchi@sinchi.org.co</t>
  </si>
  <si>
    <t>Se ha efectuado la delimitación de las areas a restaurar (buffer 30 m). Se culminaron las actividades de levantamiento de parcelas para realizar el diagnóstico. Se cuenta con la zonificacion de las áreas a intervenir y los respectivos mapas. En curso el establecimiento y funcionamiento del vivero.</t>
  </si>
  <si>
    <t xml:space="preserve">Materiales entregados a los beneficiarios.  Areas a restaurar (buffer 30m), delimitadas. Se culminaron las actividades de levantamiento de parcelas para realizar el diagnóstico. Se cuenta con la zonificacion de las áreas a intervenir y los respectivos mapas
Ejecución fisica y financiera baja con relación al periodo transcurrido (12 meses).      </t>
  </si>
  <si>
    <t>3</t>
  </si>
  <si>
    <t>100-2022</t>
  </si>
  <si>
    <t>2019-2570005542</t>
  </si>
  <si>
    <t>RICARDO CORTÉS SÁNCHEZ</t>
  </si>
  <si>
    <t>FORTALECIMIENTO DE LAS CAPACIDADES PRODUCTIVAS SOCIO EMPRESARIALES Y COMERCIALES DE LA ASOCIACIÓN ACEDGA EN EL MUNICIPIO DE PLANADAS TOLIMA A TRAVÉS DE CAFICULTURA SOSTENIBLE - CERTIFICACIONES DE LOS SELLOS DE CALIDAD RAINFOREST ALLIANCE, ORGÁNICO Y COMERCIO JUSTO</t>
  </si>
  <si>
    <t xml:space="preserve"> ESTANDARIZAR LA CALIDAD DEL CAFÉ EN EL 100% DE LOS PREDIOS DE LOS ASOCIADOS DE ACEDGA
OBJETIVOS ESPECÍFICOS: 
● INCREMENTAR EL FORTALECIMIENTO COMERCIAL.
● MEJORAR LA IMPLEMENTACIÓN DE PRÁCTICAS DE PRODUCCIÓN Y BENEFICIO.
● MEJORAR LA INFRAESTRUCTURA DE BENEFICIO.
● REFORZAR LA CAPACIDAD ORGANIZACIONAL</t>
  </si>
  <si>
    <t>ALTAMIRA, ALTO SANO, BARRANQUILLA, CORAZÓN, EL CAIMÁN, EL JORDÁN, EL MIRADOR, EL OSO, EL PROGRESO, LA ALDEA, LA UNIÓN, LOS ALPES, LAS PALOMAS, LOS MANGOS, NAZARENO, PALMERA, PUERTO LIMÓN, PRIMAVERA, SAN MIGUEL, VILLA NUEVA</t>
  </si>
  <si>
    <t>https://fondocp-my.sharepoint.com/:f:/g/personal/dani_umbarila_fondocolombiaenpaz_gov_co/Emp9uIx65RNOkU620Cad5LQBUshIXklpM7Mym9QhYy9ARA?e=ypas33</t>
  </si>
  <si>
    <t>CAFÉ PERGAMINO SECO – CPS CON SELLOS DE CERTIFICACIÓN (RAINFOREST ALLIANCE, ORGÁNICO Y COMERCIO JUSTO)</t>
  </si>
  <si>
    <t>COMERCIALIZADORA RACAFÉ &amp; CIA S.C.A</t>
  </si>
  <si>
    <t>GRUPO ASOCIATIVO DE PRODUCTORES DE CAFÉ ESPECIAL DIFERENCIADO DE GAITANIA, TOLIMA (ACEDGA)</t>
  </si>
  <si>
    <t>COOPERATIVA DE CAFICULTORES DEL SUR DEL TOLIMA LTDA - CAFISUR</t>
  </si>
  <si>
    <t>PCS-193-PCOM-T</t>
  </si>
  <si>
    <t>NOMBRE: COOPERATIVA DE CAFICULTORES DEL SUR DEL TOLIMA. CAFISUR
Nit: 890.701.732-0
RL: Luis Ernesto Vaquiro Olaya 
CC: 5.888.260
DIRECCIÓN: Calle 8 8-18 edificio CAFISUR
TELÉFONO:  311 5155886
E-MAIL: cafisur.ltda@gmail.com</t>
  </si>
  <si>
    <t>coordinadorepsagro.cafisur@gmail.com; cafisur.ltda@gmail.com</t>
  </si>
  <si>
    <t>De acuerdo con lo reportado por la EEE, se ha avanzado sobre el desarollo de las siguientes acciones:
Se realizó la implementación  de manera exitosa de  los planes de fertilización implementados por el staff del proyecto.  El equipo porfesional del  proyecto implementó como practica la optimización en el control de arvenses, en aras de generar un  impacto   altamente satisfactorio para los productores , mejorando la sosteniblidad en las unidades prediales  con el menor impacto posible al medio ambiente .
 Por otra parte  se realizaron acciones encaminadas hacia el mejoramiento en las practicas de actividades como  control de broca y  plagas .
 El  grupo de productores ha adoptado practicas de manera extosa en actividades de beneficio del café, mejoramiento de practicas de fertilización, MIPE , MIFER, alcanzando un nivel de experiencia importante dentro del grupo.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planificiación 
Los productores han realizado el proceso de construcción de la infraestructura para el fortalecimiento del beneficio del café, 
El profesional de infraestructura del proyecto ha realizado visitas de seguimiento y validación de avance    con la construcción de los sistemas  de beneficio por parte de los productores beneficiarios.Se  implementa el seguimiento por parte del profesional destacado para este rubro , indicando un avance cercano al 60 % en avance de la obras de adecuacion de fosas, tanques y sistemas de tratamiento de aguas mieles STAM.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planificiación 
El equipo tecnico del proyecto  continuó con las visitas prediales a los beneficiarios , recopilando informacion importante para la productividad , habida cuenta  de la entrada de la cosecha en la region .
El staff ha cumplimentado las listas de chequeo para el cumplimiento de los criterios  para la certificación de café sostenible, por parte de los profesionales  destacados .  Se efectúa  durante  el mes de abril una capacitación de caracter  Ambiental , socio empresarial  y  acompañamiento en sellos por parte de la profesional que fue contratada para tal fin.
Esta persona estará dedicada al alistamiento para la puesta en marcha de la auditoria de certificación por parte de la organización . 
  Desde el componente Socio - Empresarial , en el encuentro de capacitación ,  el profesional  desarrolló acciones prientadas a mejorar  la capacidad de respuesta por parte de la organización al pleno de la junta directiva de ACEDGA,
 Se llevó a cabo la actividad de transferencia de competencias  en la puesta en marcha  implementacion  de esquemas comerciales , revision documental y validación del modelo de negocio CANVAS para la organización.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planificiación 
Se suministró oficina para la administración y operación del proyecto, Papelería, equipos de computación e impresión y asesoría contable del proyecto. Como es bien sabido , el proyecto tenia una finalizacion en el mes de mayo de 2023 , sin embargo , por razones administrativas , tecnicas y operativas , la EEE solicitó una prórroga en tiempo por 6 meses  sin implicaciones de incremento de recursos por parte del  FCP.
A  este tenor se destaca el avance alcanzado gracias al desembolso realizado el 17 de abril , con el que se logró cubrir rubros que estaban pendientes , por tanto se informa que el avance de ejecución del 86,01 % .El staff técnico   pudo garantizar a lo largo de la intervención,  la generación de procesos de sosteniblidad , incremento de la productividad , dentro de los productores de Acedga , se está realizando el acercamiento con el aliado comercial para realizar avances tendientes a la exportacion de café con denominacion Planadas.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planificación , asi lascosas CAFISUR garantizará las gestiones necesarias para llevar a buen término todas las acciones necesarias para cumplimentar lo propuesto y generar estrategias de gestion que continuen garantizando el éxito del proyecto.
se realizan divulgaciones por las redes sociales y material impreso de la eee, ( periodico triemstral  de actividades )En marco de la intervención realizada , Se ha logró generar un buen proceso  en la ejecución del proyecto, gracias al desembolso de recursos , se pudo dar rodaje a algunas actividades que estaban pendientes .
Los beneficiarios  adoptaron  competencias  hacia unas mejores  practicas sostenibles para la caficultura.
Las actividades técnicas de  transferencia de competencias, capacitaciones y actividades grupales, fueron importantes para que los participantes del proyecto  obtuvieran réditos desde lo técnico , lo económico , lo ambiental  gracias a las  adopciones tecnicas   orientadas a la mejora en la productividad de los cafetales que garantizarán en el largo plazo la permanencia de los beneficiarios dentro de los mas altos estandares en la produccion cafeterade la región del sur del Tolima , generando a su vez el incremento en la rentabilidad de los beneficiarios del proyecto.Como se ha mencionado , el proyecto ha cumplido  y surtido las actividades técnicas , ambientales y socio empresariales de manera exitosa ,  y que el staff técnico  ha culminado sus labores en el mes de mayo de 2023 , sin embargo se  indica que no se han llevado a cabo nuevas acciones , habida cuenta de la solicitud del tercer desembolso de recursos.</t>
  </si>
  <si>
    <t>101-2022</t>
  </si>
  <si>
    <t>2019-2520005512</t>
  </si>
  <si>
    <t>RICARDO ALONSO CABRERA NARVAEZ</t>
  </si>
  <si>
    <t>FORTALECIMIENTO DE LA PRODUCCIÓN Y COMERCIALIZACIÓN DE CAFÉS ESPECIALES CERTIFICADOS EN SISTEMAS AGROFORESTALES CON PEQUEÑOS PRODUCTORES ASOCIADOS A ASOCAMP DEL MUNICIPIO DE CAJIBÍO, CAUCA.</t>
  </si>
  <si>
    <t xml:space="preserve">AUMENTAR LA PRODUCTIVIDAD Y LA CALIDAD DEL CAFÉ ESPECIAL CERTIFICADO DE ASOCAMP EN EL MUNICIPIO DE CAJIBÍO  CAUCA. 
</t>
  </si>
  <si>
    <t>CAJIBÍO</t>
  </si>
  <si>
    <t>LA GRANJA, LA PALMA, EL CEDRO, LA PEDREGOSA, SANTA CATALINA, CARPINTERO, LA PLAYA, LAS CASITAS, BUENA VISTA, LAS DELICIAS, EL CIDRAL Y VILLA HERMOSA.</t>
  </si>
  <si>
    <t>https://fondocp-my.sharepoint.com/:f:/g/personal/dani_umbarila_fondocolombiaenpaz_gov_co/EnkKcWWoHHdPg1c_RXJ2MoIBcJ9cfpwgTgGNGpTUaxC4-A?e=BBNgkg</t>
  </si>
  <si>
    <t>ASOCIACIÓN DE PRODUCTORES CAMPESINOS DE LA PEDREGOSA (ASOCAMP).</t>
  </si>
  <si>
    <t>ASOCIACIÓN DE PRODUCTORES CAMPESINOS DE LA PEDREGOSA (ASOCAMP). (SEGÚN PERFIL)</t>
  </si>
  <si>
    <t xml:space="preserve">SENA
ALCALDIA MUNICIPAL
COSURCA
</t>
  </si>
  <si>
    <t>PCS-214-PCOM-T</t>
  </si>
  <si>
    <t>CERTIFICADO DE APROBACIÓN DE GARANTÍA DE CUMPLIMIENTO
ASEGURADORA: ASEGURADORA SOLIDARIA DE COLOMBIA
GARANTÍA: 435-45-994000013583
CUMPLIMIENTO: 24/01/22 HASTA 24/07/24
SALARIOS Y PRESTACIONES SOCIALES: 24/01/22 HASTA 24/07/26
CERTIFICADO DE APROBACIÓN DE GARANTÍA DE CUMPLIMIENTO
ASEGURADORA: ASEGURADORA SOLIDARIA DE COLOMBIA
GARANTÍA: 435-74-994000011784
RESPONSABILIDAD CIVIL EXTRACONTRACTUAL: 24/01/22 HASTA 24/07/23</t>
  </si>
  <si>
    <t>gerencia@cosurca.coop; cooperativacosurca@gmail.com , asistenteproyectos@cosurca.coop</t>
  </si>
  <si>
    <t>N.A</t>
  </si>
  <si>
    <t>Enero a marzo 2023</t>
  </si>
  <si>
    <t>ninguno</t>
  </si>
  <si>
    <t>103-2022</t>
  </si>
  <si>
    <t>2019-2570004022</t>
  </si>
  <si>
    <t>IMPLEMENTACIÓN DE TECNOLOGÍAS SOSTENIBLES PARA INCREMENTAR LA COMPETITIVIDAD DEL CULTIVO DEL CACAO EN LA ASOCIACIÓN APROCASURT EN CHAPARRAL TOLIMA</t>
  </si>
  <si>
    <t>INCREMENTAR PRODUCTIVIDAD Y CONDICIONES DE CALIDAD DEL CACAO EN LA CADENA DE VALOR ORIENTADA A NEGOCIOS VERDES POR PARTE DE APROCASURT, EN EL MUNICIPIO DE CHAPARRAL, TOLIMA. 
1. DESARROLLAR CAPACIDAD PRODUCTIVA CON LA IMPLEMENTACIÓN DE UN MODELO TECNOLÓGICO ORIENTADO A NEGOCIOS VERDES.
2. APROPIAR PRÁCTICAS DE PRESERVACIÓN Y CONSERVACIÓN DEL MEDIO AMBIENTE EN LOS PRODUCTORES, EN EL DESARROLLO DE LA ACTIVIDAD PRODUCTIVA
3. FOMENTAR EL DESARROLLO DE CAPACIDADES ORGANIZACIONALES, EMPRESARIALES ESTRATÉGICAS DE LOS PRODUCTORES Y SUS FAMILIAS CON ENFOQUE EN NEGOCIOS VERDES
4. PROMOVER EL ENCADENAMIENTO COMERCIAL DE LA PRODUCCIÓN DE CACAO EN MERCADOS DE MAYOR VALOR CON ORIENTACIÓN A NEGOCIOS VERDES.</t>
  </si>
  <si>
    <t xml:space="preserve">CHAPARRAL </t>
  </si>
  <si>
    <t>ARGENTINA, BRÚCELAS, BUENOS AIRES, CHICALÁ, EL VISO, HELECHALES, ICARCÓ, IRCO, IRCO DOS AGUAS, JASMÍNIA, LA ALDEA, LA BARRIALOSA, LA GLORIETA, LA HOLANDA, LA LINDOSA, LA SIERRA, MESA DE AGUAYO, PARAÍSO, PROVIDENCIA, PUNTERALES Y TRES ESQUINAS</t>
  </si>
  <si>
    <t>https://fondocp-my.sharepoint.com/:f:/g/personal/dani_umbarila_fondocolombiaenpaz_gov_co/Eiw_8UYJY15FiewJJxUmQgABfeNucs-13z8xccF3gJMffw?e=6vk4cx</t>
  </si>
  <si>
    <t xml:space="preserve">CACAO </t>
  </si>
  <si>
    <t>I) COMPAÑÍA NACIONAL DE CHOCOLATES
II) AROCO SAS</t>
  </si>
  <si>
    <t>I) ASOCIACIÓN DE PRODUCTORES DE CACAO DEL SUR DEL TOLIMA - APROCASURT</t>
  </si>
  <si>
    <t>ASOCIACIÓN DE PRODUCTORES DE CACAO DEL SUR DEL TOLIMA - APROCASURT</t>
  </si>
  <si>
    <t>CORPORACIÓN ACCIONES DIFERENTES - CADI</t>
  </si>
  <si>
    <t>I) GOBERNACIÓN DEL TOLIMA
II) AROCO SAS
III) SENA
IV) CORTOLIMA</t>
  </si>
  <si>
    <t>PCS-240-PCOM-T</t>
  </si>
  <si>
    <t>CERTIFICADO DE APROBACIÓN DE GARANTÍA DE CUMPLIMIENTO
ASEGURADORA: SEGUROS DEL ESTADO
GARANTÍA: 42-45-101050811
CUMPLIMIENTO: 24/01/22 HASTA 24/04/24
SALARIOS Y PRESTACIONES SOCIALES: 24/01/22 HASTA 24/04/26
CERTIFICADO DE APROBACIÓN DE GARANTÍA DE CUMPLIMIENTO
ASEGURADORA: SEGUROS DEL ESTADO
GARANTÍA: 42-40-101038793
RESPONSABILIDAD CIVIL EXTRACONTRACTUAL: 24/01/22 HASTA 24/04/23</t>
  </si>
  <si>
    <t>NOMBRE: CORPORACIÓN ACCIONES DIFERENTES –CADI
Nit: 809.011.244-2
RL: NEYLA LÓPEZ RIVERA
CC: 65.495.619
DIRECCIÓN: Carrera 5 # 29-32 Local 238 en Ibagué
TELÉFONO:  3208993310
E-MAIL: accionesdiferentes@gmail.com</t>
  </si>
  <si>
    <t>accionesdiferentes@gmail.com; fabiocastro69@hotmail.com</t>
  </si>
  <si>
    <t>La temporada de sequía junto con el fenómeno del Niño son una realidad en la zona y plantean una seria amenaza para los cultivos de cacao, así como para el sustento de los productores. En este contexto, resulta imperativo adoptar medidas para salvaguardar la producción. Una estrategia vital consiste en la preservación y el cuidado riguroso de los clones de cacao ya establecidos, los cuales se caracterizan por su mayor resistencia y productividad. Solo a través de esta acción proactiva podremos mitigar las posibles pérdidas que podrían derivarse de estas adversidades climáticas y asegurar un futuro más prometedor para todos los involucrados.. El trabajo con la nueva junta directiva fluye. El equipo socio empresarial inicia una serie de ajustes al plan estratégico y de mercadeo de la organización teniendo en cuenta la postura de la nueva junta directiva, con un enfoque hacia negocios verdes . El personal que viene ejecutando las actividades individuales y grupales en el territorio conforme a lo planteado en el PGAS . Se viene adelantando actividades de ejecución contractual por parte de la EEE.. El proyecto reporta un avance del 67%combinando ejecución de los recursos del PCS y la contrapartida de los beneficiarios. Se recibe el segundo desembolso del recurso del PCS por un valor de $236.246.850 el día 13 de junio de 2023, con lo que se inicia el pago pendiente a proveedores.</t>
  </si>
  <si>
    <t>104-2022</t>
  </si>
  <si>
    <t>2019-2560005622</t>
  </si>
  <si>
    <t>ELIANA LINEY MALDONADO MONTAÑO</t>
  </si>
  <si>
    <t>CATATUMBO</t>
  </si>
  <si>
    <t>0454206212476
0454245191569
0454810179331
0454250199598</t>
  </si>
  <si>
    <t>CONSOLIDACIÓN DE SISTEMAS AGROFORESTALES CON CACAO Y CAFÉ EN LA REGIÓN DEL CATATUMBO</t>
  </si>
  <si>
    <t xml:space="preserve"> CONSOLIDAR SISTEMAS AGROFORESTALES EN LA REGIÓN DEL CATATUMBO PARA MEJORAR LAS CONDICIONES DEL SUELO, LA PRODUCTIVIDAD Y PROMOVER BUENAS PRÁCTICAS EN CACAO Y CAFÉ, DE FORMA QUE SE MEJORE LA CALIDAD Y SE ASEGURE SU COMERCIALIZACIÓN.
OBJETIVOS ESPECÍFICOS: 
 CONOCER LAS CONDICIONES DE LOS SUELOS PARA ESTABLECER UN PLAN DE ENMIENDAS Y FERTILIZACIÓN
 IMPLEMENTAR BUENAS PRÁCTICAS AGRÍCOLAS PARA CULTIVOS DE CACAO Y DE CAFÉ Y EN EL BENEFICIO PARA MEJORAR SU CALIDAD Y REDUCIR VOLÚMENES DE PÉRDIDAS. 
 FORTALECER LAS COOPERATIVAS COMO FORMULADORAS DE PROYECTOS EN EL MARCO DEL PATR Y CAPACITARLAS PARA REGISTRAR INFORMACIÓN SOBRE LA COMERCIALIZACIÓN. 
 DISEÑO E IMPLEMENTACIÓN DE UN APLICATIVO PARA QUE LAS COOPERATIVAS LLEVEN ACTUALIZADO EL REGISTRO DE LOS TRABAJOS Y LOS JORNALES QUE APLICAN COMO CONTRAPARTIDA DEL PROYECTO
 APOYAR LA COMERCIALIZACIÓN DEL PLÁTANO Y CONSOLIDAR INFORMACIÓN SOBRE EL INGRESO A PARTIR DE LOS ARREGLOS AGROFORESTALES. </t>
  </si>
  <si>
    <t>NORTE DE SANTANDER</t>
  </si>
  <si>
    <t xml:space="preserve">TIBÚ, EL CARMEN, EL TARRA Y CONVENCIÓN </t>
  </si>
  <si>
    <t>MESA RICA, CAMPOALEGRE, BELLA LUZ, EL LORITO EL LORO, EL COBRE, LA ESPERANZA, MARIQUITA, CHAMBACÚ, VILLA NUEVA, EL EDÉN, ORU, LOS BALSOS, KM 90, KM 92, KM 84, LA CAMPANA, EL EDÉN, EL LIVIANO, NUESTRA SEÑORA DEL CARMEN, EL CAIRO, CAMPO GILES, ORU, CAÑO VICTORIA SUR, CERRO DE MADERA, CAPO SEIS, WACHIMAN, MIRAMONTES, LA VALERA, MIRAFLORES, LA PAZ, BRISAS DEL RÍO NUEVO, LA LLANA, SAN MIGUEL</t>
  </si>
  <si>
    <t>https://fondocp-my.sharepoint.com/:f:/g/personal/dani_umbarila_fondocolombiaenpaz_gov_co/En07o0WXQItOpIyIDLbP524BJJo-zeCalAE2pNrW4_qhGw?e=6mhOP9</t>
  </si>
  <si>
    <t>CACAO, CAFÉ Y PLÁTANO</t>
  </si>
  <si>
    <t>(I) COOPERATIVA DE CAFICULTORES DEL CATATUMBO LTDA., 
(II) ASOCIACIÓN DE PRODUCTORES MULTISECTORIALES DEL CATATUMBO</t>
  </si>
  <si>
    <t>COOPERATIVA MULTIACTIVA CAMGILES – COOMULCAMGILES, COOPERATIVA MULTIACTIVA COMUNITARIA SEMILLA DE LA SELVA – COOMULCOSEL, COOPERATIVA MULTIACTIVA ASOCIADOS OBRA – COOMULSOB, COOPERATIVA MULTIACTIVA VEREDA EL LORITO – COOMULTIVERLORITO, COOPERATIVA MULTIACTIVA DE TRABAJADORES DE LA ESPERANZA – COOMULTRAESPER, COOPERATIVA MULTIACTIVA ORGANIZADA PARA EL DESARROLLO ECONÓMICO DEL LORO – COOMDEL, COOPERATIVA MULTIACTIVA UNIDA DE MESA RICA Y CAROLINA – COOUMERICAR, COOPERATIVA MULTIACTIVA LOS BALSOS EL TARRA – COOMUBALTAR, COOPERATIVA MULTIACTIVA EMPRENDEDORES DE CAMPO ALEGRE – COOMUCAL, COOPERATIVA MULTIACTIVA DE LA VEREDA MARIQUITA – COOMULCALA, COOPERATIVA MULTIACTIVA VEREDA CAÑO VICTORIA SUR – COOMULCAVISUR, COOPERATIVA MULTIACTIVA CERRO MADERA – COOMULCEMA, COOPERATIVA MULTIACTIVA COMUNITARIA BELLA LUZ – COOMULCOBEL, COOPERATIVA MULTIACTIVA DE PRODUCTORES DEL TARRA – COOMULPROTA, COOPERATIVA MULTIACTIVA DE LA VEREDA EL COBRE – COOMULVELCO, COOPERATIVA MULTIACTIVA EMPRENDEDORES UNIDOS KILOMETRO 84 - COOMUN84, COOPERATIVA MULTIACTIVA SOLIDARIA LA CAMPAÑA – COOMULSOLCAM, COOPERATIVA MULTIACTIVA DE JUNTAS DE ACCIÓN COMUNAL – COOPJACAT, COOPERATIVA MULTIACTIVA VEREDA VILLA NUEVA – COOPMULVILLANUEVA, COOPERATIVA MULTIACTIVA ORGANIZADA PARA EL PROGRESO Y LA UNIDAD DEL CHAMBACÚ – COOPUCH, COOPERATIVA MULTIACTIVA DE LAS VEREDAS WUACHIMAN, CAMPO SEIS, MIRAMONTE – COOPWHACAMI, COOPERATIVA MULTIACTIVA DE PERSONAS TRABAJADORAS DE NORTE DE SANTANDER – COOTRANORSA</t>
  </si>
  <si>
    <t xml:space="preserve">COOPERATIVA MULTIACTIVA CAMGILES – COOMULCAMGILES, COOPERATIVA MULTIACTIVA COMUNITARIA SEMILLA DE LA SELVA – COOMULCOSEL, COOPERATIVA MULTIACTIVA ASOCIADOS OBRA – COOMULSOB, COOPERATIVA MULTIACTIVA VEREDA EL LORITO – COOMULTIVERLORITO, COOPERATIVA MULTIACTIVA DE TRABAJADORES DE LA ESPERANZA – COOMULTRAESPER, COOPERATIVA MULTIACTIVA ORGANIZADA PARA EL DESARROLLO ECONÓMICO DEL LORO – COOMDEL, COOPERATIVA MULTIACTIVA UNIDA DE MESA RICA Y CAROLINA – COOUMERICAR, COOPERATIVA MULTIACTIVA LOS BALSOS EL TARRA – COOMUBALTAR, COOPERATIVA MULTIACTIVA EMPRENDEDORES DE CAMPO ALEGRE – COOMUCAL, COOPERATIVA MULTIACTIVA DE LA VEREDA MARIQUITA – COOMULCALA, COOPERATIVA MULTIACTIVA VEREDA CAÑO VICTORIA SUR – COOMULCAVISUR, COOPERATIVA MULTIACTIVA CERRO MADERA – COOMULCEMA, COOPERATIVA MULTIACTIVA COMUNITARIA BELLA LUZ – COOMULCOBEL, COOPERATIVA MULTIACTIVA DE PRODUCTORES DEL TARRA – COOMULPROTA, COOPERATIVA MULTIACTIVA DE LA VEREDA EL COBRE – COOMULVELCO, COOPERATIVA MULTIACTIVA EMPRENDEDORES UNIDOS KILOMETRO 84 - COOMUN84, COOPERATIVA MULTIACTIVA SOLIDARIA LA CAMPAÑA – COOMULSOLCAM, COOPERATIVA MULTIACTIVA DE JUNTAS DE ACCIÓN COMUNAL – COOPJACAT, COOPERATIVA MULTIACTIVA VEREDA VILLA NUEVA – COOPMULVILLANUEVA, COOPERATIVA MULTIACTIVA ORGANIZADA PARA EL PROGRESO Y LA UNIDAD DEL CHAMBACÚ – COOPUCH, COOPERATIVA MULTIACTIVA DE LAS VEREDAS WUACHIMAN, CAMPO SEIS, MIRAMONTE – COOPWHACAMI, COOPERATIVA MULTIACTIVA DE PERSONAS TRABAJADORAS DE NORTE DE SANTANDER – COOTRANORSA, COOPERATIVA MULTIACTIVA DE LA VEREDA EL CAJÓN - COOPEVECA, COOPERATIVA MULTIACTIVA CULEBRITAS COOCULEBRITAS, COOPERATIVA MULTIACTIVA DE LA VEREDA EL ROSAL - OOMULROSAL, COOPERATIVA MULTIACTIVA DE LA VEREDA LA FRIA - COOMULFRÍA, COOPERATIVA MULTIACTIVA PRODUCTORES EL MIRADOR - COMULROMIR, COOPERATIVA MULTIACTIVA AGROPECUARIA CARRIZAL - COOMULZAL, </t>
  </si>
  <si>
    <t xml:space="preserve">CONSORCIO AGROPROYECTOS 2018 </t>
  </si>
  <si>
    <t>CORPORACIÓN LATINOAMERICANA PARA EL DESARROLLO DEL EMPRENDIMIENTO ASOCIATIVO, LA CIENCIA Y LA TECNOLOGÍA - LEXCOM COLOMBIA</t>
  </si>
  <si>
    <t>TRACE COFFEE</t>
  </si>
  <si>
    <t>PCS-176-PCOM-T</t>
  </si>
  <si>
    <t xml:space="preserve">CERTIFICADO DE APROBACIÓN DE GARANTÍA DE CUMPLIMIENTO
ASEGURADORA: Compañía mundial de seguros
GARANTÍA: 71233563
CUMPLIMIENTO: 
SALARIOS Y PRESTACIONES SOCIALES:
CERTIFICADO DE APROBACIÓN DE GARANTÍA DE CUMPLIMIENTO
ASEGURADORA: 
GARANTÍA:
RESPONSABILIDAD CIVIL EXTRACONTRACTUAL: </t>
  </si>
  <si>
    <t xml:space="preserve">NOMBRE: CORPORACIÓN LATINOAMERICANA PARA EL DESARROLLO DEL EMPRENDIMIENTO ASOCIATIVO, LA CIENCIA Y LA TECNOLOGÍA - LEXCOM COLOMBIA
Nit: 830.053.439-8
RL: María Fernanda Oliveros Arias
CC:
DIRECCIÓN: 
TELÉFONO:  
E-MAIL: </t>
  </si>
  <si>
    <t>fernanda.oliveros@lexcom.com.co
yesenia.beltran@lexcom.com.co</t>
  </si>
  <si>
    <t>Se cuenta con 597 acuerdos de cero deforestación firmados, incluido los cambios realizados.
En cada una de las visitas realizadas a campo, se recalca la importancia del cuidado del ambiente y sobre todo de las áreas destinadas en cero deforestación.</t>
  </si>
  <si>
    <t>En el mes de julio se inicia el proceso de entrega de maderables,  21.323 entregados a la fecha, en el mes siguiente se reportará el avance de siembras.</t>
  </si>
  <si>
    <r>
      <rPr>
        <sz val="10"/>
        <rFont val="Arial Narrow"/>
        <family val="2"/>
      </rPr>
      <t>El proyecto ha venido avanzando de acuerdo al tablero de control, sin embargo, la proveeduría de material vegetal (plátano y maderables) se complicó un poco, por los retrasos del proveedor, así como ha llegado un material que no se encuentra en las condiciones pactadas, por tanto, se ha devuelto al proveedor y poder entregar un material vegetal de excelente calidad. Es así que el proyecto tiene un avance técnico del 30% aproximadamente y un 23% en el tema financiero.
Dentro de los avance de actividades técnicas se tienen:</t>
    </r>
    <r>
      <rPr>
        <b/>
        <sz val="10"/>
        <rFont val="Arial Narrow"/>
        <family val="2"/>
      </rPr>
      <t xml:space="preserve">
- Actualización de línea productiva 68 cultivo de café y 529 cultivo de cacao
- 17 análisis de suelo entregados a beneficiarios nuevos
- Contrapartida en transporte de material vegetal equivante a $35. 664.000
- Entrega de 84.096 cormos de plátano entregados
- 247 beneficiarios con material vegetal recibido (plátano y maderables)
- 1941 jornales para el cultivo de cacao empleados
- 464 jornales para el cultivo de café utilizados
- 128 visitas realizadas de la visita 9
- 125 visitas realizadas de la número 10
- 
- 
</t>
    </r>
  </si>
  <si>
    <t>Enero - Marzo 2023</t>
  </si>
  <si>
    <t>597</t>
  </si>
  <si>
    <t>105-2022</t>
  </si>
  <si>
    <t>2019-2590004692</t>
  </si>
  <si>
    <t>REGINALDO JOSÉ GÓMEZ SIERRA</t>
  </si>
  <si>
    <t>087041899368
0870418199607
0870418200865
0870418228489
087041899431</t>
  </si>
  <si>
    <t>REHABILITACIÓN DE ÁREAS DEGRADADAS DEL BOSQUE SECO TROPICAL DE LOS MONTES DE MARÍA A TRAVÉS DE CORREDORES BIOLÓGICOS Y SISTEMAS SOSTENIBLES DE PRODUCCIÓN EN PREDIOS DE CAMPESINOS DE 11 VEREDAS DEL MUNICIPIO DE LOS PALMITOS</t>
  </si>
  <si>
    <t xml:space="preserve"> RECUPERAR LAS ÁREAS DEGRADADAS DEL BOSQUE SECO TROPICAL DE LOS MONTES DE MARÍA A TRAVÉS DE CORREDORES BIOLÓGICOS Y SISTEMAS SOSTENIBLES DE PRODUCCIÓN EN PREDIOS DE CAMPESINOS DE 11 VEREDAS DEL MUNICIPIO DE LOS PALMITOS </t>
  </si>
  <si>
    <t>SUCRE</t>
  </si>
  <si>
    <t>LOS PALMITOS</t>
  </si>
  <si>
    <t>CINTA ROJA, EL RECREO, PALMITO, PALMAS DE VINO, LA PISTA, NARANJAL, NUEVO CAMBIO, LA GRACIELA, SOLEDAD, LOS MUÑECOS Y SABANAS DE BELTRÁN.</t>
  </si>
  <si>
    <t>https://fondocp-my.sharepoint.com/:f:/g/personal/dani_umbarila_fondocolombiaenpaz_gov_co/EvfDUYz82HdLnRP8E-qKJMAByl_PYEGvvQ9rfcjhTlM2Iw?e=6bzIPG</t>
  </si>
  <si>
    <t xml:space="preserve">CAMPESINOS, VÍCTIMAS </t>
  </si>
  <si>
    <t>RESTAURACIÓN - 340,08 HA</t>
  </si>
  <si>
    <t>NO APLICA</t>
  </si>
  <si>
    <t>ASOCIACIÓN MICROEMPRESARIAL NUEVA ESPERANZA -ASMINECA-</t>
  </si>
  <si>
    <t xml:space="preserve">ASOCIACIÓN MICROEMPRESARIAL NUEVA ESPERANZA -ASMINECA-
</t>
  </si>
  <si>
    <t>PRODESARROLLO</t>
  </si>
  <si>
    <t>FUNDACIÓN SUIZA DE COOPERACIÓN AL DESARROLLO SWISSAID</t>
  </si>
  <si>
    <t>CAMARA DE COMERCIO</t>
  </si>
  <si>
    <t>PCS-169-PCOM-T</t>
  </si>
  <si>
    <t>CERTIFICADO DE APROBACIÓN DE GARANTÍA DE CUMPLIMIENTO
ASEGURADORA: SEGUROS MUNDIAL
GARANTÍA: NB-100197954
CUMPLIMIENTO: 24/01/22 HASTA 24/01/25
SALARIOS Y PRESTACIONES SOCIALES: 24/01/22 HASTA 24/01/27
CERTIFICADO DE APROBACIÓN DE GARANTÍA DE CUMPLIMIENTO
ASEGURADORA: SEGUROS MUNDIAL
GARANTÍA: NB-100043025
RESPONSABILIDAD CIVIL EXTRACONTRACTUAL: 24/01/22 HASTA 24/01/24</t>
  </si>
  <si>
    <t>NOMBRE: SWISSAID FUNDACIÓN SUIZA DE COOPERACION AL DESARROLLO
Nit: 800043859-6
RL: WALQUIRA DEL SOCORRO PEREZ PAMPLONA
CC: 46641755
DIRECCIÓN: CL 26A BIS B # 3-81 OF 301 BOGOTA
TELÉFONO:  3413153 - 3521063
E-MAIL: swissald@swissaid.org.co</t>
  </si>
  <si>
    <t>swissald@swissaid.org.co  -------
s.ardila@swissaidcolombia.org</t>
  </si>
  <si>
    <t>Este proyecto aún cuenta con recursos que solo tendrán disponibilidad hasta este periodo, y se está en la acción de gestión del tercer desembolso, las acciones en los diferentes componentes avanzan de buena manera, generando la vinculación de diferentes actores en la ejecución y gestión de acciones para el cumplimiento de metas e indicadores, los participantes desarrollan sus actividades productivas tradicionales teniendo en consideración los trabajos adelantados en el marco del proyecto, respetando las áreas e conservación, tanto pasivas como activas definidas en cada uno de los predios, las actividades de cosecha de agua se concluyeron con la construcción de pozos o reservorios, continuando con la intervención en campo  en las áreas definidas para restauración faltantes y se explora la gestión de cosecha de agua de igual forma  la implementación del proyecto y las acciones de restauración que los participantes realizan en sus fincas evidencian los cambios ecológicos que se videncia, se ha mejorado el manejo de las áreas conservadas y se dinamiza la relación productiva de los participantes con el sistema sostenible que se ha impartido, el proyecto ha causado mucho interés en los productores de la  zona que no hacen parte del proceso y que se acercan para preguntar, que y como se hace para lograr los resultados, que de manera evidente se han obtenido.</t>
  </si>
  <si>
    <t>Abril - Jun 2023</t>
  </si>
  <si>
    <t>106-2022</t>
  </si>
  <si>
    <t>2019-4400044842</t>
  </si>
  <si>
    <t>SUR DE BOLÍVAR</t>
  </si>
  <si>
    <t>1313670160735
1313670160694
1313670160772</t>
  </si>
  <si>
    <t>IMPLEMENTACIÓN DE UN SISTEMA SILVOPASTORIL EN GANADERÍA DOBLE PROPÓSITO EN PEQUEÑOS PRODUCTORES DEL MUNICIPIO DE SAN PABLO, DEPARTAMENTO DE BOLÍVAR</t>
  </si>
  <si>
    <t xml:space="preserve"> AUMENTAR DISPONIBILIDAD Y CALIDAD DE ALIMENTOS PARA LA GANADERÍA DE CARNE Y LECHE. 
 OBJETIVOS ESPECÍFICOS:
	MANEJAR ADECUADAMENTE LAS FUENTES, EN LA ALIMENTACIÓN Y SUPLEMENTACIÓN GANADERA.
	IMPLEMENTAR BUENAS PRÁCTICAS AMBIENTALES EN EL DESARROLLO DE ACTIVIDADES PRODUCTIVAS.
	DISEÑAR E IMPLEMENTAR UNA ESTRATEGIA DE COMERCIALIZACIÓN.
	LOGRAR LA ARTICULACIÓN ENTRE LAS ORGANIZACIONES.</t>
  </si>
  <si>
    <t>BOLIVAR</t>
  </si>
  <si>
    <t>SAN PABLO</t>
  </si>
  <si>
    <t>AGUA SUCIA, ALTO CAÑABRAVAL, ALTO SICUE, BAJO SICUE, BOCA DEL RÍO CIMITARRA, BOCA DEL ZORRO, BODEGA SAN JUAN, CANALETAL, CAÑABRAVAL BAJO, CAÑO DE ORO, CARMEN DEL COCO, CERRO AZUL, CINZONA BAJA, EL BERLÍN, EL JARDÍN, EL PORVENIR, EL ROSARIO, EL SOCORRO, FLORIDA, FRÍA BAJA, GOLONDRINA, ISLA MEDELLÍN, LA ESMERALDA, LA FRÍA, LA PEDREGOSA, LA UNIÓN, LA YE, LAS MELLIZAS, MAÍZ FIQUE, MARGARITAS, MATA FIQUE, PATIO BONITO, SAN MARTIN, SANTO DOMINGO, SINSONA BAJA, TABACURU, TRES BOCAS, VIJA Y VILLANUEVA</t>
  </si>
  <si>
    <t>https://fondocp-my.sharepoint.com/:f:/g/personal/dani_umbarila_fondocolombiaenpaz_gov_co/EgobpujDs_VJlVs7_bWfgZIBc-5aeFvNNfWpqFh9BquiMw?e=QODYaG</t>
  </si>
  <si>
    <t>CAMPESINO
AFRODESCENDIENTES
INDIGENAS
VICTIMAS
CON DISCAPACIDAD</t>
  </si>
  <si>
    <t>LECHE CRUDA ENFRIADA POR LITROS
GANADO DESTETO PARA CARNE EN PIE DE 192 KG</t>
  </si>
  <si>
    <t>INDULÁCTEOS COLOMBIA S.A.S. PARA LECHE Y LA ASOCIACIÓN DE GANADEROS DE BOLÍVAR SAN PABLO Y SIMITÍ - AGASUB PARA GANADO</t>
  </si>
  <si>
    <t xml:space="preserve">ASOCIACIÓN DE MERCADOS CAMPESINOS DEL MAGDALENA MEDIO – ASOMERCAM
FUNDACIÓN DE MUJERES DESPLAZADAS CABEZA DE HOGAR VÍCTIMAS DEL CONFLICTO RURAL Y URBANO – MUDEVISA
ASOCIACIÓN DE PEQUEÑOS PRODUCTORES AGROPESQUEROS DEL CERRO DE BELÉN, 
ORGANIZACIÓN DE MUJERES VISIONARIAS DE CANALETAL, 
CORPORACIÓN DE PESCADORES Y PRODUCTORES AGROPECUARIOS DE CANALETAL BOLÍVAR - CORPESPACB 
ASOCIACIÓN DE PESCADORES Y PRODUCTORES AGROPECUARIOS DE CANALETAL - ASOPACAN
</t>
  </si>
  <si>
    <t>ASOCIACIÓN DE CAMPESINOS DEL MAGDALENA - ASOMERCAM</t>
  </si>
  <si>
    <t>UNIÓN COLOMBIANA DE CRIADORES DE CEBÚ LECHERO Y SUS CRUCES - ASOCIACIÓN AGROPECUARIA UCEBUL</t>
  </si>
  <si>
    <t>Alcaldía de San Pablo - Bolívar</t>
  </si>
  <si>
    <t>PCS-200-PCOM-T</t>
  </si>
  <si>
    <t>CERTIFICADO DE APROBACIÓN DE GARANTÍA DE CUMPLIMIENTO
ASEGURADORA: SEGUROS DEL ESTADO S.A.
GARANTÍA: 21-45-101362301
CUMPLIMIENTO: 4/01/22 HASTA 24/01/24
SALARIOS Y PRESTACIONES SOCIALES: 4/01/22 HASTA 24/01/26
CERTIFICADO DE APROBACIÓN DE GARANTÍA DE CUMPLIMIENTO
ASEGURADORA: SEGUROS DEL ESTADO S.A.
GARANTÍA: 21-40-101182501
RESPONSABILIDAD CIVIL EXTRACONTRACTUAL: 24/01/22 HASTA 24/01/23</t>
  </si>
  <si>
    <t>NOMBRE: UNION  COLOMBIANADE  CRIADORES  DE  CEBU LECHERO  Y  SUSCRUCESPARATODOS  LOSEFECTOS    LEGALES    SEDENOMMINARA ASOCIACION AGROPECUARIA UCEBUL
Nit: 830.105.220-7
RL: OSCAR WILLIAM FAJARDO GARCÍA
CC: 19436512
DIRECCIÓN: Autopista Norte 122-56 Oficina 704en Bogotá
TELÉFONO:  8028680
E-MAIL: ucebul@gmail.com</t>
  </si>
  <si>
    <t>ucebul@gmail.com</t>
  </si>
  <si>
    <t>A espera de Tercer desembolso radicado y revisado por el área financiera. Adelanto de procesos de compra y facturación de los proveedores</t>
  </si>
  <si>
    <t>Marzo</t>
  </si>
  <si>
    <t>365</t>
  </si>
  <si>
    <t>107-2022</t>
  </si>
  <si>
    <t>2019-4400044802</t>
  </si>
  <si>
    <t>1313744160993
1313670160793</t>
  </si>
  <si>
    <t>MEJORAMIENTO DE LA PRODUCCIÓN DE PLÁTANO CON PEQUEÑOS PRODUCTORES DEL MUNICIPIO SAN PABLO, DEL DEPARTAMENTO DE BOLÍVAR</t>
  </si>
  <si>
    <t xml:space="preserve"> INCREMENTAR LA PRODUCTIVIDAD Y SOSTENIBILIDAD DEL CULTIVO DE PLÁTANO EN EL MUNICIPIO DE SAN PABLO, BOLÍVAR. 
 OBJETIVOS ESPECÍFICOS:
	IMPLEMENTAR PRÁCTICAS ADECUADAS EN PRODUCCIÓN DE PLÁTANO EN ALTAS DENSIDADES.
	FORTALECER UNA ESTRUCTURA ASOCIATIVA FUNCIONAL PARA LA COMERCIALIZACIÓN CONJUNTA.
	ESTABLECER ACCIONES QUE DISMINUYAN LA DEFORESTACIÓN / DEGRADACIÓN DE ECOSISTEMAS.
	LOGRAR LA INTEGRACIÓN SOCIO EMPRESARIAL DESDE EL PROCESO ASOCIATIVO.</t>
  </si>
  <si>
    <t>AGUA SUCIA, ALTO BERLÍN, ALTO CAÑABRAVAL, ALTO SICUE, ANZONA BAJA ,BAJO SICUE, BOCA DEL RIO CIMITARRA, CANALETAL, CAÑABRAVAL, CAÑO DE ORO, CERRO AZUL, CIMITARRA, CINZONA, COLORADO, EL PORVENIR, EL ROSARIO, EL SOCORRO, ESMERALDA, FLORIDA, FRÍA BAJA, GOLONDRINA, ISLA MEDELLIN, LA ESMERALDA, LA FRÍA, LA GOLONDRINA, LA GRANJA, LA UNIÓN, LAS MARGARITAS, MATA DE FIQUE, PATIO BONITO, PORVENIR, SAN MARTIN, SAN PABLO, TABACURU, TRES BOCAS Y VILLA NUEVA</t>
  </si>
  <si>
    <t>https://fondocp-my.sharepoint.com/:f:/g/personal/dani_umbarila_fondocolombiaenpaz_gov_co/EtK0_e-FsOBBrypoQexgEkkBFi0hdA87t9y_tMnrnN9PVA?e=lMq7tN</t>
  </si>
  <si>
    <t>CAMPESINO
AFRODESCENDIETES
INDIGENAS</t>
  </si>
  <si>
    <t xml:space="preserve"> - PLÁTANO DE PRIMERA CALIDAD
- PLÁTANO DE SEGUNDA Y TERCERA CALIDAD
</t>
  </si>
  <si>
    <t>MARTÍN VELANDIA  - CENTRO DE ABASTOS</t>
  </si>
  <si>
    <t>ASOCIACIÓN DE LAS CANALETALERAS FUTURISTAS POR LA RECUPERACIÓN DEL TEJIDO SOCIAL Y LA PAZ</t>
  </si>
  <si>
    <t>ASOCIACIÓN DE CANALETERAS FUTURISTAS POR LA RECUPERACIÓN DEL TEJIDO SOCIAL Y LA PAZ</t>
  </si>
  <si>
    <t>PCS-199-PCOM-T</t>
  </si>
  <si>
    <t>CERTIFICADO DE APROBACIÓN DE GARANTÍA DE CUMPLIMIENTO
ASEGURADORA: SEGUROS DEL ESTADO S.A.
GARANTÍA: 21-45-101361592
CUMPLIMIENTO:  24/01/22 HASTA 24/01/24
SALARIOS Y PRESTACIONES SOCIALES: 24/01/22 HASTA 24/01/26
CERTIFICADO DE APROBACIÓN DE GARANTÍA DE CUMPLIMIENTO
ASEGURADORA: SEGUROS DEL ESTADO S.A.
GARANTÍA: 21-40-101182503
RESPONSABILIDAD CIVIL EXTRACONTRACTUAL: 24/01/22 HASTA 24/01/23</t>
  </si>
  <si>
    <t>Tercer desembolso recibido a finales del mes de julio.Adelanto de procesos de compra y facturación de los proveedores</t>
  </si>
  <si>
    <t>246</t>
  </si>
  <si>
    <t>108-2022</t>
  </si>
  <si>
    <t>2019-2570007412</t>
  </si>
  <si>
    <t>CAFÉ EN PRODUCCIÓN LIMPIA A TRAVÉS DE LA IMPLEMENTACIÓN DE MÁQUINAS, EQUIPOS, HERRAMIENTAS, INSUMOS Y SISTEMAS DE BENEFICIO DE CAFÉ EFICIENTES Y AMIGABLES CON EL MEDIO AMBIENTE PARA PEQUEÑOS PRODUCTORES CAFETEROS DEL MUNICIPIO DE CHAPARRAL TOLIMA</t>
  </si>
  <si>
    <t xml:space="preserve"> GENERAL:
PRODUCIR CAFÉ CON NIVELES ALTOS DE SOSTENIBILIDAD AMBIENTAL Y CON ALTAS PERSPECTIVAS DE DESARROLLO ECONÓMICO Y SOCIAL 
ESPECÍFICOS:
ASEGURAR LA CALIDAD DEL CAFÉ INCREMENTANDO LA PRODUCTIVIDAD Y ADECUANDO LA INFRAESTRUCTURA POSTCOSECHA EN LOS PREDIOS CAFETEROS, MINIMIZANDO LAS AFECTACIONES AL MEDIO AMBIENTE.   
GENERAR PROCESOS ORGANIZATIVOS FORTALECIDOS, AFIANZADOS A PARTIR DEL TRABAJO ASOCIATIVO, QUE GENEREN CONFIANZA EN PROYECTOS INNOVADORES.
GENERAR MAYORES OPORTUNIDADES DE INCLUSIÓN DEL PRODUCTO EN CANALES DE COMERCIALIZACIÓN DE CAFÉS DIFERENCIADOS.</t>
  </si>
  <si>
    <t>AGUA BONITA, AGUAS CLARAS, ALTO AMBEIMA, ALTO WATERLOO, ANGOSTURA, ARGENTINA HERMOSAS, ARGENTINA LINDAY, ASTILLEROS, BALCONES, BRAZUELOS, CAUCHAL, CIMARRONA ALTA, CIMARRONA BAJA, DAVIS JANEIRO, DOS QUEBRADAS, EL BOSQUES, EL CAIRO, EL ESCOBAL, EL GUADUAL, EL JARDÍN, EL RECREO, EL PORVENIR, ESPÍRITU SANTO BALCONES, FLORESTAL AMBEIMA, LA ILUSIÓN, HORIZONTE, HOLANDA, LA MARINA, LA NEVADA, LA PALMERA, LA SIBERIA, LA PRADERA, LA GRANJA AMBEIMA, LA SONRISA, LAGUNILLA, LAS JUNTAS, LOS SAUCES, PANDO EL LÍBANO, RIONEGRO, SAN JORGE BAJO, SAN FERNANDO, SAN JORGE ALTO, SAN PABLO, SAN MARCOS, SAN PEDRO AMBEIMA, SAN PABLO AMBEIMA, SAN PABLO HERMOSAS, SAN ROQUE, SANTA BARBARA, SANTUARIO, VIRGINIA ALTA, VIRGINIA BAJA, VEGA CHIQUITA, BRAZUELOS, ESPÍRITU SANTO BALCONES, DOS QUEBRADAS, RIONEGRO HERMOSAS.</t>
  </si>
  <si>
    <t>https://fondocp-my.sharepoint.com/:f:/g/personal/dani_umbarila_fondocolombiaenpaz_gov_co/EhZM1C8mOVVPlJpTcFTgVYcB0n7Rw04P8Xrvl_kHaEJolQ?e=rnKjSb</t>
  </si>
  <si>
    <t>BANEXPORT S.A</t>
  </si>
  <si>
    <t>ASOCIACIÓN AGROPECUARIA AMBIENTALISTA PRO-FUTURO DEL CORREGIMIENTO DE LA MARINA – ASOAMBEIMA.</t>
  </si>
  <si>
    <t>CORPORACIÓN PARA EL DESARROLLO DEL BIENESTAR SOCIAL Y AMBIENTAL DE COLOMBIA - DEBISAMCO</t>
  </si>
  <si>
    <t>PCS-249-PCOM-T</t>
  </si>
  <si>
    <t>NOMBRE: CORPORACION PARA EL DESARROLLO DEL BIENESTAR SOCIAL Y AMBIENTAL DE COLOMBIA 
Nit: 809.009.995-9
RL: Norma Constanza Bernal Escobar
CC:65.758.412
DIRECCIÓN:  CR 2 A 59 38 BRR LA FLORESTA
TELÉFONO:  3143950873
E-MAIL: cdebisamco@gmail.com</t>
  </si>
  <si>
    <t>cafesostenible@debisamco.org,
n.bernal@debisamco.org,
l.sandoval@debisamco.org,
i.macias@debisamco.org,
cafesostenible.cdebisamco@gmail.com</t>
  </si>
  <si>
    <t>De acuerdo con información suministrada por la EEE, se cuenta con los siguientes avances: 
El producto 1.1; Implementación del PGAS, se realizó la entrega y siembra de 84.009 plántulas de especies forestales adaptables a la zona cafetera, las siembras de estas plántulas nativas contribuyen, al fortalecimiento del modelo agroforestal cafetero, la ampliación de la cobertura vegetal y conservación de zonas de protección de las fuentes hídricas; las plántulas nativas ayudan a prevenir la erosión del suelo, mejoran la calidad del aire y proporcionan hábitat para la fauna silvestre y la mitigación del cambio climático al absorber carbono, mejorando la calidad del agua y la estabilidad del suelo;  Avance 100%
De igual forma la siembra del pasto vetiver, contribuye a mitigar los procesos erosivos que se presentan frecuentemente en la zona de influencia del proyecto.  Avance 100%.
Se realizó el suministro de 546 Kits de materiales para la construcción de igual cantidad de fosas para manejo de la pulpa del café, permitirá a los cafeteros, hacer un manejo adecuado de la cereza del café, la cual será convertida en “compost” para ser utilizada como abono orgánico o mediante proceso de lombricultivo. Avance 99%
En cuanto al seguimiento al avance del PGAS se han realizado a la fecha 4 reuniones, donde participan activamente los representantes de las 14 asociaciones vinculadas al proyecto, se les presenta el avance físico y financiero del proyecto, y es un espacio de retroalimentación a las acciones programadas. Avance 71,4%
El producto 1.2. Se contrató la instalación de 478 unidades de Sistema Modular de tratamiento de agua SMTA o Filtros Verdes, se encuentra en ejecución, contribuye a la descontaminación de las aguas que provienen del beneficio del café, ya que, mediante proceso mecánico de sedimentación complementado con un filtro natural o filtro verde, permite minimizar el vertimiento de desechos a las fuentes de agua.  Avance 60% 
El producto 1.3 está programado para ejecutar con el segundo desembolso.
. 2. Acompañamiento técnico en la gestión del cambio
El Producto 2.1 Visitas de acompañamiento técnico y social durante el proyecto, se han realizado 5,445 visitas del total de 6.147 programadas, que corresponde a un avance del 88,6%, la visita técnica permite realizar el acompañamiento en los aspectos productivos del cultivo de café, enfatizando en las BPA y el manejo sostenible del cultivo; así mismo, permite el seguimiento a la incorporación e implementación a las actividades del predio cafetero, de los insumos, materiales o equipos que aporta el proyecto. 
El Producto 2.2 Desarrollar capacitaciones con metodologías innovadoras se han adelantado 36 talleres de capacitación de los 69 programados, que corresponde a un avance del 66,7%. Con la Realización de talleres participativos e incluyentes, convocados en sitios estratégicos, de común acceso para los beneficiarios, donde se discuten diferentes temas relacionados con el manejo productivo con énfasis en aplicación de BPA, se busca que los productores ajusten sus actividades de manejo a procesos más eficientes y sostenibles, habiéndose evacuado a la fecha 2 talleres con cada uno de los beneficiarios de acuerdo a las temáticas programadas en el tablero de control.
Producto 2.3 ,Se ha realizado la contratación de auditoria externa para proceso de certificación de fincas en estándares voluntarios de sostenibilidad,  donde se espera certificar 200 predios en producción orgánica, este producto se contrató con la empresa Asprasar, esto busca generar un valor agregado al CPS, y pproyectar el mercado del café producidon por Asoambeima, se ha avanzado con la primera visita a los predios seleccionados, y se trabaja en el analisis de la información, para posterior implementación de las actividades prediales, previo a la visita de Auditoría externa. Presenta avance del 40%. Subcomponente 3. Asegurando la calidad (infraestructura)
3.1 Insumos y materiales para el mejoramiento de beneficiaderos de café. Se busca la disponibilidad y el mejoramiento de la "infraestructura de beneficio” de los predios cafeteros involucrados en el proyecto, aspecto que redunda en minimizar la afectación de los recursos naturales, pero sobre todo mejorar la calidad del producto final que es el CPS. se ha avanzado en 2 productos:
3.1.3 suministro de 351 tolvas plásticas clasificadora - 500 litros. avance 100%
3.1.4suministro de 213 tanquetinas dobles plásticas de 700 litros, avance 100% . Los demas productos estan pendiente la ejecución.
La implementación de este componente,  busca la mejora del proceso poscosecha del café mejorando la inocuidad del producto final, ya que facilita la clasificación del café en cereza, minimiza la cantidad del agua en el proceso, facilidad para realizar la limpieza de los equipos, lo que se traduce en mucha más asepsia del proceso de beneficio.. Subcomponente 4. Fortalecimiento organizativo, empresarial y comercial
En cuanto al acompañamiento técnico para el fortalecimiento socio organizativo y socio comercial, se han desarrollado actividades participativas para motivar los aspectos referidos, trabajo con las 14 asociaciones, buscando fortalecer sobre todo los valores individuales motivando el trabajo colectivo y comunitario, que permita desarrollar competencias en liderazgo, empoderamiento y pensamiento empresarial con las juntas directivas y en general con los beneficiario, se busca llegar a que cada organización elabore su propio Plan de Acción y se logre empoderar del negocio del café.
Producto 4,1 a 4,3,  se ha contratado 3 asesorías externas, las cuales trabajarán en estrategias muy puntuales en los aspectos del fortalecimiento organizacional de los grupos vinculados al proyecto, de tal forma que se genere confianza al interior del grupo, y avance en negocios más estables para el café, en donde se valore la calidad el grano y el esfuerzo adicional que realizan los productores para producir un café de excelente calidad. Estos contratos se encuentran en ejecución, 30% de avance
El producto 4,4, se prevé ejecución con recursos de 3er desembolso.. En el Subcomponente 1;  Se presenta el siguiente avance:
Productos 1.1.1, la entrega y siembra de 84.009 plántulas de especies forestales adaptables a la zona cafetera, avance de 100%
Productos 1.1.2. suministro y siembra de 68,300 chusquines del pasto vetiver. &gt;Avance al 100%
Productos 1.2,1. Se contrató la instalación de 478 unidades de Sistema Modular de tratamiento de agua SMTA o Filtros Verdes.  Se ha entregado la totalidad d e los materiales en los predios, se esta en la Contrucción de los SMTA  en los predios involucrados. Avance 60%
Productos 1.2,1.. Se contrató la entrega de 546 Kits de materiales para la construcción de las fosas para manejo de la pulpa del café, Ejecución 100%
Producto 1.3. Pendiente de ejecución
En cuanto al seguimiento y avance del PGAS, El comité conformado, donde participan activamente los representantes de las 14 asociaciones vinculadas al proyecto, a la fecha se han realizado 4 reuniones donde se actualiza la información respecto al avance de ejecución del proyecto,  
Respecto a la contrapartida de los beneficiarios corresponde, al transporte de los insumos y materiales al predio, la siembra de los materiales asi como la construcción de la Fosa para el tratamiento de las pulpa del café entre otras actividades.
Subcomponente 2. 
Producto 2. .1 Visitas de acompañamiento técnico y social durante el proyecto, se han realizado 5,445 visitas del total de 6.147 programadas, que corresponde a un avance del 88,6%, la vista técnica, permite realizar el acompañamiento en los aspectos productivos del cultivo de café, enfatizando en las BPA y el manejo sostenible del cultivo; así mismo, se va realizando seguimiento a la incorporación a las actividades del predio cafetero, de los insumos, materiales o equipos que aporta el proyecto. 
Producto 2.2 Desarrollar capacitaciones con metodologías innovadoras se has adelantado 36 talleres de capacitación en temas de nutrición y fertilización de cafetales, MIPE Y BPA, de los 69 programados, que corresponde a un avance del 66,7%.  En cuanto a los  Talleres relacionados en el Plan de Gestión Ambiental y social se r4ealizaron 23 Talleres dirigido a la totalidad de los beneficiarios. Avance 100%
 Producto 2.3 ,Se ha realizado la contratación dee una empresa para realizar la implementación y  de la auditoria externa para proceso de certificación de fincas en estándares voluntarios de sostenibilidad,  donde se espera certificar 200 predios en producción orgánica,  Presenta avance del 40%. 
Productos 2.4,  está programado para ejecutar con segundo desembolso.
Subcomponente 3. Se ha realizado avance;
Producto 3.1.3 Con el suministro de 351 tolvas plásticas clasificadora de 500 litros, Avance 100%
Producto 3.1.4 y el suministro de 213 tanquetinas plásticas dobles de 700 litros, avance 100%.
pendiente Producto 3.1.2  y Producto 3.1.5 como tambien los productos 3.2 y  3.3, están programados su ejecución para próximo desembolso.
Subcomponente 4. Se ha avansado en la contratación de los productos 4.1., 4.2, 4.3, consistente en asesorias profesionales para el fortalecimiento organizativo y comercial del grupo asociativo, Contratos se encuetran en ejecución, avance 30%
Producto 4,4, No se ha Iniciado ejecución.
Subcomponente 5 . Este subcomponente se ejecuta como overhead, ya se ejecutó el 100%  de lo programado en este producto en el primer desembolso. Actualmente se está gestionando el segundo desembolso.
Como aporte adicional de La alianza comercial con Multicoop, viene desarrollando gestiones para beneficiar a los cafeteros del sello en FAIR TRADE,. Ademas la empresa Sucden Colombia, Aliado estrategico de Multicoop, viene implementado las acciones para la vinculación de beneficiarios en certificación de sellos de  RAINFOREST ALLIANCE y PRACTICES complementarios a los que gestiona la implementación del proyecto en estándares voluntarios en "Producción orgánica " incluidos en el Proyecto.Se han realizado post en IG de las actividades de campo, en el IG de la EEE DEBISAMCO, además notas de avances en el proyecto el Blog de la página www.debisamco.orgReferente al Subcomponente 1;  En cuanto a las actividades programadas, para el mejoramiento de las condiciones ambientales de la zona de influencia del proyecto, se ha avanzado con la entrega y siembra de 84.009 plántulas de especies forestales adaptables a la zona cafetera, Así mismo, El suministro de  68,300 chusquines del pasto vetiver. En el Productos 1.2, dirigido al manejo adecuado de las aguas mieles y la cereza del café, producto del beneficio del café,  Se realizó la entrega de 546 Kits de materiales para la construcción de las fosas,  también se encuentra en ejecución, la instalación de 478 unidades de Sistema Modular de tratamiento de agua SMTA o Filtros Verdes,  presenta vance deel 60%. Respecto al seguimiento y avance del PGAS, se conformó el comité de seguimiento al PGAS, con el cual se han realizado 4 reuniones, donde participan activamente los representantes de las 14 asociaciones vinculadas al proyecto.  
Subcomponente 2. Cuyo objetivo es la asistencia técnica del cultivo del café, fortaleciendo los conceptos de producción sostenible, y el seguimiento a la inversión del proyecto, Se ha avanzado en un 88,6.%.. Para el Producto 2.2 Desarrollar capacitaciones con metodologías innovadoras,  en temáticas relacionadas con el uso eficiente y adecuado del agua en el proceso de beneficio del café, manejo apropiado de la pulpa de café, conservación de suelos cafeteros, cobertura de suelos, manejo del sombrío de los cafetales y en términos generales implementación de buenas prácticas agrícolas; se han adelantado 46 talleres de capacitación de los 69 programados, que corresponde a un avance del 66.7%.  En cuanto a los talleres de actividades complementarias al PGAS, se han adelantado 23 Talleres de capacitación con metodologías innovadoras de un total de 23 talleres programados, , esta actividad ya tiene un avance del 100%. Producto 2.3 ,Se ha realizado la contratación de auditoria externa para proceso de certificación de fincas en estándares voluntarios de sostenibilidad,  donde se espera certificar 200 predios en producción orgánica, Presenta avance del 40%
En desarrollo del acompañamiento técnico para el fortalecimiento socio organizativo y socio comercial, se han desarrollado actividades participativas para motivar estos aspectos. Los producto 2.4 están programados para ejecutar con segundo desembolso.
Subcomponente 3. Enfocado en el mejoramiento de la infraestructura cafetera, Se ha realizado avance en el producto 3.1 Con el suministro de 351 tolvas plásticas clasificadora de 500 litros, el Suministro de 213 Tanquetinas plásticas dobles de 700 Litros,; en este item tambien esta pendiente el suministro de equipos (Maquinas, despulpadoras guadañas) como apoyo a la productividd y el beneficiadero , como tambien los materiales para marquesinas.  Los productos 3.2 y  3.3, están programados su ejecución para próximo desembolso.
Subcomponente 4. Se realizó la contratación de los productos 4.1., 4.2, 4.3, qu ecorresponde a asesorías externas, que trabajaran en interacción con los grupos asociativos beneficiarios, para motivar el trabajo en grupo,
el producto 4,4, No se ha Iniciado ejecución.
Subcomponente 5 . Este subcomponente se ejecuta como overhead, ya se ejecutó el 100% del primer desembolso. Ya se está gestionando el segundo desembolso.
Con el propósito que la implementación de las actividades de campo, vayan acorde a lo programado en el tablero de control, el equipo técnico de campo, se ha ajustado el cronograma de actividades, para cumplir con lo programado en el Tablero de control, sin que haya desfase en el tiempo de ejecución previsto en el contrato.</t>
  </si>
  <si>
    <t>683</t>
  </si>
  <si>
    <t>109-2022</t>
  </si>
  <si>
    <t>2019-2580003992</t>
  </si>
  <si>
    <t>INCENTIVAR LA RECONVERSIÓN DEL CULTIVO DE CAFÉ HACIA ESQUEMAS DE PRODUCCIÓN SOSTENIBLES, MEDIANTE EL MEJORAMIENTO DE LA PRODUCCIÓN, COMERCIALIZACIÓN E INFRAESTRUCTURA AGROPECUARIA EN LA ORGANIZACIÓN DE PRODUCTORES VILLALIBANO, ALGECIRAS, HUILA.</t>
  </si>
  <si>
    <t xml:space="preserve"> OBJETIVO GENERAL
MEJORAR LA TECNOLOGÍA Y CAPACIDADES DE PRODUCCIÓN SOSTENIBLES DE CAFÉS ESPECIALES EN LA ORGANIZACIÓN DE PRODUCTORES VILLALÍBANO, ALGECIRAS, HUILA. 
OBJETIVOS ESPECÍFICOS
●	FORTALECER LAS CAPACIDADES ORGANIZACIONALES Y EMPRESARIALES DEL GRUPO ASOCIATIVO VILLALÍBANO. 
●	IMPLEMENTAR MEDIDAS DE PREVENCIÓN, MITIGACIÓN DE IMPACTOS AMBIENTALES DE LA ACTIVIDAD PRODUCTIVA MEDIANTE LA FINANCIACIÓN DE INVERSIONES SOSTENIBLES PARA PRODUCIR CAFÉ ESPECIAL.
●	IMPLEMENTAR BUENAS PRÁCTICAS AGRÍCOLAS Y DEL SERVICIO DE EXTENSIÓN AGROPECUARIA.
●	GESTIONAR EL MEJORAMIENTO DE CONDICIONES LOGÍSTICAS PARA LA COMERCIALIZACIÓN Y APROVISIONAMIENTO DE INSUMOS A ESCALA PARA LAS ACTIVIDADES PRODUCTIVAS RURALES.</t>
  </si>
  <si>
    <t>ALGECIRAS</t>
  </si>
  <si>
    <t>LÍBANO ORIENTE, BAJO ROBLE, SANTA LUCIA, LAS BRISAS, NARANJOS BAJOS, SANTA CLARO BAJO, ALTO RÍO NEIVA, LA LAGUNA, QUEBRADA NORTE, MANZANARES LA ARGELIA, VILLANUEVA, SANTA CLARO ALTO, LA PERDIZ, TINARES, QUEBRADON SUR, EL POMO, LAS MORRAS, ANDES ALTOS, SAN PABLO, TERMOPILAS, LAS PALMAS.</t>
  </si>
  <si>
    <t>https://fondocp-my.sharepoint.com/:f:/g/personal/dani_umbarila_fondocolombiaenpaz_gov_co/ElfHjHmEENxMmRvCV37cNF4BKc3mmOh_b6J9d6qETcFcoA?e=CgLveh</t>
  </si>
  <si>
    <t>COOPERATIVA DEPARTAMENTAL DE CAFICULTORES DEL HUILA – CADEFIHUILA</t>
  </si>
  <si>
    <t xml:space="preserve">GRUPO ASOCIATIVO DE CAFETEROS VILLA LÍBANO </t>
  </si>
  <si>
    <t>GRUPO ASOCIATIVO DE CAFETEROS VILLA LÍBANO</t>
  </si>
  <si>
    <t>PCS-255-PCOM-T</t>
  </si>
  <si>
    <t xml:space="preserve">GARANTÍA DE CUMPLIMIENTO:
ASEGURADORA: SEGUROS MUNDIAL
 No. PÓLIZA: M-100166109
VIGENCIA CUMPLIMIENTO: 24/01/22-24/01/24
VIGENCIA PAGO DE SALARIOS Y PRESTACIONES SOCIALES: 24/01/22-24/01/26
GARANTÍA DE RESPONSABILIDAD CIVIL EXTRACONTRACTUAL
ASEGURADORA: SEGUROS MUNDIAL
 No. PÓLIZA: M-100032578
VIGENCIA: 24/01/22-24/01/23
CERTIFICADO DE APROBACIÓN DE GARANTÍA DE CUMPLIMIENTO
ASEGURADORA: 
GARANTÍA:
RESPONSABILIDAD CIVIL EXTRACONTRACTUAL: </t>
  </si>
  <si>
    <t>NOMBRE: GRUPO ASOCIATIVO DE CAFETEROS VILLALIBANO
Nit: 813008151-1
RL: CARLOS POLO CORTES
CC: 12.254.108 
DIRECCIÓN: Carrera 5 calle 3  Algeciras (Huila)
TELÉFONO:  3214916478-3214916462
E-MAIL: asocafe27@yahoo.es</t>
  </si>
  <si>
    <t>asocafe27@yahoo.es</t>
  </si>
  <si>
    <t xml:space="preserve">Mediante visitas del equipo técnico a cada  predio se  verificó el cumplimiento de los compromisos del acuerdo cero deforestación. </t>
  </si>
  <si>
    <t>Las actividades de asistencia técnica y acompañamiento socioempresarial se han ejecutado en un 100%. Está pendiente el giro del tercer desembolso para adquisición y entrega de materiales para sistema de descontaminación, compostera y mejoramiento de beneficiaderos y secaderos, para lo cual los productores recibieron las respectivas capacitaciones. Igualmente la EEE está a la espera de la aprobación de la adición presupuestal para insumos</t>
  </si>
  <si>
    <t>Abr-Jun
2023</t>
  </si>
  <si>
    <t>N.A.</t>
  </si>
  <si>
    <t>100</t>
  </si>
  <si>
    <t>NA</t>
  </si>
  <si>
    <t>110-2022</t>
  </si>
  <si>
    <t>2019-2590003812</t>
  </si>
  <si>
    <t xml:space="preserve">870230228343
0870508178580
</t>
  </si>
  <si>
    <t>IMPLEMENTACIÓN UN SISTEMA AGROFORESTAL ÑAME ESPINO//MAÍZ//FRUTALES Y LA REFORESTACIÓN DE LAS RIBERAS DEL ARROYO DE ALMAGRA, QUE CONTRIBUYA CON EL AUMENTO DE LA BIODIVERSIDAD Y LA MEJORA DE LOS INGRESOS DE LA COMUNIDAD DEL CORREGIMIENTO DE ALMAGRA, MUNICIPIO DE OVEJAS</t>
  </si>
  <si>
    <t xml:space="preserve"> MEJORAR LAS CONDICIONES DE LOS SISTEMAS AGROFORESTALES PARA LA PRODUCCIÓN AGRÍCOLA SOSTENIBLE EN EL CORREGIMIENTO DE ALMAGRA DEL MUNICIPIO DE OVEJAS. </t>
  </si>
  <si>
    <t>OVEJAS</t>
  </si>
  <si>
    <t>ALMAGRA</t>
  </si>
  <si>
    <t>https://fondocp-my.sharepoint.com/:f:/g/personal/dani_umbarila_fondocolombiaenpaz_gov_co/EsLt-Ik6HGlGtlsacws_q9EBIsFvs3P_dmtx-YI2TrYbsw?e=VU4q0W</t>
  </si>
  <si>
    <t>CAMPESINOS, VÍCTIMAS</t>
  </si>
  <si>
    <t xml:space="preserve">ÑAME ESPINO, MAÍZ, FRUTALES (REFORESTACIÓN RIBERAS DE ARROYOS) </t>
  </si>
  <si>
    <t>AGROGOLDEN S.A.S./ BODEGAS EL CARMEN</t>
  </si>
  <si>
    <t>ASOCIACIÓN DE PRODUCTORES DE ALMAGRA - ASOAGRIAL</t>
  </si>
  <si>
    <t>CORPORACIÓN PARA EL DESARROLLO PARTICIPATIVO Y SOSTENIBLE DE LOS PEQUEÑOS PRODUCTORES RURALES-CORPORACIÓN PBA¬-</t>
  </si>
  <si>
    <t>PCS-170-PCOM-T</t>
  </si>
  <si>
    <t>110 -2022</t>
  </si>
  <si>
    <t>NOMBRE: CORPORACION PARA EL DESARROLLO PARTICIPATIVO Y SOSTENIBLE DE LOS PEQUEÑOS PRODUCTORES RURALES, CORPORACION PBA
Nit: 830.098.266-4
RL: SANTIAGO PERRY RUBIO
CC: 19146450
DIRECCIÓN: Calle40 No. 13-09 Of 202en Bogotá
TELÉFONO:  2858688
E-MAIL: sperry@corporacionpba.org</t>
  </si>
  <si>
    <t>sperry@corporacionpba.org   ------
banaya@corporacionpba.org</t>
  </si>
  <si>
    <t>La implementación del proyecto no se ha parado y las gestiones realizadas por la EEE propician el avance en las actividades productivas y la organización de productores junto con la EEE trabajan en las estrategias de gestión de recursos y participación activa de los proveedores para cumplir con las exigencias técnicas de los cultivos en los tiempos requeridos por las condiciones climáticas. se realizan las acciones para la implementación de acciones que encaminen la siembra de las áreas definidas para el año 2023, se consolida la comercialización con el aliado comercial definiendo precios, logística y condiciones de almacenamiento, se siguen desarrollando las acciones del proyecto, la fortaleza de la organización permite mantener una dinámica de ejecución de acciones coordinadas y dinámicas. Los cultivos establecidos están con buen desarrollo vegetativo y ya en están en desarrollar productivo, los conocimientos agro sostenibles se evidencia en la apropiación y desarrollo de acciones agroecológicas en cuanto a la producción de bioinsumos y manejo sostenible de las tareas culturales en los cultivos, se avanza en la gestión comercial, contemplando alternativas para canalizar de la mejor manera la producción para que se generen las mejores condiciones comerciales en favor de los beneficiarios.</t>
  </si>
  <si>
    <t>111-2022</t>
  </si>
  <si>
    <t>2019-4400044782</t>
  </si>
  <si>
    <t>GUILLERMO PINILLA FIGUEROA</t>
  </si>
  <si>
    <t>URABÁ ANTIOQUEÑO</t>
  </si>
  <si>
    <t>APLICACIÓN DE BUENAS PRÁCTICAS AGRÍCOLAS EN EL MANEJO DE MARACUYÁ AMARILLO, BAJO ENFOQUE DE AGRICULTURA SOSTENIBLE.</t>
  </si>
  <si>
    <t xml:space="preserve"> 
APOYAR EL FORTALECIMIENTO Y EL SOSTENIMIENTO DEL CULTIVO DE MARACUYÁ A LOS BENEFICIARIOS DE LAS ASOCIACIONES ASOGRICOL Y AGROPASF UBICADOS EN LOS MUNICIPIOS DE APARTADÓ, CHIGORODÓ, MUTATÁ Y TURBO, A TRAVÉS DE LA ADOPCIÓN DE UN PAQUETE TÉCNICO ACOMPAÑADO DE ASISTENCIA PROFESIONAL PRODUCTIVA Y SOCIO EMPRESARIAL.
OBJETIVOS ESPECÍFICOS: 
1. ACOMPAÑAR LOS PROCESOS DE FORTALECIMIENTO SOCIO EMPRESARIAL Y COMERCIAL DE LOS BENEFICIARIOS DE LAS ORGANIZACIONES ASOGRICOL Y AGROPASF, PARA MEJORAR SU CAPACIDAD DE ADMINISTRACIÓN EN SUS PARCELAS PRODUCTIVAS Y PROYECTO.
2. FORTALECER LA CAPACIDAD PRODUCTIVA DE LOS BENEFICIARIOS DE LAS ASOCIACIONES CON UN PAQUETE TÉCNICO Y ASISTENCIA PROFESIONAL ESPECIALIZADA.
3. TRANSFERIR CONOCIMIENTO EN TEMAS DE SOSTENIBILIDAD AMBIENTAL, CON EL FIN DE REDUCIR LOS IMPACTOS NEGATIVOS DE LAS ACTIVIDADES PRODUCTIVAS QUE REALIZAN LOS BENEFICIARIOS EN SUS UNIDADES PRODUCTIVAS, A LA LUZ DE LA NORMATIVIDAD AMBIENTAL.</t>
  </si>
  <si>
    <t>CHIGORODO, MUTATA, APARTADO, TURBO</t>
  </si>
  <si>
    <t xml:space="preserve"> LA BALSA-APARTADO, SALSIPUEDES-APARTADO, EL DOS-CHIGORODO, EL GUINEO-CHIGORODO, EL TIGRE- CHIGORODÓ, GUAPA LEON-CHIGORODO, LA FE-CHIGORODÓ, LA INDIA-CHIGORODO, MALAGON-CHIGORODO, SADEM GUACAMAYA-CHIGORODO, POLINES SAN SEBASTIAN-CAREPA, JURADO ARRIBA-MUTATA, HONDURAS-TURBO</t>
  </si>
  <si>
    <t>https://fondocp-my.sharepoint.com/:f:/g/personal/dani_umbarila_fondocolombiaenpaz_gov_co/EtXgkC5dqexBitl35ZFX434BSTdQJ7LdFHtzep1JQFm0sg?e=aunaIZ</t>
  </si>
  <si>
    <t xml:space="preserve"> MARACUYÁ</t>
  </si>
  <si>
    <t>MARACUYEAH S.A.S. - MÓNICA CONTRERAS</t>
  </si>
  <si>
    <t xml:space="preserve">ASOCIACIÓN DE PEQUEÑOS AGRICULTORES POR COLOMBIA ASOGRICOL
ASOCIACIÓN AGROPECUARIA PASSION FRUIT AGROPASF
</t>
  </si>
  <si>
    <t>ASOCIACIÓN PEQUEÑOS PRODUCTORES POR COLOMBIA - ASOGRICOL</t>
  </si>
  <si>
    <t>COOPERATIVA DE TRABAJO ASOCIADO AGROPECUARIO, GENÉTICA Y TECNOLOGÍA GENYTEC</t>
  </si>
  <si>
    <t>PCS-250-PCOM-T</t>
  </si>
  <si>
    <t>CERTIFICADO DE APROBACIÓN DE GARANTÍA DE CUMPLIMIENTO
ASEGURADORA: Seguros del Estado SA
GARANTÍA: 18-45-101144823
CUMPLIMIENTO: 24/01/2022 hasta 24/01/2024
SALARIOS Y PRESTACIONES SOCIALES: 24/01/2022 hasta 24/01/2026
CERTIFICADO DE APROBACIÓN DE GARANTÍA DE CUMPLIMIENTO
ASEGURADORA: Seguros del Estado SA
GARANTÍA: 18-40-101057842
RESPONSABILIDAD CIVIL EXTRACONTRACTUAL: 24/01/2022 hasta 24/01/2024</t>
  </si>
  <si>
    <t>NOMBRE: Cooperativa de Trabajo Asociado Agropecuario Genética y Tecnología
Nit: 811018984-3
RL: Hernando Augusto Gil Toro
CC: 8462168
DIRECCIÓN: Cl 74 Cr 64 A 22 IN 3; Medellín, Antioquia 
TELÉFONO: 4443899 - 3108318902
E-MAIL: genytec@genytec.com.co</t>
  </si>
  <si>
    <t>genytec@genytec.com.co</t>
  </si>
  <si>
    <t>Otrosi 1</t>
  </si>
  <si>
    <t>en el mes de julio la EEE sigue a la espera del segundo desembolso. Ya inició proceso de recolección de propuestas para insumos y contratación de ingeniero agrónomo.</t>
  </si>
  <si>
    <t>2</t>
  </si>
  <si>
    <t>Ene-Mar 23</t>
  </si>
  <si>
    <t>112-2022</t>
  </si>
  <si>
    <t>2019-4400045852</t>
  </si>
  <si>
    <t>PRODUCCIÓN SOSTENIBLE Y COMERCIALIZACIÓN DE YUCA FRESCA PARA MERCADO PARAFINADO EN EL MUNICIPIO DE MUTATÁ, SUBREGIÓN DE URABÁ ANTIOQUEÑO</t>
  </si>
  <si>
    <t>APOYAR EL ESTABLECIMIENTO DE LOS CULTIVOS DE YUCA DE LOS BENEFICIARIOS DE LAS ASOCIACIONES AGRITRIUNFO Y ASCAMPA, UBICADOS EN EL MUNICIPIO DE MUTATÁ, VEREDAS PAVARANDO Y PAVARANDOCITO, CON ENFOQUE DE BUENAS PRÁCTICAS AGRÍCOLAS PARA MEJORAR LOS CANALES DE COMERCIALIZACIÓN A TRAVÉS DE LA CONSOLIDACIÓN DE UN MERCADO DE YUCA EN FRESCO CON DESTINO A PARAFINAR. 
1. ACOMPAÑAR LOS PROCESOS DE FORTALECIMIENTO SOCIO EMPRESARIAL Y COMERCIAL DE LAS ASOCIACIONES Y SUS BENEFICIARIOS CON MIRAS A MEJORAR LA CAPACIDAD DE ADMINISTRACIÓN Y SOSTENIBILIDAD DEL PROYECTO.
2. FORTALECER LAS UNIDADES PRODUCTIVAS DE LOS BENEFICIARIOS DE LAS ORGANIZACIONES CON UN PAQUETE TÉCNICO SOSTENIBLE Y ASISTENCIA PROFESIONAL.
3. TRANSFERIR CONOCIMIENTO EN TEMAS AMBIENTALES, CON EL FIN DE REDUCIR LOS IMPACTOS NEGATIVOS DE LAS ACTIVIDADES PRODUCTIVAS ESTABLECIDAS EN EL PROYECTO Y FOMENTANDO EL CUMPLIMIENTO DE LA NORMATIVIDAD AMBIENTAL, LA PROTECCIÓN DE LOS RECURSOS NATURALES Y EL AUMENTO O ENRIQUECIMIENTO DE LAS COBERTURAS NATURALES DEL ÁREA DE INFLUENCIA DEL PROYECTO.</t>
  </si>
  <si>
    <t>MUTATA</t>
  </si>
  <si>
    <t>BEJUQUILLO, CHONTADURAL, LAS MALVINAS, LA SECRETA, CORREGIMIENTO: PAVARANDO, PAVARANDONCITO</t>
  </si>
  <si>
    <t>https://fondocp-my.sharepoint.com/:f:/g/personal/dani_umbarila_fondocolombiaenpaz_gov_co/EpfOA7VKSKBCsKvmcZvhq_8BStK0d41JdPB4Lvdtce2yeA?e=y8MuKq</t>
  </si>
  <si>
    <t>CAMPESINO
AFROCOLOMBIANOS
INDIGENAS</t>
  </si>
  <si>
    <t>YUCA PARA MERCADO EN FRESCO O PARA PARAFINAR</t>
  </si>
  <si>
    <t>EXPAGRICOL S.A.S</t>
  </si>
  <si>
    <t xml:space="preserve">ASOCIACIÓN CAMPESINA DE PRODUCTORES AGROPECUARIOS DE PAVARANDÓ (ASCAMPA)
ASOCIACIÓN DE AGRICULTORES DE PAVARANDO (AGRITRIUNFO)
</t>
  </si>
  <si>
    <t>ASOCIACIÓN CAMPESINA DE PRODUCTORES AGROPECUARIOS DE PAVARANDOCITO ASCAMPA; ASOCIACIÓN DE AFROS DE MUTATÁ AFROMUTATA; ASOCIACIÓN DE AGRICULTORES DE PAVARANDÓ AGRITRIUNFO</t>
  </si>
  <si>
    <t>PCS-252-PCOM-T</t>
  </si>
  <si>
    <t>CERTIFICADO DE APROBACIÓN DE GARANTÍA DE CUMPLIMIENTO
ASEGURADORA: SEGUROS MUNDIAL
GARANTÍA: M-100163653
CUMPLIMIENTO: 24/01/22 HASTA 24/01/24
SALARIOS Y PRESTACIONES SOCIALES: 24/01/22 HASTA 24/01/26
CERTIFICADO DE APROBACIÓN DE GARANTÍA DE CUMPLIMIENTO
ASEGURADORA: SEGUROS MUNDIAL
GARANTÍA: M-100031686
RESPONSABILIDAD CIVIL EXTRACONTRACTUAL: 24/01/22 HASTA 24/01/23</t>
  </si>
  <si>
    <t>NOMBRE: COOPERATIVADETRABAJOASOCIADO AGROPECUARIO  GENETICA  Y  TECNOLOGIA-GENYTEC
Nit: 811.018.984-3
RL: HERNANDO AUGUSTO GIL TORO
CC: 8.462.168
DIRECCIÓN: Calle 74 #64A -22 INT 3en Medellín (Antioquia)
TELÉFONO:  4443899-4375928
E-MAIL: genytec@genytec.com.co</t>
  </si>
  <si>
    <t>para el mes de julio la EEE inició procesos de selección de proveedores para insumos a la espera del segundo desembolso.</t>
  </si>
  <si>
    <t>46</t>
  </si>
  <si>
    <t>113-2022</t>
  </si>
  <si>
    <t>2019-2520007022</t>
  </si>
  <si>
    <t>0119130293938
0119532318213</t>
  </si>
  <si>
    <t>FORTALECIMIENTO DE LA SOSTENIBILIDAD AMBIENTAL Y SOCIOECONÓMICA EN EL PROCESO PRODUCTIVO Y COMERCIAL DEL CAFÉ, LIDERADO POR LA COOPERATIVA COOBRA, EN LOS MUNICIPIOS DE MORALES Y CAJIBÍO, CAUCA.</t>
  </si>
  <si>
    <t xml:space="preserve"> AUMENTAR LA COMPETITIVIDAD DEL AGRONEGOCIO DEL CAFÉ ESPECIAL EN LA ZONA CENTRO DEL DEPARTAMENTO DEL CAUCA. </t>
  </si>
  <si>
    <t>CAJIBÍO-MORALES</t>
  </si>
  <si>
    <t xml:space="preserve"> SAN JOSÉ + LOS CAFÉS, AGUA BONITA, EL DANUBIO</t>
  </si>
  <si>
    <t>https://fondocp-my.sharepoint.com/:f:/g/personal/dani_umbarila_fondocolombiaenpaz_gov_co/EkdBx0kezZVJvNmgdJ-UFCgBMupDzSBWdHj9IG-9HTfq1g?e=P08sV8</t>
  </si>
  <si>
    <t>BANEXPORT</t>
  </si>
  <si>
    <t>COOPERATIVA DE BENEFICIARIOS DE LA REFORMA AGRARIA (COOBRA).</t>
  </si>
  <si>
    <t>COOPERATIVA DE BENEFICIARIOS DE LA REFORMA AGRARIA DEL
CAUCA - COOBRA (SEGÚN PERFIL).</t>
  </si>
  <si>
    <t>FUNDACIÓN INVERSIÓN PARA EL DESARROLLO SOCIAL INTEGRAL DEL SUROCCIDENTE (FUNINSUR)</t>
  </si>
  <si>
    <t>SENA
BANEXPORT
ALCALDIA MUNICIPAL
CICAFICULTURA
FUNDACION UNIVERSITARIA DE POPAYAN (FUP)
FUNINSUR</t>
  </si>
  <si>
    <t>PCS-259-PCOM-T</t>
  </si>
  <si>
    <t>CERTIFICADO DE APROBACIÓN DE GARANTÍA DE CUMPLIMIENTO
ASEGURADORA: SEGUROS MUNDIAL
GARANTÍA: CCS-100012034
CUMPLIMIENTO: DESDE 24/01/22 HASTA 24/07/24
SALARIOS Y PRESTACIONES SOCIALES:  DESE  24/01/22 HASTA 24/07/26
CERTIFICADO DE APROBACIÓN DE GARANTÍA DE CUMPLIMIENTO  100077634
ASEGURADORA: SEGUROS MUNDIAL
GARANTÍA: CCS-100002576
RESPONSABILIDAD CIVIL EXTRACONTRACTUAL: DESDE 24/01/22 HASTA 24/07/23   CERTIFICADO: 100077635</t>
  </si>
  <si>
    <t>NOMBRE: Fundación Inversión para el Desarrollo Social Integral del Suroccidente -FUNINSUR.
Nit: 817004808-6
RL: Víctor Manuel Orozco  Astaiza
CC: 76331159
DIRECCIÓN: Calle 2N número 8N - 28, Oficina 203 Popayán, Cauca.
TELÉFONO:  8328226 / 310 505 46 03 
E-MAIL:  funinsur@gmail.com</t>
  </si>
  <si>
    <t>funinsur@gmail.com , wilmuqui1@gmail.com</t>
  </si>
  <si>
    <t xml:space="preserve">Se ha ejecutado el 48% de los recursos, básicamente en el aspecto ambiental y productivo. El proyecto ha concentrado las actividades en llevar a cabo el acompañamiento técnico, a través del reconocimiento del estado agronómico de los cultivos, realización de planes de fertilización y el potencial de producción, para proyectar el desarrollo comercial y la definición de la estructura organizativa que permita la consolidación del ejercicio comercial. </t>
  </si>
  <si>
    <t>77</t>
  </si>
  <si>
    <t>114-2022</t>
  </si>
  <si>
    <t>2019-2570007362</t>
  </si>
  <si>
    <t>FORTALECIMIENTO DEL AGRONEGOCIO DEL CAFÉ A TRAVÉS DE CULTIVOS Y AGROINDUSTRIA SOSTENIBLES PARA LA ASOCIACIÓN UNIDA DE AGRICULTORES DEL ROBLE ATACO, TOLIMA.</t>
  </si>
  <si>
    <t xml:space="preserve"> OBJETIVO GENERAL
INCREMENTAR LA COMPETITIVIDAD DE LA PRODUCCIÓN Y COMERCIALIZACIÓN DE CAFÉ DE LOS SOCIOS DE ASOUNIAGROROBLE
OBJETIVOS ESPECÍFICOS
• MEJORA EN LA INFRAESTRUCTURA DE POSCOSECHA (BENEFICIO Y SECADO) EN LOS PREDIOS CAFETEROS, ASÍ COMO LA ÓPTIMA APLICACIÓN DE PRÁCTICAS POSCOSECHA.
• FORTALECER LA COMERCIALIZACIÓN DEL CAFÉ, PROMOVIENDO LAS PRÁCTICAS SOSTENIBLES DE LAS FINCAS, ASÍ COMO LA RENTABILIDAD DEL NEGOCIO CAFETERO
• FORTALECIMIENTO DE LOS PROCESOS ORGANIZATIVOS Y ADMINISTRATIVOS, QUE PROMUEVA EL TRABAJO ASOCIATIVO Y LA CONFIANZA DE LOS ASOCIADOS AL EMPRENDIMIENTO DE PROYECTOS INNOVADORES.</t>
  </si>
  <si>
    <t>EL SALADO, LINDOSA, MORAS, BUENAVISTA, REFORMA, AGUAFRIA, EL ROBLE</t>
  </si>
  <si>
    <t>https://fondocp-my.sharepoint.com/:f:/g/personal/dani_umbarila_fondocolombiaenpaz_gov_co/ElFM6_IOLFVMjwgEQk1ZEIEB7xfpmpMnr6wXdwsdRTyabg?e=nsLvGd</t>
  </si>
  <si>
    <t xml:space="preserve">SUCDEN COLOMBIA S.A.S </t>
  </si>
  <si>
    <t>ASOCIACIÓN UNIDA DE AGRICULTORES EL ROBLE - ASOUNIAGROROBLE</t>
  </si>
  <si>
    <t>CORPORACIÓN LOS YARUMOS - CORPOYARUMOS</t>
  </si>
  <si>
    <t>ALCALDÍA MUNICIPAL DE ATACO TOLIMA
CORPORACIÓN AUTÓNOMA REGIONAL DE TOLIMA</t>
  </si>
  <si>
    <t>PCS-194-PCOM-T</t>
  </si>
  <si>
    <t xml:space="preserve">CERTIFICADO DE APROBACIÓN DE GARANTÍA DE CUMPLIMIENTO
ASEGURADORA: Aseguradora Solidaria de Colombia
GARANTÍA: 994000024809
CUMPLIMIENTO: 
SALARIOS Y PRESTACIONES SOCIALES:
CERTIFICADO DE APROBACIÓN DE GARANTÍA DE CUMPLIMIENTO
ASEGURADORA: 
GARANTÍA:
RESPONSABILIDAD CIVIL EXTRACONTRACTUAL: </t>
  </si>
  <si>
    <t xml:space="preserve">NOMBRE: CORPORACION LOS YARUMOS
Nit: 900465533
RL: ANYELA ANDREA PEÑA NAVAS
CC:  65778406
DIRECCIÓN: 
TELÉFONO:  
E-MAIL: </t>
  </si>
  <si>
    <t>corpoyarumos@corporacionlosyarumos.org</t>
  </si>
  <si>
    <t xml:space="preserve">Los acuerdos de cero deforestaciones se encuentran firmados y al día, se ha socializado en las visitas la importancia de mantener la palabra dada frente a los acuerdos, no se observan talas en los predios. </t>
  </si>
  <si>
    <t xml:space="preserve">Todavía no hay acciones al respecto toda vez que se debe iniciar en el mes  agosto cuando se tenga el segundo desembolso para tener recursos para el establecimiento del vivero e iniciar siembras forestales nuevas. </t>
  </si>
  <si>
    <r>
      <rPr>
        <sz val="10"/>
        <rFont val="Arial Narrow"/>
        <family val="2"/>
      </rPr>
      <t>El proyecto ha venido avanzando de acuerdo al tablero de control, teniendo como principales actvidades:</t>
    </r>
    <r>
      <rPr>
        <b/>
        <sz val="10"/>
        <rFont val="Arial Narrow"/>
        <family val="2"/>
      </rPr>
      <t xml:space="preserve">
- Seguimiento a las obras de construcción /reparación. El Maestro Albert Andrade comenzó a trabajar en el grupo 1 que consta de 10 fincas para las cuales lleva 8 fincas, para un total acumulado de 57 fincas intervenidas con sistema de gestión de residuos líquidos, tanque de fermento y fosa compostera.
- Visita de acompañamiento para los 101 beneficiarios, en la implementación del sello C.A.F.E Practices (Coffee and Farmer Equity – Equidad para Café y Productores), con el apoyo de la empresa COFCO INTL. Con las tareas de cumplimiento de este Sello, los usuarios quedan preparados para el sello Rain Forest y 60 de ellos quedan en proceso de preparación para visita oficial de cumplimiento
- se realizó una encuesta predio a predio, con el objetivo de medir el grado de implementación de los ocho factores de producción identificados por CENICAFE y plasmados en la tecnología denominada “más agronomía más productividad más sostenibilidad”, como indispensables para el desarrollo de una caficultura exitosa y sostenible
- </t>
    </r>
  </si>
  <si>
    <t>101</t>
  </si>
  <si>
    <t>115-2022</t>
  </si>
  <si>
    <t>2019-2590007722</t>
  </si>
  <si>
    <t>MEJORAMIENTO DE LAS CONDICIONES SOCIOECONÓMICAS Y AMBIENTALES DE 170 FAMILIAS, MEDIANTE LA IMPLEMENTACIÓN DE UN SISTEMA SILVOPASTORIL DE PRODUCCIÓN GANADERA DOBLE PROPÓSITO Y EL APROVECHAMIENTO DE LOS RECURSOS SÓLIDOS NO APROVECHABLES DEL HATO EN EL MEJORAMIENTO DE SUELOS Y MITIGACIÓN DE GASES DE EFECTO INVERNADERO</t>
  </si>
  <si>
    <t xml:space="preserve"> MEJORAR LA PRODUCTIVIDAD GANADERA DE DOBLE PROPÓSITO MEDIANTE LA IMPLEMENTACIÓN DE SISTEMAS SILVOPASTORILES EFICIENTES Y SOSTENIBLES DE 170 FAMILIAS EN EL MUNICIPIO DE OVEJAS.</t>
  </si>
  <si>
    <t>CANUTAL, CANUTALITO, EL CERRITO, EL CAMPÍN, EL PALMAR, EL SANTUARIO, FLOR DEL MONTE, FLORAL, LA PEÑA, OVEJITA, PEDREGAL, SABANETA, SALITRAL, SAN RAFAEL, SANTA FE. Y SANTUARIO.</t>
  </si>
  <si>
    <t>https://fondocp-my.sharepoint.com/:f:/g/personal/dani_umbarila_fondocolombiaenpaz_gov_co/EkdLLZZ4R-ZEop8e_IZTFWoB1sT8RhW6iFHTT_0SGxGQCA?e=g7tRIC</t>
  </si>
  <si>
    <t xml:space="preserve"> LECHE CRUDA</t>
  </si>
  <si>
    <t>COOPERATIVA DE PRODUCCIÓN Y MERCADEO AGROPECUARIO-COOPROMA</t>
  </si>
  <si>
    <t>ASOCIACIÓN DE PRODUCTORES DE GANADO DEL MUNICIPIO DE OVEJAS– ASOPROGAMO</t>
  </si>
  <si>
    <t>CORPORACIÓN PARA EL DESARROLLO PARTICIPATIVO Y SOSTENIBLE DE LOS PEQUEÑOS PRODUCTORES RURALES-CORPORACIÓN PBA¬</t>
  </si>
  <si>
    <t>PCS-205-PCOM-T</t>
  </si>
  <si>
    <t>El proyecto aún no cuenta con recursos del segundo desembolso pero con las gestiones y el apoyo de la EEE se avanza en las acciones que equipo profesional adelanta las acciones de implementación muy a pesar de no contar con recursos disponibles de honorarios y los productores desarrollan las labores que culturalmente vienen haciendo en sus fincas en cuanto al manejo de los potreros y áreas de alimentación alternativa, se sigue adelante con actividades de formación en producción y prácticas en campo de bioinsumos y se adelantan las acciones de formación y acompañamiento sociempresarial así como las acciones de inicio a formación en manejo de agro insumos y procesos de fermentación de productos para mejorar la alimentación alternativa de los animales, así como procesos de formación en transferencia de conocimientos para el manejo adecuado de residuos de la finca; Se sigue acompañando a los participantes en las acciones productivas, y se planifica la implementación de las actividades pendientes para este nuevo año, se espere poder avanzar en los próximos periodos con la entrega de las novillas restantes de igual forma las acciones a conducido a que se establezcan mejores procesos productivos por parte de los participantes, en la diversificación de la oferta forrajera para el ganado, considerando que el bienestar de los animales es directamente proporcional a las condiciones agro productivas que estos tengan en las fincas, se avanzó en el establecimiento de pastos y disponibilidad de especies que aportan una mayor y mejor calidad en la alimentación como leguminosas para suplementación alimenticia</t>
  </si>
  <si>
    <t>170</t>
  </si>
  <si>
    <t>117-2022</t>
  </si>
  <si>
    <t>2019-4400045032</t>
  </si>
  <si>
    <t>YESID JIMÉNEZ VARGAS</t>
  </si>
  <si>
    <t>MEJORAMIENTO DE LOS SISTEMAS PRODUCTIVOS EN GANADERÍA DOBLE PROPÓSITO CON TÉCNICAS DE EXTENSIÓN AGROPECUARIA QUE PERMITA EL MANEJO RACIONAL DE PRADERAS, MEJORAMIENTO DE LAS CONDICIONES NUTRICIONALES Y BUENAS PRÁCTICAS DE ORDEÑO PARA 108 PEQUEÑOS Y MEDIANOS PRODUCTORES DEL MUNICIPIO DE SANTA ROSA DEL SUR (BOLÍVAR)</t>
  </si>
  <si>
    <t xml:space="preserve">  MEJORAR PRODUCTIVIDAD DE LA GANADERÍA DOBLE PROPÓSITO DE PEQUEÑOS PRODUCTORES EN EL MUNICIPIO DE SANTA ROSA DEL SUR, DEPARTAMENTO DE BOLÍVAR
OBJETIVOS ESPECÍFICOS
	ESTABLECER UN SISTEMA PRODUCTIVO GANADERO DE DOBLE PROPÓSITO CON BUENAS PRÁCTICAS GANADERAS Y CON MEDIDAS DE ADAPTACIÓN AL CAMBIO CLIMÁTICO.
	MEJORAR EL CONOCIMIENTO EN PRÁCTICAS BAJAS DE CARBONO QUE MEJOREN LA SALUD DE LOS SERVICIOS AMBIENTALES Y REDUZCAN LA EMISIÓN DE GASES DE EFECTO INVERNADERO (GEI)
	PROMOVER LA PARTICIPACIÓN Y FORMACIÓN DE MUJERES Y JÓVENES EN EL SISTEMA PRODUCTIVO DE GANADERÍA DOBLE PROPÓSITO
	OPTIMIZAR EL PROCESO DE COMERCIALIZACIÓN DE LOS PRODUCTOS DE LA GANADERÍA DOBLE PROPÓSITO  </t>
  </si>
  <si>
    <t>SANTA  ROSA DEL SUR
 (BOLÍVAR)</t>
  </si>
  <si>
    <t>CAPELLANIA, CARACOLI, CERROCUADRADO, EL TRIUNFO, FUJAMITO, JUAN PABLO 2, LA CABAÑA, LA GRANJA, LA PRADERA,, LA SERRANÍA, PALMERITAS, PEÑA BLANCA, PLAYA RICA, SAN FRANCISCO, SAN ISIDRO, SAN LUCAS, TORCOROMA</t>
  </si>
  <si>
    <t>https://fondocp-my.sharepoint.com/:f:/g/personal/dani_umbarila_fondocolombiaenpaz_gov_co/EixxIF8lC1pLobn6e_CnywwB2e6TBuSLZ3rIeRLtW6ESyw?e=qv2Xfy</t>
  </si>
  <si>
    <t>TERNERO DESTETO Y LITRO DE LECHE CRUDA</t>
  </si>
  <si>
    <t>COMPAÑÍA AGROCOMERCIAL DE LAS AMÉRICAS S.A.S.  – ZOMAC  
II)  INDULACTEOS DE COLOMBIA S.A.S.</t>
  </si>
  <si>
    <t>I) UNIÓN COLOMBIANA DE CRIADORES DE CEBÚ LECHERO Y CRUCES - UCEBUL</t>
  </si>
  <si>
    <t>UCEBUL</t>
  </si>
  <si>
    <t>UNIÓN COLOMBIANA DE CRIADORES DE CEBÚ LECHERO Y CRUCES - UCEBUL</t>
  </si>
  <si>
    <t>I) ALCALDÍA SANTA ROSA DEL SUR
II) INSTITUTO COLOMBIANO AGROPECUARIO ICA</t>
  </si>
  <si>
    <t>PCS-162-PCOM-T</t>
  </si>
  <si>
    <t>CERTIFICADO DE APROBACIÓN DE GARANTÍA DE CUMPLIMIENTO
ASEGURADORA: SEGUROS DEL ESTADO S.A.
GARANTÍA: 21-45-101362302
CUMPLIMIENTO: 8/02/22 HASTA 8/02/24
SALARIOS Y PRESTACIONES SOCIALES: 8/02/22 HASTA 8/02/26
CERTIFICADO DE APROBACIÓN DE GARANTÍA DE CUMPLIMIENTO
ASEGURADORA: SEGUROS DEL ESTADO S.A.
GARANTÍA: 21-40-101182505
RESPONSABILIDAD CIVIL EXTRACONTRACTUAL: 8/02/22 HASTA 8/02/23</t>
  </si>
  <si>
    <t xml:space="preserve">NOMBRE: Unión Colombiana de Criadores de Cebú Lechero y sus Cruces: Asociación Agropecuaria UCEBUL
Nit: 830105220 –7
RL: OSCAR WILLIAM FAJARDO GARCÍA
CC: 19.436.512
DIRECCIÓN: Autopista Norte 122-56 Oficina 704 en Bogotá
TELÉFONO:  8028680
E-MAIL: ucebul@gmail.com </t>
  </si>
  <si>
    <t>PRORROGA POR SEIS MESES</t>
  </si>
  <si>
    <t>A través de las visitas técnicas realizadas hasta la fecha, se ha llevado a cabo un seguimiento exhaustivo del cumplimiento de los acuerdos de cero deforestación suscritos por los productores. Como resultado de estos esfuerzos, se constata que hasta el momento se han respetado rigurosamente dichos acuerdos. En consecuencia, no se han registrado casos de quemas ni talas, y de manera general, no se ha detectado ningún indicio de deforestación en los sistemas productivos ganaderos.</t>
  </si>
  <si>
    <t>Como avance en esta iniciativa, es importante destacar que en el mes de julio se dio inicio a la entrega de los árboles forestales contemplados en el proyecto destinado a ampliar la cobertura vegetal. Hasta el momento, hemos avanzado significativamente en la distribución, alcanzando un progreso del 25%. Se estima que las entregas se concluirán durante el mes de agosto de 2023. Además de esto, se llevará a cabo un seguimiento exhaustivo para asegurar que estos árboles sean plantados en ubicaciones óptimas y congruentes con los objetivos fundamentales del proyecto. Esto incluye su función como barreras rompevientos y su contribución a la protección de las fuentes hídricas.</t>
  </si>
  <si>
    <t xml:space="preserve"> Hasta la fecha, hemos alcanzado un avance físico del 90.02%. El porcentaje restante se relaciona con la entrega de insumos provenientes del componente ambiental, para la cual hemos obtenido la aprobación por parte del CTI. Estas entregas a los productores están programadas para llevarse a cabo en los meses de julio y agosto. Es esencial señalar que el equipo técnico, tanto en el ámbito de campo como en el administrativo, concluyó su contrato el pasado 30 de junio.
En paralelo, UCEBUL ha respondido a la convocatoria de adición presupuestal. El propósito de esto es asegurar la ejecución del 100% de las actividades delineadas en el tablero de control, así como continuar supervisando la implementación de las acciones por parte del equipo técnico del proyecto.</t>
  </si>
  <si>
    <t>ABRIL-JUNIO 2023</t>
  </si>
  <si>
    <t>118-2022</t>
  </si>
  <si>
    <t>2019-4400044252</t>
  </si>
  <si>
    <t>1313688153773, 1313688153798</t>
  </si>
  <si>
    <t>FORTALECIMIENTO DE LAS UNIDADES PRODUCTIVAS DE CACAO MEDIANTE LA RECONVERSIÓN PRODUCTIVA A TRAVÉS DE MODELOS AGROFORESTALES QUE PERMITAN AUMENTAR LA PRODUCTIVIDAD Y LA RESTAURACIÓN ECOLÓGICA EN EL MUNICIPIO DE SANTA ROSA DEL SUR (BOLIVAR)</t>
  </si>
  <si>
    <t>FORTALECER EL SISTEMA PRODUCTIVO DEL CULTIVO DE CACAO DE LOS PRODUCTORES VINCULADOS A UCEBUL 
1. 	AUMENTAR LA IMPLEMENTACIÓN DEL PAQUETE TECNOLÓGICO PROPUESTO
2. 	AUMENTAR LA CALIDAD DEL CACAO SECO EN GRANO
	3. AUMENTAR EL CONOCIMIENTO DE BUENAS PRÁCTICAS AMBIENTALES PARA EL CULTIVO Y SU IMPLEMENTACIÓN
	4. AUMENTAR LA PARTICIPACIÓN Y FORMACIÓN DE MUJERES Y JÓVENES EN EL SISTEMA PRODUCTIVO DE CACAO.</t>
  </si>
  <si>
    <t>SANTA  ROSA DEL  SUR (BOLÍVAR)</t>
  </si>
  <si>
    <t xml:space="preserve">TORCOROMA, BUENAVISTA, CAPELLANIA, CARACOLI, CERRO CUADRADO, JUAN PABLO 2, LA CABAÑA, LA CIEBA, LA CUMBRE, LA LEONA, LA MENDOZA, LA UNION, LAS DELICIAS, LOS CECROS, LOS CEDROS, MESITAS, PEÑA BLANCA, SAN FRANCISCO, SAN ISIDRO, SAN JOSE, SAN LUCAS, SANTA ISABEL, </t>
  </si>
  <si>
    <t>https://fondocp-my.sharepoint.com/:f:/g/personal/dani_umbarila_fondocolombiaenpaz_gov_co/EoNrPvREzFpHo-gXutyrl_sBZQGwu8Fh7EYnAEMIdDRY_g?e=dagm6J</t>
  </si>
  <si>
    <t>CACAO EN GRANO SECO</t>
  </si>
  <si>
    <t>COMPAÑÍA NACIONAL DE CHOCOLATES</t>
  </si>
  <si>
    <t>I) UNIÓN COLOMBIANA DE CRIADORES DE CEBÚ LECHERO Y SUS CRUCES: ASOCIACIÓN AGROPECUARIA UCEBUL</t>
  </si>
  <si>
    <t xml:space="preserve">UNIÓN COLOMBIANA DE CRIADORES DE CEBÚ LECHERO Y SUS CRUCES: ASOCIACIÓN AGROPECUARIA UCEBUL </t>
  </si>
  <si>
    <t>PCS-161-PCOM-T</t>
  </si>
  <si>
    <t>CERTIFICADO DE APROBACIÓN DE GARANTÍA DE CUMPLIMIENTO
ASEGURADORA: SEGUROS DEL ESTADO S.A.
GARANTÍA: 21-45-101362303
CUMPLIMIENTO: 08/02/22 HASTA 08/02/24
SALARIOS Y PRESTACIONES SOCIALES: 08/02/22 HASTA 08/02/26
CERTIFICADO DE APROBACIÓN DE GARANTÍA DE CUMPLIMIENTO
ASEGURADORA: SEGUROS DEL ESTADO S.A.
GARANTÍA: 21-40-101182516
RESPONSABILIDAD CIVIL EXTRACONTRACTUAL: 08/02/22 HASTA 8/02/23</t>
  </si>
  <si>
    <t xml:space="preserve">NOMBRE: Unión Colombiana de Criadores de Cebú Lechero y sus Cruces: Asociación Agropecuaria UCEBUL
Nit: 830105220 -7
RL: OSCAR WILLIAM FAJARDO GARCÍA
CC: 19.436.512
DIRECCIÓN: Autopista Norte 122-56 Oficina 704 en Bogotá
TELÉFONO:  8028680 
E-MAIL: ucebul@gmail.com </t>
  </si>
  <si>
    <t>A la fecha se ha trabajado por medio del equipo técnico en el reconocimiento e identificación del área de los 100 usuarios visitados donde se realizará el incremento de cobertura, adicionalmente se está realizando la planificación de actividades a ejecutar para el cumplimiento de las metas.</t>
  </si>
  <si>
    <t>En el mes de julio se realizó entregas de árboles forestales, donde a cada uno de los 100 productores se les entrego 115 árboles, para un total de 11500 forestales los cuales serán sembrados cerca a fuentes hídricas de mayor afectación por la falta de vegetación; incrementando la cobertura vegetal</t>
  </si>
  <si>
    <t>En el componente técnico se ha realizado la gran mayoría de las actividades estipuladas según tablero de control (visitas, fertilización, injertación, despatronaje) con la intención de la mejora en la producción de cada uno de los cultivos. 
En el componente ambiental se sigue haciendo el llamado a la concientización a los productores en conservación de fuentes hídricas teniendo en cuenta que se realizó la entrega de 115 árboles forestales; los productores a la fecha estar realizando las labores de siembra.  Teniendo en cuenta que se realizó entrega de PMA (planes de manejo ambiental) a cada beneficiario, el equipo técnico en las visitas a realizado verificación de que las recomendaciones del ingeniero ambiental se estén cumpliendo. En el componente social se ha venido realizando acompañamiento en las diferentes escuelas de campo, a lo cual se cumple el 100% de esta actividad, se ha venido realizando fortalecimiento a la organización (Asocalima 2021) en apoyo a lo administrativo y organización de documentación. En el componente comercial se ha venido trabajando por medio del aliado comercial, teniendo en cuenta que no todos los productores comercializan por medio del aliado comercial. 
A la fecha se encuentran pendientes en los diferentes componentes 
A la fecha el equipo técnico se encuentra comprometido con el proyecto y se continua con el seguimiento y ejecución de actividades teniendo en cuenta que no se tiene contratos del personal.</t>
  </si>
  <si>
    <t>119-2022</t>
  </si>
  <si>
    <t>2019-4400045052</t>
  </si>
  <si>
    <t>MEJORAR LA PRODUCCIÓN DE PLÁTANO MEDIANTE UN SISTEMA DE PRODUCCIÓN INTENSIVO CON SIEMBRAS ESCALONADAS Y RIEGO MÓVIL A TRAVÉS DEL SERVICIO DE EXTENSIÓN AGROPECUARÍA JUNTO A PRÁCTICAS SOSTENIBLES CON EL MEDIO AMBIENTE E INNOVACIÓN EN LA PRODUCCIÓN DE SEMILLA PARA 100 PEQUEÑOS Y MEDIANOS PRODUCTORES DEL MUNICIPIO DE SANTA ROSA DEL SUR.</t>
  </si>
  <si>
    <t xml:space="preserve"> MEJORAR PRODUCTIVIDAD Y COMPETITIVIDAD DEL CULTIVO DE PLÁTANO EN EL MUNICIPIO DE SANTA ROSA DEL SUR, DEL DEPARTAMENTO DE BOLÍVAR.
OBJETIVOS ESPECÍFICOS:
	ESTABLECER UN NUEVO SISTEMA DE PRODUCCIÓN SOSTENIBLE BAJOS EN CARBONO
	OPTIMIZAR EL PROCESO DE COMERCIALIZACIÓN
	AUMENTAR EL CONOCIMIENTO DE BUENAS PRÁCTICAS AMBIENTALES PARA EL CULTIVO DE PLÁTANO
	AUMENTAR LA PARTICIPACIÓN Y FORMACIÓN DE MUJERES Y JÓVENES EN EL SISTEMA PRODUCTIVO DE PLÁTANO.</t>
  </si>
  <si>
    <t>SANTA ROSA DEL SUR (BOLÍVAR)</t>
  </si>
  <si>
    <t xml:space="preserve">ALTA MIRA, BUENA VISTA, CAPELLANÍA, LA ESPERANZA, LA LEONA, LA PRADERA, LAS DELICIAS, LOS CEDROS, MESITAS, PALMAR ALTO, SABANA ALTA, SAN ALBERTO, SAN JOSE, SANTA CECILIA, SANTA ISABEL, VILLAFLOR </t>
  </si>
  <si>
    <t>https://fondocp-my.sharepoint.com/:f:/g/personal/dani_umbarila_fondocolombiaenpaz_gov_co/EjJOj__--LhDjeQe_gQwCKIB6IRvC6TVgueUXSZ-xU6qZg?e=jlyraA</t>
  </si>
  <si>
    <t>PLÁTANO EN CRUDO</t>
  </si>
  <si>
    <t>PLANTO SAS</t>
  </si>
  <si>
    <t>PCS-160-PCOM-T</t>
  </si>
  <si>
    <t>Hasta julio de 2023, hemos llevado a cabo un seguimiento minucioso del cumplimiento de los acuerdos de cero deforestación mediante las visitas técnicas realizadas. Estas visitas han demostrado que la totalidad de los productores ha mantenido su compromiso de cumplir con esta iniciativa. Además, a través de las escuelas de campo, hemos estado sensibilizando a los productores acerca de la vital importancia de honrar estos acuerdos.</t>
  </si>
  <si>
    <t>A lo largo de la ejecución del proyecto, se logró entregar un total de 10,000 árboles forestales a los 100 productores beneficiarios, cumpliendo así al 100% con la meta de incrementar la cobertura vegetal en 14.5 hectáreas. Además, en colaboración con los técnicos de campo, hemos estado supervisando de cerca la correcta siembra de estos árboles por parte de los productores, garantizando su utilización efectiva como barreras rompevientos y para la protección de las fuentes hídricas.</t>
  </si>
  <si>
    <t xml:space="preserve">Hasta el 30 de julio, el proyecto ha avanzado un 96% en términos de ejecución física. Hasta esa fecha, el equipo técnico-administrativo se encontraba aún bajo contrato. Se ha culminado la entrega del total de insumos previstos tanto en el Plan de Gestión Ambiental y Social (PGAS) como en el tablero de control. Ahora, el enfoque se dirige a dar seguimiento continuo a las actividades ejecutadas por los productores y a participar en una feria a nivel nacional.
</t>
  </si>
  <si>
    <t>120-2022</t>
  </si>
  <si>
    <t>2019-2570003312</t>
  </si>
  <si>
    <t>FORTALECIMIENTO A LA PRODUCCIÓN SOSTENIBLE Y COMERCIALIZACIÓN DE CAFÉ DE ALTA CALIDAD CON LOS PRODUCTORES DE LA ASOCIACIÓN APROMARCH DEL CORREGIMIENTO DE LA MARINA</t>
  </si>
  <si>
    <t xml:space="preserve"> MEJORAR EL SISTEMA DE PRODUCCIÓN Y BENEFICIO PARA ASEGURAR LA COMERCIALIZACIÓN DE CAFÉ DIFERENCIADO DE PEQUEÑOS PRODUCTORES DE APROMACH, EN EL MUNICIPIO DE CHAPARRAL.
OBJETIVOS ESPECÍFICOS:
IMPLEMENTAR PRÁCTICAS SOSTENIBLES DE PRODUCCIÓN DE CAFÉS DIFERENCIADOS
IMPLEMENTAR PRÁCTICAS SOSTENIBLES Y ADECUAR LA INFRAESTRUCTURA DE BENEFICIO DEL CAFÉ, Y
FORTALECER LAS CAPACIDADES SOCIOEMPRESARIALES Y DE COMERCIALIZACIÓN DE LA ASOCIACIÓN</t>
  </si>
  <si>
    <t>ALTO AMBEIMA, BRAZUELOS, CAUCHAL, DOS QUEBRADAS, FLORESTAL AMBEIMA, GRANJA AM-BEIMA, LA MARINA, LAS JUNTAS, PRIMAVERA, SAN FERNANDO, Y SANTUARIO</t>
  </si>
  <si>
    <t>https://fondocp-my.sharepoint.com/:f:/g/personal/dani_umbarila_fondocolombiaenpaz_gov_co/EqEjYwTHxEdJpa54AlRC3KMB1orJ1MoEQzcFLDHmmhUxbw?e=tySEm6</t>
  </si>
  <si>
    <t>CONDOR SPECIALTY COFFEE S.A.S.</t>
  </si>
  <si>
    <t>I) ASOCIACIÓN DE PRODUCTORES ORGÁNICOS DE LA MARINA, TESORO DE LOS ARCOS  - APROMARCH</t>
  </si>
  <si>
    <t>ASOCIACIÓN DE PRODUCTORES ORGÁNICOS DE LA MARINA, TESORO DE LOS ARCOS  - APROMARCH</t>
  </si>
  <si>
    <t>FUNDACIÓN FUTURO Y DESARROLLO COMUNITARIO - FUDESCO</t>
  </si>
  <si>
    <t>PCS-243-PCOM-T</t>
  </si>
  <si>
    <t>02//06/2024</t>
  </si>
  <si>
    <t>NOMBRE: FUTURO Y DESARROLLO COMUNITARIO
Nit: 901081095-4
RL: Biviana Vargas Rojas
CC: 65.717.636
DIRECCIÓN: Calle 62 No. 7B-23 Prados del Norte 2 edificio altos de loba apartamento 202 en Ibagué
TELÉFONO: 3504596629-3507317938
E-MAIL: fudesco402@gmail.com</t>
  </si>
  <si>
    <t>Fudesco402@gmail.com; robertleytonsolercontador@gmail.com</t>
  </si>
  <si>
    <t xml:space="preserve">De acuerdo con la información suministrada por la EEE y dando trazabilidad y seguimiento del proyecto a corte a la fecha del mes de julio, se realiza seguimiento desde la asistencia técnica agrícola/ambiental al área productiva de 142 hectáreas correspondientes a la intervención del proyecto ubicadas en las veredas Veredas: Alto Ambeima, Brazuelos, Cauchal, Dos Quebradas, Florestal Ambeima, Granja Ambeima, La Marina, Las Juntas, Primavera, San Fernando, y Santuario. En lo representa el Subcomponente 1. Establecimiento café (142 has) se ha trabajado en lo acumulado de proyecto en el cumplimiento del producto 1.1 Análisis, transportes y otros, donde vemos los resultados favorables de la ejecución del rubro presupuestal 1.1.1 Toma de muestras y análisis de suelo, el cual dio ruta para la formulación de 97 planes de fertilización y propiedades del suelo de las hectáreas a intervenir. Se realizó una asistencia técnica grupal con metodología de Escuela de Campo ECAs relacionado con las Prácticas sostenibles en el uso y manejo de suelos y agua en la etapa de producción y conservación de la biodiversidad.  Se realizó una explicación práctica de la recolección de diferentes muestras obtenidas de las fincas (Suelo, Cereza de café, compost, Vermicultivo etc) con el objetivo de transmitir la forma e importancia del cuidado de los suelos. En este proceso, luego de realizar la explicación y demostración se llegó al compromiso de darle seguimiento al manejo integrado de conservación de los suelos en las fincas.  
Por otro lado, con la finalidad de reforzar los conocimientos y aprendizajes se realizaron los encuentros por sectores para llevar a cabo los eventos de extensión rural, donde; por medio de presentaciones, actividades y conversatorios se dan a conocer los aspectos más importantes para la implementación de buenas prácticas agrícolas (BPA), La finalidad de este proceso es que la parte teórica se concrete desde la práctica  aclarando cualquier tipo de duda o inquietud por parte de los beneficiarios.
 En trazabilidad a lo anterior, la entrega de 873 bultos de fertilizantes de compuesto químico realizada en el mes de febrero (Fertilizante – EMBAJADOR KS– YARA Granulado. Bulto x 50 Kg. Cantidad. 746. Fertilizante – NITRABOR – YARA. Bulto x 50 Kg. Cantidad. 81. Fertilizante – NITROMAG - YARA. Bulto x 50 Kg. Cantidad. 46) tienen efecto al mes de mayo con el aumento de la producción, podemos decir que al mes de abril podemos ver un efecto progresivo en lo que representa el aumento de la producción de café intervenidas, siendo esta la base para el cumplimiento del resultado del número de hectáreas establecidas con cultivo de café, como también siendo el punto de partida de la meta del proyecto que busca el aumento de la productividad desde un enfoque sostenible.
Desde la asistencia técnica por parte del profesional agrícola ambiental se realiza seguimiento y monitoreo para el incremento de la producción en la finca de los beneficiarios: unificando las prácticas agrícolas en los lotes para mejorar la sanidad y calidad en el cultivo de café. Así mismo, para este periodo se realizó visitas de extensión rural grupal teórico-práctica, con la finalidad de ampliar el manejo del cultivo en campo y procesos de poscosecha para incrementar los procesos de calidad en el cultivo de café. Revisión en campo sobre las áreas que se están adecuando para llevar a cabo los procesos como despulpado, lavado, fermentación, secado, almacenamiento etc. del grano de café. Se brindo asistencia en campo para el manejo del cultivo desde el semillero hasta la cosecha con la finalidad de llevar un monitoreo sobre la sanidad de los lotes para garantizar las buenas prácticas agrícolas, la asociación de cultivos con el objetivo de evitar la deforestación, depositar en las calles del cultivo el material vegetal resultante de las malezas (arvenses ) para proteger el suelo, mantener la humedad y evitar la aplicación de productos químicos.. Para el mes de julio, en lo que representa este Subcomponente 2. Sostenimiento café (142 has) y sus productos, 2.1. Insumos y 2.2 Mano de obra de sostenimiento, se ha proyectado la trazabilidad de seguimiento de la mano de obra y sostenimiento mediante un Comité Técnico de Implementación en el segundo trimestre del 2023. Es importante tener presente que este componente está muy relacionado con los procesos de contrapartida por parte de los beneficiarios de la organización APROMARCH. En lo que lleva de ejecución del proyecto, se ha validado en el TERCER COMITÉ IMPLEMENTACIÓN PROGRAMA COLOMBIA SOSTENIBLE DEL FONDO COLOMBIA EN PAZ - FCP (23 ENERO DEL 2023) una contrapartida en especie por parte de los beneficiarios por un valor de VEINTITRES MILLONES NOVECIENTOS CUARENTA Y SEIS MIL SEISCIENTOS PESOS M/CTE ($23.946.600), correspondientes al rubro del tablero de control 1.1.2 Transporte, administración finca. 
Para el CUARTO COMITÉ DE IMPLEMENTACIÓN PROGRAMA DE COLOMBIA SOSTENIBLE DEL FONDO COLOMBIA EN PAZ - FCP (08 DE MARZO DEL 2023) se presenta el proceso de contrapartida de los meses de enero, febrero y marzo por un total acumulado de ($ 960.344.521), representados en los siguientes RUBROS DE CONTRAPARTIDA: Transporte administración finca y gastos financieros, Enmiendas y abono orgánico, Herramientas y otros insumos, Preparación del terreno y siembra, Manejo integrado de arvenses, Fertilización, Manejo integrado de enfermedades, Siembra y regulación de sombrío, Resiembra (10% de la siembra), Maquinaria y equipos agrícolas, Fertilizantes compuestos químicos, Enmiendas y abono orgánico, Herramientas y otros insumos, Transporte administración finca y gastos financieros, PGAS general ambiental. 
Uno de los riesgos más latentes es que el beneficiario no logre darle un proceso de sostenibilidad a las unidades productivas y retraso de los cultivos de café en proceso de post cosecha por los altos valores de los insumos agropecuarios, control de arvenses y baja productividad por los efectos de no floración de cafetales, lo cual, desde la entidad EEE – FUDESCO, Se ha venido trabajando de manera articulada con la asociación APROMARCH para poder avanzar en un plan estratégico para cumplir con los procesos de contrapartida y se ha brindado asesoría en procesos de certificación (orgánico /FLO) de las fincas de los beneficiarios, así poder tener sobre precio y primas sociales de comercialización, apostándole a la venta de café de alta calidad con valor agregado, desde los profesionales de campo, se ha realizado acompañamiento y asesoría a la organización APROMARCH para hacerle seguimiento a un plan estratégico para cumplir con los procesos de contrapartida y levantamiento de línea base de elementos, equipamientos necesarios de las unidades productivas y caracterización de nuevos beneficiarios del proyecto.  Desde la asistencia técnica se ha trabajado en el seguimiento y monitoreo para el incremento de la producción en la finca de los beneficiarios; unificando las prácticas anteriores en los cultivos se logró llegar a un balance en la producción e impulsar el proyecto de Apromarch. Así mismo, se realizó revisión en campo sobre las áreas que se están adecuando para llevar a cabo los procesos como despulpado, lavado, fermentación, secado y almacenamiento.
 Se sigue registrando  y validando los procesos de contrapartida por parte de los beneficiarios en el segundo trimestre del 2023 en los que representa los rubros presupuestales: 2-1-2 Enmiendas y abono orgánico, 2-1-3 Herramientas y otros insumos, 2-1-4 Transporte administración finca y gastos financieros, 2-2-1 Manejo integrado de arvenses, 2-2-2 Manejo integrado de plagas, 2-2-3 Fertilización, 2-2-4 Manejo integrado de enfermedades, 2-2-5 Siembra y regulación de sombrío, 2-2-6 Poda y renovación por zoca, 2-2-7 Recolección. Es importante tener presente que este componente está muy relacionado con los procesos de contrapartida por parte de los beneficiarios de la organización APROMARCH.  
. En el mes de julio del 2023, en lo que representa este componente y su producto 3.1 Infraestructura y equipos postcosecha no se tiene proyectado realizar durante este mes a reportar, lo cual está programado de manera secuencial para el tercer y cuarto trimestre del año 2023. En lo que representa este componente y su producto 3.1 Infraestructura y equipos postcosecha no se realizó ningún tipo de acción en este componente en términos de adquisiciones/compras. Sin embargo, desde la contrapartida de los beneficiarios han reportado el proceso de compra y mantenimiento de 1.4 Equipos y herramientas en este componente, así mismo, desde la asistencia técnica por el profesional de campo agrícola/ambiental y técnico social, se ha venido adelantando un proceso de caracterización del estado actual de la infraestructura de beneficio de café de las unidades productivas y línea base de elementos, equipamientos necesarios de las unidades productivas, así mismo, se viene adelantando los récords de visita donde de manera integral se hace la actualización/aplicación de la encuesta socio económica de la familia beneficiaria del proyecto. Donde nos hemos encontrado en estado situacional coyuntural, especialmente frente a la gran demanda de infraestructura y equipos de beneficio en malas condiciones y los sobre precios actuales en el mercado muy elevados. Gran parte de los beneficiarios reportan una mejoría en infraestructura de los beneficiaderos (maquinaria para despulpado, mejorar tanques de lavado de café, sistema de drenaje de aguas mieles, modulares y marquesinas), en lo que representa el mejoramiento de tanques y beneficiadero a corte del mes de mayo van 40 beneficiarios solicitando dicha mejoría, lo cual, es importante tener presente que no todos los beneficiarios van a subsanar las necesidades en el componente de infraestructura y equipos de postcosecha en el marco de ejecución del proyecto. Por lo cual, desde la EEE se está concertando con los beneficiarios, la organización APROMARCH en el grado más alto de vulnerabilidad y necesidades prioritarias de este Componente 3. Inversiones postcosecha de café.. En lo que avanza en la ejecución del proyecto a corte del mes de julio, se han realizado seguimiento a las 142 hectáreas a intervenir en el proyecto por parte del técnico agrícola/ambiental, se ha avanzado de manera estratégica en lo correspondiente al PGAS general social y ambiental, desde el componente socio empresarial se adelantado en el mes de abril un plan estratégico de la asociación, así mismo, la implementación de las Escuelas de Campo ECAs con jóvenes rurales hijos de beneficiarios. 
Es importante resaltar que para la vigencia 2023, tenemos los profesionales aprobados en el cuarto (04) CTIP con fecha de inicio el 09 de marzo del 2023 hasta el 09 de septiembre del 2023. 
-	Contrato 057 - 4.1.1 Técnico agrícola – ambiental. 
-	Contrato 058 - 4.2.2. PGAS general ambiental.
-	Contrato 059 - 4.1.2 Técnico social.
-	Contrato 060 - 4.2.1 PGAS general social.
Dando trazabilidad al cumplimiento de los indicadores del proyecto y al Componente 4.  Asistencia técnica, PGAS y fortalecimiento integral organizacional de productores se realiza seguimiento oportuno al Producto 4.1 Asistencia Técnica y acompañamiento técnico productivo. Frente al Contrato 057 con vigencia de seis (06) meses - 4.1.1 Técnico agrícola – ambiental: se realizaron desde mayo al mes de julio 60 visitas  de extensión rural, acumulando desde inicio del proyecto a la fecha 400 visitas de la extensión rural a los beneficiarios, donde se realiza trazabilidad y seguimiento al desarrollo de las Buenas Prácticas Agrícolas - BPA en la producción de café, seguimiento en los planes de nutrición de los beneficiarios para llevar la secuencia de los resultados que se han obtenido con la entrega de los fertilizantes estimada anteriormente, este proceso permite tomar las medidas preventivas y necesarias en cuanto el manejo del cultivo para optimizar la producción del mismo. Así mismo, para este periodo se realizó visitas de extensión rural grupal teórico-práctica, con la finalidad de ampliar el manejo del cultivo en campo y procesos de poscosecha para incrementar los procesos de calidad en el cultivo de café. Revisión en campo sobre las áreas que se están adecuando para llevar a cabo los procesos como despulpado, lavado, fermentación, secado, almacenamiento. Se brindo asistencia en campo para el manejo del cultivo desde el semillero hasta la cosecha con la finalidad de llevar un monitoreo sobre la sanidad de los lotes para garantizar las buenas prácticas agrícolas, la asociación de cultivos con el objetivo de evitar la deforestación, depositar en las calles del cultivo el material vegetal resultante de las malezas (arvenses) para proteger el suelo, mantener la humedad y evitar la aplicación de productos químicos. Por otro lado, de acuerdo con las respuestas obtenidas por los caficultores en los encuentros previos, se realizó una retroalimentación y validación de la información para confirmar las prioridades de los productores para el manejo en poscosecha del cultivo de café ya que no cuentan hasta el momento con las condiciones mínimas para la obtención de un café de calidad. Como lo hemos mencionado anteriormente, el seguimiento a la fertilización aplicando los 97 planes de fertilización en trazabilidad a los resultados de los análisis de suelo, desde la profesional Técnico agrícola – ambiental se realiza correcciones en algunas fincas presentaron acidez alta con enmiendas, en la entrega de fertilizantes no se contemplaron las enmiendas debido que hace parte de las contrapartidas por parte de los beneficiarios. Así mismo, se realizó seguimiento y monitoreo para el incremento de la producción en la finca de los beneficiarios: Unificando las prácticas anteriores en los cultivos se logró llegar a un balance en la producción e impulsar el proyecto de Apromarch. 
En lo que se ha avanzado en el Contrato 059 - 4.1.2 Técnico social. Se está realizando el componente socio/empresarial, desde el proyecto se han profundizado en tres ejes importantes para la consolidación del proyecto: 1. Proceso de fortalecimiento de la organización APROMARCH activación de comités de trabajo, 2. Las escuelas de campos ECAs con jóvenes, el cual, se desarrolla un taller en el centro de acopio de Apromarch con los estudiantes de la Institución Simón Bolívar hijos de beneficiarios, donde se explica a los  jóvenes las pautas para conformar la figura jurídica asociativa de jóvenes rurales productores agropecuarios y los beneficios que se pueden alcanzar, el fin de esta apuesta es empoderar los jóvenes en la producción de café, en la búsqueda empalme generacional  y a su vez, fortalecer el proyecto de vida de los jóvenes en el marco del proyecto, en este mes se avanzó de manera concreta en la consolidación de estatutos y reglamento interno de la nueva organización de jóvenes. 3. Componente socio empresarial de la organización desde la evaluación de capacidad instalada en lo comercial, mercado y valor agregado. Así mismo, el técnico social ha realizado generación de conocimiento y diálogos con el Aliado Comercial para la activación de la ruta de comercialización y con entidades territoriales para consolidar el apoyo de contrapartidas del proyecto, en este caso, se realizó una visita a la secretaría de Desarrollo rural Departamental,  en  compañía del presidente de APROMARCH y la  personera Estudiantil de la Institución Educativa Simón Bolívar con el objetivo de solicitar el laboratorio  de calidad de café, en el marco del fortalecimiento del proyecto del programa Colombia Sostenible.
En lo que avanza el proyecto, se ha realizado seguimiento al Buzón de PQR, donde se ha logrado dar respuesta oportuna en lo concerniente al proceso de adquisición de fertilizantes, los beneficiarios hacían una petición sobre conocer a profundidad los atributos y calidad de cada fertilizante entregado. 
En lo que concierne al Producto 4.2 Plan de manejo ambiental y social PGAS. Se viene trabajando de manera muy articulada entre beneficiarios, asociación y proyecto este componente. Para proyecto el factor ambiental y sostenibilidad en la columna vertebral, siendo este componente el de mayor impacto esperado, por ende, desde las obligaciones contractuales de los profesionales van el direccionamiento de lograr superar los indicadores y resultados esperados, es por ello, que se vienen promoviendo escenarios paralelos con jóvenes hijos de los beneficiarios para consolidar una organización de base lideresa por jóvenes y la apropiación de una ruta de avistamiento de aves y un corredor biológico estratégico en la zona de intervención del proyecto. Esto en aras de fomentar la preservación del ecosistema y promover procesos de base en pro de la protección de ellos mismos. 
En las acciones concretas del 4.2.2. PGAS general ambiental, en el marco del Resultado. Productores capacitados en BPA, Sostenibilidad y Cambio climático se han realizado diecisiete (17) capacitaciones en (uso eficiente del agua en la etapa beneficio del café y buenas prácticas de manejo de residuos sólidos en el beneficio del café) (Uso adecuado del recurso hídrico y flora) (Concesión de aguas superficiales) y seguimiento al componente de los Acuerdos de Cero Deforestación. Se realizó una capacitación en el marco de las Escuelas de Campo ECAs en el marco del Resultado. Familias que implementan prácticas productivas sostenibles, 92 familias afianzan sus conocimientos en buenas prácticas en el manejo de residuos de agroquímicos y planes de fertilización, manejo integrado de arvenses y cobertura vegetal y buenas prácticas de siembra. Así mismo en el mes de junio, desde el profesional del PGAS general ambiental se concluye con dos talleres direccionados a preparar los espacios, y de cómo debe ser la recolección de los materiales como es el cisco, la pulpa, los lixiviados, la recolección de aguas mieles para el posterior manejo en la compostera. Se organizó las capacitaciones en puntos estratégicos para lograr capacitar la mayor cantidad de beneficiarios del proyecto, el día 24 de julio se realizó la capacitación en el centro poblado la Marina en el tema específico; manejo de residuos líquidos (aguas mieles) y uso eficiente de equipos de beneficio, en buenas prácticas en el beneficio del café, utilización de los subproductos derivados del mismo, y la importancia de hacer uso eficiente de equipos que garanticen la calidad del café.
En lo acumulado del proyecto se direccionado capacitaciones en ENMIENDAS- BIOREMEDIACIÓN Prácticas sostenibles en el manejo de residuos sólidos lombricultivo, bocashi, compostaje. Una vez realizada la capacitación se llevó a cabo seguimiento a la elaboración de los croquis de las fincas en donde se determinaron áreas claves entre estas la localización del proyecto, áreas de reservas forestales, fuentes hídricas y límites forestales. 
En lo concerniente a los acuerdos de Cero Deforestación se realiza el seguimiento de cumplimiento a cada beneficiario. Así mismo se realiza seguimiento a los compromisos establecidos en la conservación y estimulación de siembra de la guadua. 
En lo referente al 4.2.1 PGAS general social, dando trazabilidad al Resultado. Productores fortalecidos en temas socio empresariales se ha avanzado a corte acumulado al mes de julio en dieciocho (18) capacitaciones de fomento a las oportunidades para jóvenes rurales en el marco de las escuelas de campo (ECAS) y se han capacitado los beneficiarios con los temas precios, características del mercado, comercialización asociativa, trazabilidad de la producción, así mismo, se orientó una capacitación en procesos administrativos y estructura organizacional de las asociaciones de base. Se tuvo una profundización en el marco de las escuelas de campo (ECAS); los jóvenes emprendedores, es realizar el trámite legal administrativo ante cámara de comercio y gobernación del Tolima, el acta de constitución, los estatutos, los demás trámites, acompañamiento y apoyo a los jóvenes, desde el área socio empresarial, además se quiere ofrecer a los jóvenes del colegio un abordaje especial con temas relacionados con fomentar el amor propio, la resiliencia y visión de territorio.
En el mes de julio desde profesional del 4.2.1 PGAS general social unen esfuerzos de propuestas con el aliado comercial Cóndor Specialty Coffee S A S para consolidar un diálogo permanente donde se recuerda los factores y requisitos a tener en.cuenta a la hora de entregar café, factor de  rendimiento, 89.5%, humedad 10 a 12%, malla No 13 enfatiza, sobre el análisis sensorial del café, poniendo a disposición de los productores el  servicio de laboratorio, para que conozcan la tasa de su lotes, micro lotes. Así mismo, desde el aliado comercial da a conocer los sobreprecios actuales para cada sello como la ORGÁNICO, RAINFOREST, FAIRTRADE. 
Es pertinente reportar que en lo que va de ejecución no se han realizado modificaciones al componente y productos, se está ejecutando como se aprobó en el proyecto y el tablero de control. Así mismo, la actividad 4.2.3 Plan logístico se tiene planificado de manera secuencial entre el tercer y sexto trimestre.. 
Dando seguimiento al tablero de control en la pestaña ejecución físico-financiera, para este mes de mayo, se reporta un avance de las metas financieras por el aporte del BID con corte al 31-08-2023 por los aportes de contrapartida es del 38 %. Un avance físico Acumulado - Ejecución Físico-Financiera es de 36,4%. Es importante resaltar que para el próximo Comité Técnico de Implementación a realizar en el mes de octubre se reportara la contrapartida acumulada del tercer trimestre del 2023, cabe recordar que la contrapartida es el 70% del valor del proyecto.
 En las acciones de avance del proyecto de manera acumulada a corte del mes de julio, especialmente para el indicador "Aumento de la producción de café de alta calidad"; se entregó a satisfacción el 100% las 97 tomas de muestras y análisis de suelos del rubro presupuestal 1.1.1 Toma de muestras y análisis de suelo, perteneciente al Componente 1. Establecimiento de café – 142 has. Los análisis de suelo dieron trazabilidad a los 97 planes de fertilización, siendo el punto de partida de la meta del proyecto que busca el aumento de la productividad desde un enfoque sostenible. La empresa encargada de realizar dicho proceso es el laboratorio de COLINAGRO SA - AGROSOIL LAB NIT. 817.001.672-8, quien dio garantía de los productos contratados. Se realizó la aprobación en el 3 Tercer CTIP de la adquisición de 873 insumos – fertilizantes de compuesto químico el 23 de enero del 2023 y se realizó entrega el 13 de febrero del 2023 de 873 bultos de fertilizantes compuesto químico (Fertilizante – EMBAJADOR KS– YARA Granulado. Bulto x 50 Kg. Cant. 746. Fertilizante – NITRABOR – YARA. Bulto x 50 Kg. Cant. 81. Fertilizante – NITROMAG - YARA. Bulto x 50 Kg. Cant. 46.) a la organización APROMARCH ubicada en el corregimiento la Marina del municipio de Chaparral, Tolima.La empresa encargada de realizar dicho proceso es FAUNIER ROLANDO LOPEZ AVILA - EL CORRAL AGRO TOLIMA. NIT. 79762603-8. - Seleccionada en el 3 CITP del proyecto.
De igual manera se avanzó con los profesionales y técnicos encargados del Componente 4. Asistencia técnica, PGAS y fortalecimiento integral organizacional de productores, que apuntan a los resultados del proyecto relacionadas con (Número de productores capacitados y tecnificados, Número de productores capacitados en BPA, Sostenibilidad y Cambio climático, Número de productores fortalecidos en temas socio-empresariales) de los cuales ya se dieron 35 capacitaciones acumuladas al corte del mes de julio del 2023 y se estableció un cronograma de acompañamiento y formación de implementación del proyecto desde el 09 de marzo del 2023 hasta el 09 de septiembre del 2023. Se trabajó de manera oportuna en la formación con las escuelas de campo ECAS con jóvenes. Se ha realizado 400 visitas de extensión rural a los beneficiarios por parte del técnico agrícola ambiental donde se realiza trazabilidad y seguimiento al desarrollo de las Buenas Prácticas Agrícolas - BPA en la producción de café, así mismo, se avanza en la caracterización de los beneficiarios con mayor problema en infraestructura y equipos de beneficio. Se está a la espera de manera URGENTE avanzar con el proceso de contratación del equipamiento, el cual, estamos a la espera del segundo desembolso.Para el mes de julio del 2023, se sostienen los acercamientos con la dirección departamental de Desarrollo Agropecuario donde se hace la propuesta de apoyo con la donación de un laboratorio de café para la organización de APROMARCH. Así mismo, se sigue generando los lazos de confianza con la secretaría de Desarrollo Agropecuario que ha venido trabajando de manera articulada con la organización APROMARCH, el cual, han manifestado apoyo en el proceso de implementación del proyecto con fertilizantes. Así mismo, se hace una programación de una visita conjunta del Aliado Comercial del proyecto con la organización APROMARCH. Participación en medios locales comunitarios – emisora de todas las acciones que se desarrollan en torno al proyecto.Se da trazabilidad y diálogo positivo con la secretaría de Desarrollo Agropecuario de Chaparral  y una carta de intención de contrapartida por un valor de $10.000.000 diez millones de pesos, así mismo, un diálogo permanente con la directiva de la organización APROMARCH para realizar la mesa de trabajo que determinan acciones de salvaguardar la seguridad de los profesionales de campo. </t>
  </si>
  <si>
    <t>97</t>
  </si>
  <si>
    <t>121-2022</t>
  </si>
  <si>
    <t>2019-4400044002</t>
  </si>
  <si>
    <t>1313670160762
1313160173108</t>
  </si>
  <si>
    <t>FORTALECIMIENTO DEL PLAN DE ESTABLECIMIENTO FORESTAL DE CAUCHO NATURAL (HEVEA BRASILIENSIS) PARA BENEFICIAR A 65 FAMILIAS DEL MUNICIPIO DE SAN PABLO SUR DE BOLÍVAR</t>
  </si>
  <si>
    <t xml:space="preserve"> OBJETIVO GENERAL:
MEJORAR LA COMPETITIVIDAD EN LA PRODUCCIÓN Y CADENA DE VALOR DE 65 PRODUCTORES DE CAUCHO EN SAN PABLO – SUR DE BOLÍVAR.
OBJETIVOS ESPECÍFICOS:
 FORTALECER BUENAS PRÁCTICAS PRODUCTIVAS, AMBIENTALES Y DE FORTALECIMIENTO ORGANIZATIVO
 MEJORAR RENDIMIENTO Y CALIDAD EN EL PROCESO PRODUCTIVO
 FORTALECER LA CADENA DE VALOR Y COMERCIAL DEL PROYECTO
 ADELANTAR EL PLAN DE MEJORA QUE PERMITIRÁ LA CONSOLIDACIÓN DEL PROYECTO COMO UN NEGOCIO VERDE.</t>
  </si>
  <si>
    <t>AGUA SUCIA, AGUAS BLANCAS, BAJO SICUÉ, CIENAGA DE VIJA, DIEGO LOPEZ, EL ROSARIO, HUMADENTA BAJA, LA FRÍA, LA MEYA, LA SILICIA SANTO DOMINGO, LAS COMBAS, LAS MARGARITAS, LAS MELLIZAS, MATA DE GUINEO, PALMERAS, SABANA SAN LUIS, SAN BENITO, SAN JUAN BAJO, SAN MARTÍN, SANTO DOMINGO, TAMOCONDO BAJO Y UMADERITA</t>
  </si>
  <si>
    <t>https://fondocp-my.sharepoint.com/:f:/g/personal/dani_umbarila_fondocolombiaenpaz_gov_co/Eqy9AUFL3UdMuRgd8GHrA5oBdFo9cgOF8J9Wpws4USFSrQ?e=Mb3kI9</t>
  </si>
  <si>
    <t>CAUCHO EN COÁGULO</t>
  </si>
  <si>
    <t>COMPAÑÍA CAUCHERA COLOMBIANA S.A. - CCC</t>
  </si>
  <si>
    <t>CORPORACIÓN AGROFORESTAL DEL SUR DE BOLÍVAR-CORAGROSURB</t>
  </si>
  <si>
    <t>CORPORACIÓN AGROFORESTAL DEL SUR DE BOLÍVAR Y SU ZONA DE INFLUENCIA</t>
  </si>
  <si>
    <t>ASOCIACIÓN DE CAFICULTORES Y PRODUCTORES AGROPECUARIOS DE SANTA ROSA DEL SUR, BOLÍVAR - ASOCAFÉ</t>
  </si>
  <si>
    <t>PCS-173-PCOM-T</t>
  </si>
  <si>
    <t>CERTIFICADO DE APROBACIÓN DE GARANTÍA DE CUMPLIMIENTO
ASEGURADORA: SEGUROS MUNDIAL S.A.
GARANTÍA: CCS-100012490
CUMPLIMIENTO: 20/02/22 HASTA 24/08/24
SALARIOS Y PRESTACIONES SOCIALES: 20/02/22 HASTA 24/08/26
CERTIFICADO DE APROBACIÓN DE GARANTÍA DE CUMPLIMIENTO
ASEGURADORA: SEGUROS MUNDIAL S.A.
GARANTÍA: CCS-100002682
RESPONSABILIDAD CIVIL EXTRACONTRACTUAL:  20/02/22 HASTA 24/08/23</t>
  </si>
  <si>
    <t>NOMBRE: ASOCIACIÓN DE CAFICULTORES Y PRODUCTORES AGROPECUARIOS DE SANTA ROSA DEL SUR, BOLÍVAR - ASOCAFÉ
Nit: 829001597-7
RL: BEYER FERNANDO CARDENAS RIOS
CC: 9691379
DIRECCIÓN: Calle 14 No. 4-46 Santa Rosa del Sur 
TELÉFONO:  3186528840
E-MAIL: Asocafe_san@hotmail.com</t>
  </si>
  <si>
    <t xml:space="preserve"> Asocafe_san@hotmail.com</t>
  </si>
  <si>
    <t>Solicitud de Tercer desembolso, revisión necesidad de prorrogas,</t>
  </si>
  <si>
    <t>122-2022</t>
  </si>
  <si>
    <t>2019-2540006512</t>
  </si>
  <si>
    <t>REHABILITACIÓN ECOLÓGICA Y EL DESARROLLO DE MODELOS DE PRODUCCIÓN APÍCOLA EN LA ZONA RURAL DEL MUNICIPIO DE TIERRALTA, CÓRDOBA C1 Y C2.</t>
  </si>
  <si>
    <t xml:space="preserve"> 
 RECUPERAR LA FUNCIONALIDAD Y CONECTIVIDAD ECOSISTÉMICA DEL ÁREA RURAL DEL MUNICIPIO DE TIERRALTA, CÓRDOBA. 
OBJETIVOS ESPECÍFICOS:
	INCREMENTAR EL USO Y MANEJO ADECUADO DE LOS ECOSISTEMAS EN LAS ÁREAS ESTRATÉGICAS DE REHABILITACIÓN
	IMPLEMENTAR EL PLAN DE REHABILITACIÓN ECOLÓGICA EN LAS ÁREAS NÚCLEOS SELECCIONADAS EN LOS PREDIOS SELECCIONADOS DEL ENTORNO DEL EMBALSE URRÁ.
	MEJORAR EL CONOCIMIENTO Y LA DIVULGACIÓN EN TORNO A LA CONSERVACIÓN Y LA REHABILITACIÓN ECOLÓGICA ENTRE LOS PARTICIPANTES DEL PROYECTO Y OTROS ACTORES EN LOS PREDIOS SELECCIONADOS QUE SE UBICAN EN EL ENTORNO DEL EMBALSE DE URRÁ
	DISMINUIR LOS DISTURBIOS ANTRÓPICOS Y LA TENSIÓN PRESENTES EN LAS 252HECTÁREAS EN LAS ÁREAS NÚCLEOS DE LOS ECOSISTEMAS DE LAS ÁREAS ESTRATÉGICAS DE RESTAURACIÓN UBICADAS EN EL ENTORNO DEL EMBALSE DE LA CENTRAL HIDROELÉCTRICA DE URRÁ.
	MEJORAR LA INFORMACIÓN SOBRE LOS EFECTOS DE LA RESTAURACIÓN ECOLÓGICA EN LAS CONDICIONES SOCIOECONÓMICAS DE LOS RESTAURADORES ECOLÓGICOS COMUNITARIOS EN EL ENTORNO DEL EMBALSE DE URRÁ EN LOS MUNICIPIOS DE TIERRALTA Y VALENCIA DEL DEPARTAMENTO DE CÓRDOBA, COLOMBIA
	MONITOREAR TODO EL PROCESO DE REHABILITACIÓN ECOLÓGICA PARA EVALUAR LA EFECTIVIDAD DEL PROYECTO.</t>
  </si>
  <si>
    <t>TIERRALTA</t>
  </si>
  <si>
    <t>VEREDAS: ZUMBONA, SECTOR CARRETERA, LA MINA Y
JAMAICA</t>
  </si>
  <si>
    <t>https://fondocp-my.sharepoint.com/:f:/g/personal/dani_umbarila_fondocolombiaenpaz_gov_co/ErznBI7GHE9Nl4PDn5jmMg0BPAVhooqbfoJe0MZ9YfKoRg?e=Lp8Nn4</t>
  </si>
  <si>
    <t>C1 - C2</t>
  </si>
  <si>
    <t>RESTAURACIÓN - 252 HA</t>
  </si>
  <si>
    <t>UNA NUEVA ORGANIZACIÓN POR MAYOR PERTINENCIA CON LOS FINES DE ESTE PROYECTO.</t>
  </si>
  <si>
    <t>FUNDACIÓN SKAMBRA AL DESARROLLO</t>
  </si>
  <si>
    <t>FUNDACIÓN SANTA ISABEL</t>
  </si>
  <si>
    <t>CÁTEDRA DE SOSTENIBILIDAD DE LA UNESCO</t>
  </si>
  <si>
    <t>PCS-166-PCOM-T</t>
  </si>
  <si>
    <t>CERTIFICADO DE APROBACIÓN DE GARANTÍA DE CUMPLIMIENTO
ASEGURADORA: SEGUROS COMERCIALES BOLIVAR
GARANTÍA: 1523123660302
CUMPLIMIENTO: Desde 8/02/22 Hasta 8/02/25
SALARIOS Y PRESTACIONES SOCIALES: Desde 8/02/22 Hasta 8/02/27
CERTIFICADO DE APROBACIÓN DE GARANTÍA DE CUMPLIMIENTO
ASEGURADORA: SEGUROS COMERCIALES BOLIVAR
GARANTÍA: 1523123195201
RESPONSABILIDAD CIVIL EXTRACONTRACTUAL: Desde 8/02/22 Hasta 8/02/24</t>
  </si>
  <si>
    <t>NOMBRE: FUNDACIÓN SANTA ISABEL
Nit: 812.007.572-9
RL: ALFONSO DARIO ACEVEDO ROCHA
CC: 15.044.460
DIRECCIÓN: Carrera 7#62-40B (Monteria)
TELÉFONO:  3205560868-7818846
E-MAIL: planeacion@fundacionsantaisabel.net</t>
  </si>
  <si>
    <t xml:space="preserve">planeacion@fundacionsantaisabel.net
</t>
  </si>
  <si>
    <t>158.5 HA Restauración</t>
  </si>
  <si>
    <t>C1. Se verifico por el componente técnico el prendimiento del material vegetal en 3.5 HA sembradas en modelo de restauración alta densidad veredas La Botella, y seguimiento manteamiento segundo año 22 HA vereda Angostura. Se presto asistencia técnica para evaluación del estado fitosanitario de las plantas en las 155 ha establecidas. Socialización de los avances del proyecto a los restauradores de la vereda Angostura.</t>
  </si>
  <si>
    <t>CUARTO</t>
  </si>
  <si>
    <t>15-08-2023</t>
  </si>
  <si>
    <t>123-2022</t>
  </si>
  <si>
    <t>2019-2550006772</t>
  </si>
  <si>
    <t>079502533556 
0750590289391</t>
  </si>
  <si>
    <t>IMPLEMENTACIÓN DE UNA ESTRATEGIA INTEGRAL EN ASISTENCIA Y ATENCIÓN PARA EL MEJORAMIENTO DE LAS CAPACIDADES PRODUCTIVAS EN GANADERÍA BAJO SISTEMA SILVOPASTORIL, CON EL FIN DE GENERAR INGRESOS A LOS PEQUEÑOS PRODUCTORES DEL MUNICIPIO DE PUERTO RICO DEL DEPARTAMENTO DEL META.</t>
  </si>
  <si>
    <t xml:space="preserve"> INCREMENTAR LA SOSTENIBILIDAD ECONÓMICA, PRODUCTIVA, SOCIAL Y AMBIENTAL DEL SISTEMA DE PRODUCCIÓN GANADERO DOBLE PROPÓSITO DE LOS BENEFICIARIOS DE ADESPROPAZ, MUNICIPIO DE PUERTO RICO, DEPARTAMENTO DEL META. 
OBJETIVOS ESPECÍFICOS: 
•	REALIZAR TRANSFERENCIA DE TECNOLOGÍA PARA EL FORTALECIMIENTO DE LOS SISTEMAS PRODUCTIVOS DE GANADERÍA DOBLE PROPÓSITO.
•	INCREMENTAR Y OPTIMIZAR LA INVERSIÓN EN MODELOS DE PRODUCCIÓN BOVINA GANADEROS SOSTENIBLES.
•	IMPLEMENTAR ACCIONES ECOLÓGICAS ENCAMINADAS A DISMINUIR EL IMPACTO AMBIENTAL DE LA PRODUCCIÓN GANADERA.
•	ESTRUCTURAR UN PLAN DE NEGOCIO Y FORTALECIMIENTO ORGANIZACIONAL PARA LA PRODUCCIÓN Y COMERCIALIZACIÓN DE LECHE CRUDA.</t>
  </si>
  <si>
    <t>PUERTO RICO</t>
  </si>
  <si>
    <t>1) MUNICIPIO DE PUERTO RICO: (VEREDAS: BAJO FUNDADORES, BRISAS DEL CAFRE, BUENAVISTA, CAÑO ALFA, CAÑO LA TORRE, CAÑOS NEGROS, CHARCO DANTO, EL JORDÁN, EL OASIS, GUACAMAYAS, LA ARGELIA, LA CABAÑA, LA HERMITA, LA LINDOSA, LA PRIMAVERA, LA VENADA, LA YE, LAS COLINAS, LAS PALMERAS, LOS COMUNEROS, PUERTO CHISPAS, PUERTO TOLEDO, SAN PEDRO, SAN RAFAEL, SAN VICENTE ALTO, SAN VICENTE BAJO, SANTA LUCIA, SAUSALITO)
2) MUNICIPIO DE VISTAHERMOSA: VEREDAS: ALTO CANAGUAY, GUAIMARAL, LA CABAÑA.</t>
  </si>
  <si>
    <t>https://fondocp-my.sharepoint.com/:f:/g/personal/dani_umbarila_fondocolombiaenpaz_gov_co/EteWvZq5zGxGvfJdWZc5cjQBnMfNiWn7MkDWYcjEn9Me_A?e=L7TIF5</t>
  </si>
  <si>
    <t>AGROGAN – PR</t>
  </si>
  <si>
    <t>ASOCIACIÓN DE FAMILIAS CAMPESINAS PROVEEDORAS DE PAZ DESPLAZADAS POR EL CONFLICTO INTERNO EN COLOMBIA – ADESPROPAZ</t>
  </si>
  <si>
    <t xml:space="preserve">ASOCIACIÓN DE FAMILIAS CAMPESINAS PROVEEDORAS DE PAZ DESPLAZADAS POR EL CONFLICTO INTERNO EN COLOMBIA ADESPROPAZ </t>
  </si>
  <si>
    <t>FUNDACIÓN EQUAL COLOMBIA</t>
  </si>
  <si>
    <t>I)CORMACARENA</t>
  </si>
  <si>
    <t>PCS-212-PCOM-T</t>
  </si>
  <si>
    <t>CERTIFICADO DE APROBACIÓN DE GARANTÍA DE CUMPLIMIENTO
ASEGURADORA: ASEGURADORA SOLIDARIA DE COLOMBIA
GARANTÍA: 660-45-994000008388
CUMPLIMIENTO: desde 2/03/2022 hasta 2/03/2024
SALARIOS Y PRESTACIONES SOCIALES: Desde 2/03/2022 hasta 2/03/2026
CERTIFICADO DE APROBACIÓN DE GARANTÍA DE CUMPLIMIENTO
ASEGURADORA: ASEGURADORA SOLIDARIA DE COLOMBIA
GARANTÍA: 660 74 994000009669
RESPONSABILIDAD CIVIL EXTRACONTRACTUAL: Desde 2/03/2022 hasta 2/03/2023</t>
  </si>
  <si>
    <t>NOMBRE:Fundación Equal Colombia
Nit: 900.950.496-1
RL: Diana Yanira Rico Ortiz
CC: 35.263.210
DIRECCIÓN: CR 43 C 18 100 BRR EL BUQUE Villavicencio - Meta
TELÉFONO:  3 2 1 4 5 3 3 1 8 2 - 3 1 2 5 0 9 1 0 6 2
E-MAIL: shirleyalfonso@biollanos.com, acosta@gsolcolombia.com</t>
  </si>
  <si>
    <t>asoagricolasequalcolombia@gmail.com, shirleyalfonso@biollanos.com,arenasp154@gmail.com; shirleymarcelaalfonsoortiz@gmail.com</t>
  </si>
  <si>
    <t>*Se cuenta con la zonificación ambiental de CORMACARENA para 54 predios que fueron habilitados por la CAR para ser considerados en la implementación del proyecto. Su ubicación en zonas de restricción del AMEM, hace que tengan un manejo especial de acuerdo a los compromisos pactados entre la CAR y los 54 productores ganaderos.
* Se tiene programado un evento de socialización y firma de acuerdos pactados. Ratifica los Acuerdo a Cero deforestación para las 300 hectáreas de bosque conservado y de 98,5 has de protección perimtral de fuentes hídricas.</t>
  </si>
  <si>
    <t>Se ha cumplido con la meta del 100% de siembra de árboles forestales en áreas de interés ambiental en los 197 predios. 
*Se gestiona material para resiembra en zonas de restauración con CORMACARENA.</t>
  </si>
  <si>
    <t>Se aprueba la adquisición de elementos para cercas electricas en 197 unidades productivas, por valor de $349.281.000, luego de subsanar reprocesos administrativos de la EEE. La entrega está programada para el mes de Agosto de 2023.</t>
  </si>
  <si>
    <t>Abril-Jun 23</t>
  </si>
  <si>
    <t>1 Sem/Sep/23</t>
  </si>
  <si>
    <t>197</t>
  </si>
  <si>
    <t>124-2022</t>
  </si>
  <si>
    <t>2019-2520007042</t>
  </si>
  <si>
    <t>MEJORAMIENTO DE LA SOSTENIBILIDAD AMBIENTAL Y LOS INGRESOS DE LAS FAMILIAS DE LA EMPRESA COMUNITARIA BRISAS DEL RIO AGUA BLANCA, A PARTIR DEL FORTALECIMIENTO DE LA CADENA DE VALOR DE CAFÉ, EN LA ZONA DE AMORTIGUACIÓN DEL CERRO LAS BRISAS, MUNICIPIO DE BUENOS AIRES, CAUCA.</t>
  </si>
  <si>
    <t xml:space="preserve"> OBJETIVO GENERAL. MEJORAR EL PROCESO DE BENEFICIO DEL CAFÉ PARA LAS FAMILIAS CAFETERAS DE LA ALSACIA  BUENOS AIRES, CAUCA 
OBJETIVOS ESPECÍFICOS:
•	MEJORAR PRÁCTICAS DE MANEJO DE PULPAS Y MIELES
•	ESTABLECER UN ESQUEMA DE BENEFICIO COLECTIVO PARA LOS CAFETEROS DE LA ALSACIA.
•	CREAR UN PLAN DE FORTALECIMIENTO EMPRESARIAL Y COMERCIAL PARA ECOBRA
•	CAPACITAR A LOS BENEFICIARIOS EN IMPACTOS Y MANEJO DE RESIDUOS DE COSECHA
•	MEJORAR EL CONOCIMIENTO ECOLÓGICO EN EL MANEJO DE COSECHA Y POSTCOSECHA
•	MEJORAR EL ACOMPAÑAMIENTO INTEGRAL (TÉCNICO, PRODUCTIVO Y AMBIENTAL) A LOS PRODUCTORES BENEFICIARIOS DE LA ALSACIA
•	INCREMENTAR LOS INGRESOS DE LAS FAMILIAS CAFETERAS PARA EL FORTALECIMIENTO PRODUCTIVO EN LAS FINCAS
•	CREAR UN PLAN DE FORTALECIMIENTO ASOCIATIVO Y DE LIDERAZGO COMUNITARIO
•	ASISTIR DE MANERA TÉCNICO Y SOCIO EMPRESARIAL A LOS BENEFICIARIOS DE ECOBRA</t>
  </si>
  <si>
    <t xml:space="preserve">CAUCA </t>
  </si>
  <si>
    <t>BUENOS AIRES</t>
  </si>
  <si>
    <t>AGUABLANCA, LA ALSACIA Y ALTO DE LA CRUZ</t>
  </si>
  <si>
    <t>https://fondocp-my.sharepoint.com/:f:/g/personal/dani_umbarila_fondocolombiaenpaz_gov_co/Erz_L3jaz-NDmzCNHy_30-4Bp3UAl0J5f4_SyTwl9iP6Bg?e=i3DITf</t>
  </si>
  <si>
    <t>AFRODESCENDIENTE</t>
  </si>
  <si>
    <t> CAFÉ PERGAMINO SECO ESPECIAL</t>
  </si>
  <si>
    <t>ASCAFÉ</t>
  </si>
  <si>
    <t>EMPRESA COMUNITARIA BRISAS DEL RÍO AGUA BLANCA – ECOBRA</t>
  </si>
  <si>
    <t>EMPRESA COMUNITARIA BRISAS DEL RIO AGUA BLANCA - ECOBRA</t>
  </si>
  <si>
    <t>ASOCIACIÓN DE MUJERES AFRODESCENDIENTES DEL NORTE DEL CAUCA – ASOM</t>
  </si>
  <si>
    <t>APS, COMITÉ DE CAFETEROS</t>
  </si>
  <si>
    <t>PCS-231-PCOM-T</t>
  </si>
  <si>
    <t xml:space="preserve">CERTIFICADO DE APROBACIÓN DE GARANTÍA DE CUMPLIMIENTO
ASEGURADORA: SEGUROS MUNDIAL S.A.
GARANTÍA: NV-100061135
CUMPLIMIENTO: 24/01/22 a 24/07/24
SALARIOS Y PRESTACIONES SOCIALES: 24/01/22 a 24/07/26
CERTIFICADO DE APROBACIÓN DE GARANTÍA DE CUMPLIMIENTO
ASEGURADORA: SEGUROS MUNDIAL S.A.
GARANTÍA:
RESPONSABILIDAD CIVIL EXTRACONTRACTUAL: </t>
  </si>
  <si>
    <t>NOMBRE: ASOCIACION DE MUJERES AFRODESCENDIENTES DEL NORTE DEL CAUCA ASOM
Nit: 817.003.424-7
RL: CLEMENCIA CARABALÍ RODALLEGA
CC: 34.600.283
DIRECCIÓN: La Balsa Cauca - parque principal en Buenos Aires
(Cauca)
TELÉFONO:  3107235595 - 3104368786
E-MAIL: asombalsa@hotmail.com, adelmocarabalir@hotmail.com, yuniforysali@hotmail.com</t>
  </si>
  <si>
    <t>asombalsa@hotmail.com</t>
  </si>
  <si>
    <t>Conforme el reglamento de La Empresa Comunitaria Brisas Del Rio Agua Blanca - ECOBRA, los bosques deben estar protegidos, así como sus fuentes hídricas por lo que cada parcela debe mantener intacto su cordón de bosque y la comunidad en general debe propender por el cuidado de los familiares y colectivos, actividad que se mantiene en la organización.</t>
  </si>
  <si>
    <t xml:space="preserve">Se han establecido siembro de arboles nativos de las zonas de conservación al interior del territorio colectivo de la comunidad de la Alsacia en el municipo de Buenos Aires </t>
  </si>
  <si>
    <t>Una de las principales dificultades del proyecto radica en la construcción y dotación de una planta comunitaria de beneficio de café, la cual representa el 73% del presupuesto del FCP ($523.353.367). Desafortunadamente, esta actividad quedó desfinanciada debido a la inflación que ha afectado al país. La supervisión no ha aprobado la propuesta de ASOM de realizar una compra parcial de insumos, materiales y equipos, debido a que aún no se garantiza el total de los recursos requeridos. Esto podría implicar el riesgo de iniciar la obra y no poder concluir con todas las condiciones y maquinaria propuestas en el proyecto, resultando en instalaciones a medio terminar y no funcionales.
Durante el mes de diciembre, se llevó a cabo una reunión con la UTC para exponer la situación, y en ese espacio se mencionó la convocatoria para obtener recursos adicionales. ASOM ha estado realizando gestiones para obtener recursos adicionales desde el año pasado, buscando apoyo de la Gobernación del Cauca, la Alcaldía de Buenos Aires y presentando una documentación para el concurso del FCP, solicitando los recursos estimados para realizar la obra y la compra de los equipos. Al momento se cuenta con un Certificado de Disponibilidad Presupuestal por $ 40.000.000 por parte de la Alcaldía de Buenos Aires, Cauca. Este CDP reemplazaría el aporte de Alianzas por la Prosperidad que ya no está disponible.
En la actualidad, la coordinación y el equipo técnico del proyecto se encuentran en una suspensión temporal del contrato, ya que sin los recursos necesarios para la construcción de la planta de beneficio, no se cuentan con actividades que puedan desarrollarse o ejecutarse. No obstante, en el momento en que se dispongan de los recursos faltantes, se podrá implementar un plan de trabajo en conjunto con los técnicos y profesionales que acompañan el proyecto.
Se ha reiterado a la EEE que es fundamental agilizar la entrega de algunos soportes, de los informes que aún están pendientes por entregar para proceder con la liberación de pagos del equipo técnico; así como buscar una pronta solución a la obtención de los recursos necesarios para la construcción de la planta de beneficio, para asegurar la continuidad y el éxito del proyecto en su totalidad.</t>
  </si>
  <si>
    <t>Enero-marzo 2023, con algunos pendientes</t>
  </si>
  <si>
    <t>4 semana octubre/2023</t>
  </si>
  <si>
    <t>125-2022</t>
  </si>
  <si>
    <t>2019-2580004612</t>
  </si>
  <si>
    <t>FERNANDO ÁVILA GONZÁLEZ</t>
  </si>
  <si>
    <t>641020318491
641020318476
641020318442</t>
  </si>
  <si>
    <t>INCENTIVAR LA RECONVERSIÓN DE LOS CULTIVOS DE GRANADILLA Y BANANO, HACIA ESQUEMAS DE PRODUCCIÓN SOSTENIBLES, MEDIANTE EL MEJORAMIENTO DE LA PRODUCTIVIDAD Y COMERCIALIZACIÓN CON AGREGACIÓN DE VALOR, DE LA ORGANIZACIÓN DE PRODUCTORES ASOFRUTAL, ALGECIRAS, HUILA.</t>
  </si>
  <si>
    <t xml:space="preserve"> MEJORAR LA PRODUCTIVIDAD DEL CULTIVO DE LA GRANADILLA Y BANANO Y SU COMERCIALIZACIÓN CON AGREGACIÓN DEL VALOR, DEL GRUPO ASOCIATIVO DE PRODUCTORES DE FRUTAS ASOFRUTAL DEL MUNICIPIO DE ALGECIRAS, HUILA
OBJETIVOS ESPECÍFICOS:
•	FORTALECER LAS CAPACIDADES ORGANIZACIONALES Y EMPRESARIALES DEL GRUPO ASOCIATIVO DE PRODUCTORES DE FRUTAS ASOFRUTAL
•	IMPLEMENTAR ASISTENCIA TÉCNICA Y CAPACITACIÓN SOBRE BPA, BPM Y MANEJO DE RESIDUOS ORGÁNICOS A LOS PRODUCTORES DE FRUTAS ASOFRUTAL.
•	DOTAR DE INSUMOS Y ACTIVOS PRODUCTIVOS A LOS PRODUCTORES DE FRUTAS DE ASOFRUTAL COMO APOYO AL DESARROLLO DE INICIATIVAS PRODUCTIVAS SOSTENIBLES.
•	ADECUAR LAS CONDICIONES DE INFRAESTRUCTURA, TECNOLOGÍA Y LOGÍSTICA PARA LA COMERCIALIZACIÓN A ESCALA DE LA PRODUCCIÓN DE ASOFRUTAL.</t>
  </si>
  <si>
    <t>HUILA</t>
  </si>
  <si>
    <t>EL KIOSCO, SANTA CLARO BAJO, EL BOSQUE, EL POMO, EL COGOLLO, SANTA LUCIA, LA PERDIZ, ANDES BAJOS, BELLAVISTA, SAN PABLO, TINARES, SANTUARIO, LÍBANO OCCIDENTE, QUEBRADA NORTE, LÍBANO ORIENTE, QUEBRADON SUR, BAJO ROBLE, PRIMAVERA, LA DANTA, ANDES ALTOS, CASCO URBANO, NARANJOS BAJOS, EL TORO, LAS DAMITAS, EL SILENCIO, LAGUNILLAS, LA PRADERA, LA ENSILLADA, LAS MORRAS, SAN JOSÉ BAJO, ALTO LA VILLAHERMOSA, LOMA LARGA, EL VERGEL, LA ESPERANZA</t>
  </si>
  <si>
    <t>https://fondocp-my.sharepoint.com/:f:/g/personal/dani_umbarila_fondocolombiaenpaz_gov_co/EsDs_yUdG5VPhKecHZ07Mo0BdLpdfU9ldNZpYJZcRPFTCw?e=qhzkhB</t>
  </si>
  <si>
    <t xml:space="preserve">GRANADILLA Y BANANO </t>
  </si>
  <si>
    <t>OLEGARIO GARCÍA TRIANA</t>
  </si>
  <si>
    <t>GRUPO ASOCIATIVO DE PRODUCTORES DE FRUTAS - ASOFRUTAL</t>
  </si>
  <si>
    <t>CORPORACIÓN CINCCO</t>
  </si>
  <si>
    <t>UNIVERSIDAD SURCOLOMBIANA</t>
  </si>
  <si>
    <t>ALCALDIA DE ALGECIRAS</t>
  </si>
  <si>
    <t>PCS-254-PCOM-T</t>
  </si>
  <si>
    <t xml:space="preserve">NOMBRE: UNIVERSIDAD SURCOLOMBIANA USCO
Nit: 891180084-2
RL: NIDIA GUZMAN DURAN
CC:
DIRECCIÓN: 
TELÉFONO:  
E-MAIL: </t>
  </si>
  <si>
    <t>rectoria@usco.edu.co</t>
  </si>
  <si>
    <t>•	Se está realizando acompañamiento por los profesionales a los productores de banano y granadilla, orientación en la preparación de terreno para siembra, recomendaciones de poda para granadilla, y plateo y ahoyada para banano. Actividades de preparación para siembra.
•	Se realizo entrega de semilla (8000 de 33 mil colinos) de banano y 2.500 plántulas de granadilla. 
•	Se dio inicio a consolidación definitiva y actual del inventario documental existente en materia de tenencia de tierra. 
•	Se entregaron resultados de análisis de suelo. (120)</t>
  </si>
  <si>
    <t>mar-23</t>
  </si>
  <si>
    <t>130</t>
  </si>
  <si>
    <t>126-2022</t>
  </si>
  <si>
    <t>2019-4400044642</t>
  </si>
  <si>
    <t>HÉCTOR FIDEL GAMARRA SIERRA</t>
  </si>
  <si>
    <t>SIERRA NEVADA - PERIJÁ</t>
  </si>
  <si>
    <t>FORTALECIMIENTO A LOS PEQUEÑOS PRODUCTORES DE CAFÉ A TRAVÉS DE LA IMPLEMENTACIÓN DE SISTEMAS AGROFORESTALES Y CONSERVACIÓN AMBIENTAL EN LA SIERRA NEVADA DE SANTA MARTA, DEPARTAMENTO DEL MAGDALENA</t>
  </si>
  <si>
    <t xml:space="preserve"> REDUCIR LOS IMPACTOS NEGATIVOS DEL CULTIVO DEL CAFÉ AL ECOSISTEMA, UTILIZANDO TECNOLOGÍAS INNOVADORAS DE BENEFICIO, LA RENOVACIÓN DE 65 HAS DE CAFÉ CON SIEMBRA AGROFORESTAL PARA PEQUEÑOS CAFETEROS DE LOS MUNICIPIOS DE FUNDACIÓN Y ARACATACA, SIERRA NEVADA DE SANTA MARTA. DEPARTAMENTO DEL MAGDALENA, AUMENTANDO LA PRODUCCIÓN Y GARANTIZANDO LA COMERCIALIZACIÓN.</t>
  </si>
  <si>
    <t>MAGDALENA</t>
  </si>
  <si>
    <t xml:space="preserve">ARACATACA
FUNDACIÓN </t>
  </si>
  <si>
    <t>FUNDACION(SANTA CLARA,EL CINCUENTA,SACRAMENTO,LA CRISTALINA) ARACATACA (AGUA BNEDITA)</t>
  </si>
  <si>
    <t>https://fondocp-my.sharepoint.com/:f:/g/personal/dani_umbarila_fondocolombiaenpaz_gov_co/Em-jIRT3U-VCkalRR1LFqBkBWHgyqicFoHT3OgjOagcN2A?e=vydbTQ</t>
  </si>
  <si>
    <t>CAMPESINO
VICTIMA</t>
  </si>
  <si>
    <t xml:space="preserve"> CAFÉ PERGAMINO SECO</t>
  </si>
  <si>
    <t>CAFICOSTA</t>
  </si>
  <si>
    <t xml:space="preserve"> ASOCIACIÓN DE MUJERES Y ARTESANAS DE LA SIERRA NEVADA- ASOMURCASINES</t>
  </si>
  <si>
    <t>FEDERACION NACIONAL DE CAFETEROS</t>
  </si>
  <si>
    <t>FEDERACIÓN NACIONAL DE CAFETEROS</t>
  </si>
  <si>
    <t>CORPAMAG,BATALLON D EALTA MONTAÑA</t>
  </si>
  <si>
    <t>PCS-202-PCOM-T</t>
  </si>
  <si>
    <t>126−2022</t>
  </si>
  <si>
    <t>NOMBRE:FEDERACIÓN NACIONAL DE CAFETEROS DE
COLOMBIA
Nit: 860.007.538-2
RL: EDILBERTO RAFAEL ALVAREZ PINEDA
CC:85.462.562
DIRECCIÓN: Calle 73 # 8 – 13 en Bogotá
TELÉFONO:  3136700 - 3136600
E-MAIL: notificaciones.fnc@cafedecolombia.com</t>
  </si>
  <si>
    <t>notificaciones.fnc@cafedecolombia.com</t>
  </si>
  <si>
    <t>Se realiza el seguimiento a traves del acompañamiento tecnio del servico de extension de la FNC, en aras de que se cumplan los acuerdo pactados</t>
  </si>
  <si>
    <t>En el mes de julio se recibió el segundo desembolso por parte del programa Fondo Colombia en Paz, se han renovado 14 has de café con variedades resistentes a la Roya. Se entrego la totalidad del tanque Tinas propuestos (65). De igual manera se entregaron 14300 pseudoestacas de maderables y los insumos necesarios para la construcción de los filtros verdes. Se continúan con las transferencia de tecnologías establecidas en el PMA.</t>
  </si>
  <si>
    <t>127-2022</t>
  </si>
  <si>
    <t>2019-2590006522</t>
  </si>
  <si>
    <t>0813657198710-4
0813657198896</t>
  </si>
  <si>
    <t>PRODUCCIÓN Y COMERCIALIZACIÓN DE ÑAME ESPINO PARA EXPORTACIÓN CON UTILIZACIÓN DE CULTIVO DE COBERTURA EN EL MUNICIPIO DE SAN JUAN NEPOMUCENO, BOLÍVAR</t>
  </si>
  <si>
    <t xml:space="preserve"> INCREMENTAR LOS NIVELES DE PRODUCCIÓN Y COMERCIALIZACIÓN DE ÑAME ESPINO TIPO EXPORTACIÓN EN LOS PRODUCTORES DE LA ASOCIACIÓN ASICHAV EN EL MUNICIPIO DE SAN JUAN NEPOMUCENO, BOLÍVAR.</t>
  </si>
  <si>
    <t>SAN JUAN NEPOMUCENO</t>
  </si>
  <si>
    <t>BAJO GRANDE - LA FINA, BOTIJUELA, CATÓN, EL ALGODÓN, EL BALCÓN, HAYITA, HOBO, LA ESPANTOSA, LA PEPA, MANIZALES, MEDIA LUNA, MIRAFLORES, NUEVO MÉXICO, PICACHO, RAICERO, REBENTON, SANTA CATALINA Y TORO</t>
  </si>
  <si>
    <t>https://fondocp-my.sharepoint.com/:f:/g/personal/dani_umbarila_fondocolombiaenpaz_gov_co/Eg5q4qVBnRZGolZuB7PFui4BiOFpgsjt7CPzh8Y3QGv7bw?e=qOp8K5</t>
  </si>
  <si>
    <t>ÑAME ESPINO, FRIJOL CAUPÍ ROJO</t>
  </si>
  <si>
    <t>HORTIFRUTUB EL VIVERO LTDA</t>
  </si>
  <si>
    <t>ASOCIACIÓN INTEGRAL DE CAMPESINOS DE LA VEREDA HAYITA Y VECINA EN EL MUNICIPIO DE SAN JUAN NEPOMUCENO –ASICHAV-</t>
  </si>
  <si>
    <t>CORPORACIÓN PARA EL DESARROLLO SOCIAL COMUNITARIO –CORSOC-</t>
  </si>
  <si>
    <t>Alcaldía de San Juan Nepomuceno</t>
  </si>
  <si>
    <t>PCS-206-PCOM-T</t>
  </si>
  <si>
    <t>CERTIFICADO DE APROBACIÓN DE GARANTÍA DE CUMPLIMIENTO
ASEGURADORA: SEGUROS MUNDIAL
GARANTÍA: NB-100197979
CUMPLIMIENTO: 2/02/22 HASTA 2/02/24
SALARIOS Y PRESTACIONES SOCIALES: 2/02/22 HASTA 2/02/26
CERTIFICADO DE APROBACIÓN DE GARANTÍA DE CUMPLIMIENTO
ASEGURADORA: SEGUROS MUNDIAL
GARANTÍA: NB-100043033
RESPONSABILIDAD CIVIL EXTRACONTRACTUAL: 2/02/22 HASTA 2/02/23</t>
  </si>
  <si>
    <t>NOMBRE: CORPORACION  PARA  EL  DESARROLLO  SOCIAL COMUNITARIO–CORSOC-ONG
Nit: 800.179.753-9
RL: Pedro Segundo Acosta Fernández
CC: 15.614.444
DIRECCIÓN: Carrera18A No. 22 D 58en Montería
TELÉFONO:  (5) 7869606
E-MAIL: pedro.corsoc@gmail.com</t>
  </si>
  <si>
    <t>pedro.corsoc@gmail.com
proyectos.corsoc@gmail.com</t>
  </si>
  <si>
    <t>Proyecto en proceso de liquidación, devolución de $73,184.00</t>
  </si>
  <si>
    <t>128-2022</t>
  </si>
  <si>
    <t>2019-2600006882</t>
  </si>
  <si>
    <t>ARAUCA</t>
  </si>
  <si>
    <t>IMPLEMENTACIÓN DE UN CORREDOR ECOLÓGICO EN LA ZONA CON FUNCIÓN AMORTIGUADORA DEL PNN EL COCUY EN EL MUNICIPIO DE TAME ARAUCA, A TRAVÉS DE ESTRATEGIAS BASADAS EN MEDIDAS DE ADAPTACIÓN Y MITIGACIÓN AL CAMBIO CLIMÁTICO PARA LA CONSERVACIÓN Y RECUPERACIÓN DE COBERTURAS BOSCOSAS Y EL FORTALECIMIENTO PRODUCTIVO SOSTENIBLE DE LOS POBLADORES LOCALES.</t>
  </si>
  <si>
    <t xml:space="preserve"> PROMOVER LA SOSTENIBILIDAD AMBIENTAL Y SOCIOECONÓMICA DE LAS ZONAS PRIORIZADAS, RESTAURAR Y PROTEGER EL CAPITAL NATURAL, MEJORAR LOS INGRESOS DE LA POBLACIÓN RURAL Y FORTALECER LAS CAPACIDADES TÉCNICAS DE LOS ACTORES LOCALES ENFOCADAS A ACTIVIDADES DE RESTAURACIÓN Y PAGO POR SERVICIOS AMBIENTALES, A TRAVÉS DE LA IMPLEMENTACIÓN DE UN ESQUEMA DE PAGOS POR SERVICIOS AMBIENTALES CON ENFOQUE A LA CONSERVACIÓN EN 440 HA Y LA RESTAURACIÓN DE 25 HA.</t>
  </si>
  <si>
    <t>TAME</t>
  </si>
  <si>
    <t xml:space="preserve">VEREDAS: AGUAS CLARAS, MALVINAS, NARANJOS, CAÑO GRANDE, CABALALIA, ANGOSTURAS </t>
  </si>
  <si>
    <t>https://fondocp-my.sharepoint.com/:f:/g/personal/dani_umbarila_fondocolombiaenpaz_gov_co/EqTmwp3ebYNPpABQozSa8sgBD6drUmp6_EjOMCnIxfFIMA?e=Mq1y4m</t>
  </si>
  <si>
    <t>Restauración - PSA</t>
  </si>
  <si>
    <t>RESTAURACIÓN 25,4 HA Y PSA 440 HA</t>
  </si>
  <si>
    <t>JUNTAS DE ACCIÓN COMUNAL VEREDAS AGUAS CLARAS, NARANJOS, MALVINAS, ALTO CABALALIA, CAÑO GRANDE Y ANGOSTURAS</t>
  </si>
  <si>
    <t xml:space="preserve">ECOSIMPLE </t>
  </si>
  <si>
    <t>FUNDACIÓN ORINOQUIA BIODIVERSA (FOB)</t>
  </si>
  <si>
    <t>PCS-227-PCOM-T</t>
  </si>
  <si>
    <t xml:space="preserve"> 128-2022</t>
  </si>
  <si>
    <t>CERTIFICADO DE APROBACIÓN DE GARANTÍA DE CUMPLIMIENTO
ASEGURADORA: SEGUROS DEL ESTADO S.A.
GARANTÍA: 30-45-101012980
CUMPLIMIENTO: 25/01/2022 HASTA 25/01/2025
SALARIOS Y PRESTACIONES SOCIALES: 25/01/2022 HASTA 25/01/2027
CERTIFICADO DE APROBACIÓN DE GARANTÍA DE CUMPLIMIENTO
ASEGURADORA: SEGUROS DEL ESTADO S.A.
GARANTÍA: 30-40-101016289
RESPONSABILIDAD CIVIL EXTRACONTRACTUAL: 25/01/2022 HASTA 25/01/24</t>
  </si>
  <si>
    <t>NOMBRE: FUNDACION ORINOQUIA BIODIVERSA
Nit: 900.345.968-1
RL: KAREN ELISA PEREZ ALBARRACIN
CC: 1.019.010.846
DIRECCIÓN: Calle 15 # 12 - 15 en Tame (Arauca) 
TELÉFONO:  3165368535 - 8887145
E-MAIL: info@orinoquiabiodiversa.org</t>
  </si>
  <si>
    <t xml:space="preserve">info@orinoquiabiodiversa.org </t>
  </si>
  <si>
    <t>*Se realiza la socialización del modelo de monitoreo e identificación de nuevas áreas (4 beneficiarios nuevos)</t>
  </si>
  <si>
    <t>Se tiene la cartografía actualizada.
*Se realiza la Compilación documental para realizar los reconocimientos por PSA</t>
  </si>
  <si>
    <t>Se tiene  el 100% de las áreas para reconocimiento de PSA,
*El Equipo realiza  el seguimiento al cumplimineto de los acuerdos para el reconocimiento del PSA.</t>
  </si>
  <si>
    <t>FOB realiza el seguimiento a las áreas de PSA y certifica las 440 has para PSA,
*En las áreas de restauración, se ha entregado material vegetal y materiales para tres predios.</t>
  </si>
  <si>
    <t>Presenta atraso en la ejecución. Tiene 16/24 meses con una ejecución del 74,2% del primer desembolso. La Supervisión acompaña a la EEE en la preparación de soportes de para la gestión del SEGUNDO DESEMBOLSO. Ya se tiene actualizada la firma liberadora del supervisor para los pagos. Parte del argumento de la baja inversión, se sustenta en condiciones adversas de orden publico local que impedian el acceso al área del proyecto por parte del equipo de la EEE. Por tanto, las actividades de restauración se suspendieron.</t>
  </si>
  <si>
    <t>Abril - Junio de 2023</t>
  </si>
  <si>
    <t>129-2022</t>
  </si>
  <si>
    <t>2019-2600007622</t>
  </si>
  <si>
    <t>0281065169466
0281065168538</t>
  </si>
  <si>
    <t>IMPLEMENTACIÓN DE NUEVAS ÁREAS EN SISTEMAS FORESTALES PECUARIOS Y MEJORAMIENTO DE LAS ESTRUCTURAS EXISTENTE DE LA PRODUCCIÓN DE LECHE EN EL MUNICIPIO DE ARAUQUITA</t>
  </si>
  <si>
    <t xml:space="preserve"> “INCREMENTAR LA SOSTENIBILIDAD DE LA ACTIVIDAD AGROPECUARIA A LOS PRODUCTORES DE ASOGANADEROS DEL MUNICIPIO DE ARAUQUITA  ARAUCA”
OBJETIVOS ESPECÍFICOS:
 IMPLEMENTAR BUENAS PRÁCTICAS GANADERAS,
 MEJORAR EL MANEJO DE LAS PRADERAS Y DE LOS SISTEMAS DE PASTOREO MEDIANTE LA IMPLEMENTACIÓN DE UN SISTEMA DE GANADERÍA REGENERATIVA,
 MEJORAR LAS CONDICIONES SANITARIAS DE LOS ANIMALES,
 MEJORAR LAS CONDICIONES AMBIENTALES DE LA UNIDAD PRODUCTIVA,
 DISMINUIR LA DESIGUALDAD SOCIAL Y ECONÓMICA DE GÉNERO
 MEJORAR EL CAPITAL SOCIAL DE LA ORGANIZACIÓN Y DE SUS MIEMBROS,
 MEJORAR EL ACCESO Y DIFUSIÓN DE LA INFORMACIÓN Y AUMENTAR LA PERMANENCIA DE LA POBLACIÓN EN EL TERRITORIO.</t>
  </si>
  <si>
    <t>ARAUQUITA</t>
  </si>
  <si>
    <t>VEREDAS: SANTA CLARA, LOS ALMENDROS, LOS GUAYACANES, CAÑAS BRAVAS, CAÑO SALAS, SALTO DEL LIPA, PALMERAS, EL SINÚ, LOS COLONOS, ACACIA 1, EL ROSAL, LAS GAVIOTAS, LA RESERVA, SANTA ISABEL, LOS FUNDADORES, EL FUTURO, LOS PRIMORES, VIGÍA, PANAMÁ DE ARAUCA, SAN JUAN DE REINERA, VISTA HERMOSA.</t>
  </si>
  <si>
    <t>https://fondocp-my.sharepoint.com/:f:/g/personal/dani_umbarila_fondocolombiaenpaz_gov_co/ElBbulZmNRtJopZGyN9IGxIBb8o8wLjkYRnzULrJBPue4w?e=b2Eyoc</t>
  </si>
  <si>
    <t>LECHE FRESCA</t>
  </si>
  <si>
    <t>ASOCIACIÓN DE GANADEROS DE PANAMÁ DE ARAUCA–ASOGANADEROS</t>
  </si>
  <si>
    <t>ASOCIACIÓN DE GANADEROS DE PANAMÁ DE ARAUCA ASOGANADEROS</t>
  </si>
  <si>
    <t>ASOCIACIÓN DE PROFESIONALES PARA EL DESARROLLO INTEGRAL DE LA SOCIEDAD –SERVICURE.</t>
  </si>
  <si>
    <t>PCS-226-PCOM-T</t>
  </si>
  <si>
    <t>CERTIFICADO DE APROBACIÓN DE GARANTÍA DE CUMPLIMIENTO
ASEGURADORA: SEGUROS GENERALES SURAMERICANA S.A.
GARANTÍA: 3270566-5
CUMPLIMIENTO: 3/02/22 HASTA 3/02/24
SALARIOS Y PRESTACIONES SOCIALES: 3/02/22 HASTA 3/02/26
CERTIFICADO DE APROBACIÓN DE GARANTÍA DE CUMPLIMIENTO
ASEGURADORA: SEGUROS GENERALES SURAMERICANA S.A.
GARANTÍA: 0815413-7
RESPONSABILIDAD CIVIL EXTRACONTRACTUAL: 3/02/22 HASTA 3/02/23</t>
  </si>
  <si>
    <t>NOMBRE: ASOCIACION DE PROFESIONALES PARA EL
DESARROLLO INTEGRAL DE LA SOCIEDAD
SERVICURE 
Nit: 834001488-0
RL: CESAR OMAR SARMIENTO ROZO
CC: 79.262.074
DIRECCIÓN: Altos de la sabana mz B casa 6 en Arauca
TELÉFONO:  3112488535
E-MAIL: servicure@hotmail.com</t>
  </si>
  <si>
    <t>servicure@hotmail.com</t>
  </si>
  <si>
    <t xml:space="preserve">Para el período reportado no se hizo seguimiento al cumplimiento o incremento de área. </t>
  </si>
  <si>
    <t>La EEE no ha enviado respuesta a tercera solicitud de subsanaciones efectuadas por la supervisión.
 Se reporta una entrega parcial de insumos y plántulas a beneficiarios del proyecto. 
 La EEE inició el proceso de solicitud de 2do desembolso. A la fecha se reporta un avance de ejecución técnica del 23%</t>
  </si>
  <si>
    <t>78</t>
  </si>
  <si>
    <t>130-2022</t>
  </si>
  <si>
    <t>2019-2530006962</t>
  </si>
  <si>
    <t>PACÍFICO Y FRONTERA NARIÑENSE</t>
  </si>
  <si>
    <t>REHABILITACIÓN Y MEJORAMIENTO DE LAS PLANTACIONES DE CACAO DE LA VEREDA TABLÓN DULCE DEL CONSEJO COMUNITARIO RÍO TABLÓN DULCE DEL MUNICIPIO DE TUMACO — NARIÑO.</t>
  </si>
  <si>
    <t xml:space="preserve">   ESTABLECER MEDIANTE UN MANEJO PARTICIPATIVO, TÉCNICOPRODUCTIVO, AMBIENTAL, COMERCIAL Y SOCIOEMPRESARIAL DE PLANTACIONES DE CACAO DE 71 FAMILIAS PRODUCTORAS, EN LA VEREDA RÍO TABLÓN DULCE DE TUMACO. NARIÑO. 
OBJETIVOS ESPECÍFICOS: 
•	APLICAR PRÁCTICAS AGRÍCOLAS APROPIADAS A LOS CULTIVOS DE CACAO. 
•	IDENTIFICAR Y APLICAR PROCESOS DE INNOVACIÓN, MEDIANTE PROCESOS INVESTIGATIVOS PARTICIPATIVOS EN LOS CULTIVOS DE CACAO. 
•	GARANTIZAR UNA PARTICIPACIÓN DE JÓVENES Y MUJERES, MEDIANTE LA FORMACIÓN Y VINCULACIÓN A PROCESOS DE COMERCIALIZACIÓN DEL CACAO.</t>
  </si>
  <si>
    <t>TUMACO, NARIÑO</t>
  </si>
  <si>
    <t>TABLON DULCE</t>
  </si>
  <si>
    <t>https://fondocp-my.sharepoint.com/:f:/g/personal/dani_umbarila_fondocolombiaenpaz_gov_co/EpS2DC1kjOdPlrfiBbsM0yABKoy_7WcLbbmdDaJF86BIsw?e=0ejFky</t>
  </si>
  <si>
    <t>B</t>
  </si>
  <si>
    <t>CACAO</t>
  </si>
  <si>
    <t>CHOCOLATE TUMACO</t>
  </si>
  <si>
    <t xml:space="preserve">CONSEJO COMUNITARIO RÍO TABLÓN DULCE </t>
  </si>
  <si>
    <t>CONSEJO COMUNITARIO RIO TABLON DULCE</t>
  </si>
  <si>
    <t>CORPORACIÓN PARA EL DESARROLLO AGROEMPRESARIAL DE TUMACO – CORDEAGROPAZ.</t>
  </si>
  <si>
    <t>I)INSTITUTO COLOMBIANO AGROPECUARIO ICA
II) CORPONARIÑO</t>
  </si>
  <si>
    <t>PCS-228-PCOM-T</t>
  </si>
  <si>
    <t>NOMBRE:UNIVERSIDAD NACIONAL ABIERTA Y A DISTANCIA UNAD
Nit: 860.512.780-4
RL: leonardo evemeleth sanchez torres 
CC:79.909.423
DIRECCIÓN: calle 14 sur No 14-23 Bogota
TELÉFONO:  6013759500
E-MAIL: diego.chamorro@unad.edu.co</t>
  </si>
  <si>
    <t>diego.chamorro@unad.edu.co</t>
  </si>
  <si>
    <t xml:space="preserve">en proceso de Secion
</t>
  </si>
  <si>
    <t xml:space="preserve">NA </t>
  </si>
  <si>
    <t>131-2022</t>
  </si>
  <si>
    <t>2019-4400045242</t>
  </si>
  <si>
    <t>ESTABLECIMIENTO Y SOSTENIMIENTO (REHABILITACIÓN Y RENOVACIÓN) DE CACAO EN EL MUNICIPIO DE PUEBLO BELLO PARA 80 FAMILIAS ORIENTADOS A MEJORAR LA PRODUCCIÓN Y SU INFRAESTRUCTURA PARA SU PROCESO AGROINDUSTRIAL.</t>
  </si>
  <si>
    <t xml:space="preserve"> ESTABLECER Y MEJORAR LA PRODUCCIÓN DE 46 HAS DE CACAO Y SU INFRAESTRUCTURA DE POSCOSECHA, TENIENDO EN CUENTA LAS NUEVAS TECNOLOGÍAS AMIGABLES CON EL MEDIO AMBIENTE, CON EL FIN DE INCREMENTAR LOS INGRESOS ECONÓMICOS DE 80 FAMILIAS DEL MUNICIPIO DE PUEBLO BELLO DEPARTAMENTO DEL CESAR.</t>
  </si>
  <si>
    <t xml:space="preserve">CESAR </t>
  </si>
  <si>
    <t>PUEBLO BELLO</t>
  </si>
  <si>
    <t>EL CAIRO,LA HONDA, SAAN QUINTIN,NUEVO MUNDO,MONTES GRANDES, PUERTO LOPEZ, LA CAROLINA, EL HONDO, ANKAMECHE,NUEVO COLON, SANTANA, PARA VER, CYESTA PLATA,COSTA RICA.</t>
  </si>
  <si>
    <t>https://fondocp-my.sharepoint.com/:f:/g/personal/dani_umbarila_fondocolombiaenpaz_gov_co/Eiq6iftqXvxEtqgp1-DLucMBg865kNZfc7RMaIzC6jgEEw?e=p0cXPS</t>
  </si>
  <si>
    <t>CAMPESINO
INDIGENAS
VICTIMAS</t>
  </si>
  <si>
    <t>CACAO ABORIGEN</t>
  </si>
  <si>
    <t xml:space="preserve"> ASOCIACIÓN DE PRODUCTORES DE FRUTAS Y VERDURAS DEL CESAR-APROFRUVER</t>
  </si>
  <si>
    <t>ASOCIACION DE PRODUCTORES DE FRUTAS Y VERDURAS DEL CESAR-APROFRUVER</t>
  </si>
  <si>
    <t>FUNDACIÓN PARA EL DESARROLLO DE LA REGIÓN Y EL PAÍS- FUNDECERP</t>
  </si>
  <si>
    <t>PCS-203-PCOM-T</t>
  </si>
  <si>
    <t xml:space="preserve">CERTIFICADO DE APROBACIÓN DE GARANTÍA DE CUMPLIMIENTO
ASEGURADORA: PREVISORA
GARANTÍA: 3004626
CUMPLIMIENTO: 143,789,471
SALARIOS Y PRESTACIONES SOCIALES: $35,947,471
CERTIFICADO DE APROBACIÓN DE GARANTÍA DE CUMPLIMIENTO
ASEGURADORA: PREVISORA
GARANTÍA:1008517
RESPONSABILIDAD CIVIL EXTRACONTRACTUAL:$179,737,354 </t>
  </si>
  <si>
    <t>NOMBRE:FUNDACION PARA EL DESARROLLO DE LA REGION
Y EL PAIS FUNDECERP
Nit:900.276.156-1 
RL: GARY ENRIQUE RODRIGUEZ CABAS
CC:7.141.349
DIRECCIÓN: Carrera 21A # 6 - 35 en Valledupar
TELÉFONO:  3008055157
E-MAIL: fundacionfundecerp@hotmail.com</t>
  </si>
  <si>
    <t>fundacionfundecerp@hotmail.com</t>
  </si>
  <si>
    <t>Mediante acompañameinto tecnico se hace seguimiento a los predios de los 80  beneficiarios del proyecto.</t>
  </si>
  <si>
    <t>Se inicio el proceso de injertación en los tres viveros, se esta a la espera del segundo desembolso para continuar con la implementación del proyecto y adecuación de el centro de acopio.</t>
  </si>
  <si>
    <t>ENE-MARZO 2023</t>
  </si>
  <si>
    <t>80</t>
  </si>
  <si>
    <t>1351-2023</t>
  </si>
  <si>
    <t>2019-4400044582</t>
  </si>
  <si>
    <t xml:space="preserve">IMPLEMENTACIÓN DE UN MODELO PILOTO DE PSA PAGO POR SERVICIOS AMBIENTALES COMO ESTRATEGIA PARA LA SOSTENIBILIDAD AMBIENTAL TERRITORIAL EN LA CUENCA DEL RÍO GUATAPURÍ.
</t>
  </si>
  <si>
    <t>CESAR</t>
  </si>
  <si>
    <t>VALLEDUPAR</t>
  </si>
  <si>
    <t>RESGUARDO</t>
  </si>
  <si>
    <t>https://fondocp-my.sharepoint.com/:f:/g/personal/dani_umbarila_fondocolombiaenpaz_gov_co/EjWPDy8uKb5Aj0Gk8xER4nIBLUP0jnsv6vUV_dOgkuXCuw?e=6dp7M2</t>
  </si>
  <si>
    <t>INDÍGENAS ARHUACO Y KANKUAMO</t>
  </si>
  <si>
    <t>PSA - 250 HA 
RESTAURACIÓN - 210 HA</t>
  </si>
  <si>
    <t>CONFEDERACIÓN INDÍGENA TAYRONA: RESGUARDO ARHUACO Y ORGANIZACIÓN INDÍGENA KANKUAMA: RESGUARDO KANKUAMO</t>
  </si>
  <si>
    <t>CORPOCESAR</t>
  </si>
  <si>
    <t>CORPORACIÓN AUTÓNOMA REGIONAL DEL CESAR - CORPOCESAR</t>
  </si>
  <si>
    <t>GOBERNACIÓN DEL CESAR</t>
  </si>
  <si>
    <t>PCS-270-PCOM-T</t>
  </si>
  <si>
    <t xml:space="preserve"> OBJETIVOS DEL PROYECTO: IMPLEMENTAR MEDIDAS DE CONSERVACIÓN, PROTECCIÓN, Y RECUPERACIÓN EN ÁREAS ESPECÍFICAS DE LA CUENCA MEDIA DEL RÍO GUATAPURÍ, CON EL FIN DE MEJORAR LA BIODIVERSIDAD Y SUS SERVICIOS ECOSISTÉMICOS DE LA CUENCA DEL RÍO GUATAPURÍ, DEPARTAMENTO DEL CESAR.
OBJETIVOS ESPECÍFICOS: 
GENERAR ACUERDOS PARA LA INTERVENCIÓN EN TERRITORIOS COLECTIVOS DE LAS COMUNIDADES INDÍGENAS ARHUACOS, PARA LA CONSERVACIÓN DE LA BIODIVERSIDAD Y SUS BIENES Y SERVICIOS ECOSISTÉMICOS, PARA 125 HECTÁREAS EN PSA Y 105 HECTÁREAS EN RESTAURACIÓN DE LA CUENCA DEL RÍO GUATAPURÍ, DEPARTAMENTO DEL CESAR.
GENERAR ACUERDOS PARA LA INTERVENCIÓN EN TERRITORIOS COLECTIVOS DE LAS COMUNIDADES INDÍGENAS KANKUAMOS, PARA LA CONSERVACIÓN DE LA BIODIVERSIDAD Y SUS BIENES Y SERVICIOS ECOSISTÉMICOS, PARA 125 HECTÁREAS EN PSA Y 105 HECTÁREAS EN RESTAURACIÓN DE LA CUENCA DEL RÍO GUATAPURÍ, DEPARTAMENTO DEL CESAR.
LOGRAR ACUERDOS PARA LA GENERACIÓN DE UNA ESTRATEGIA QUE PERMITA LA IMPLEMENTACIÓN DE UN MONITOREO COMUNITARIO PARA UN SEGUIMIENTO Y MONITOREO INSTITUCIONAL DEL MECANISMO DE 250 HECTÁREAS DE PSA Y 210 HECTÁREAS EN RESTAURACIÓN SOBRE LA CALIDAD DEL ECOSISTEMA EN LAS ÁREAS DE LA INTERVENCIÓN EN TERRITORIOS COLECTIVOS DE LAS COMUNIDADES INDÍGENAS ARHUACOS Y KANKUAMOS.</t>
  </si>
  <si>
    <t xml:space="preserve">NOMBRE:Corporación Autónoma Regional del Cesar - CORPOCESAR
Nit: 892,301,483-2
RL: 
CC:
DIRECCIÓN: 
TELÉFONO:  
E-MAIL: </t>
  </si>
  <si>
    <t>planeacion@corpocesar.gov.co</t>
  </si>
  <si>
    <t>En búsqueda de EEE</t>
  </si>
  <si>
    <t>1353-2023</t>
  </si>
  <si>
    <t>2019-2570004102</t>
  </si>
  <si>
    <t>MEJORAMIENTO DE LA CALIDAD DE GRANO DE CAFÉ A TRAVÉS DEL SOSTENIMIENTO DE 109,5 HA. EXISTENTES Y EL MEJORAMIENTO DE LA INFRAESTRUCTURA PARA LA PRODUCCIÓN DE CADA UNO DE LOS ASOCIADOS.</t>
  </si>
  <si>
    <t xml:space="preserve">PRODUCIR CAFÉ PERGAMINO SECO DE MANERA COMPETITIVA, ACORDE AL EXIGENTE MERCADO; EMPLEANDO BUENAS PRÁCTICAS AGRÍCOLASBPA´S, CON TRAZABILIDAD Y CUMPLIENDO REQUISITOS AMBIENTALES Y ECONÓMICOS 
</t>
  </si>
  <si>
    <t>LA FORTALEZA Y POLECITO, LA NUEVA AURORA, BLANCAS, EL ACEITUNO, CASAVERDE, LA DORADA, EL BALSO, LA CABAÑA, CASA DE ZINC, COSTARICA, EL CAIRO, ANDES ESTRELLA.</t>
  </si>
  <si>
    <t>https://fondocp-my.sharepoint.com/:f:/g/personal/dani_umbarila_fondocolombiaenpaz_gov_co/EpcgTFwFKIZHjBA2kkReyPYB7EukI7j-fzr5oYpPBzujng</t>
  </si>
  <si>
    <t xml:space="preserve">CAFÉ PERGAMINO SECO </t>
  </si>
  <si>
    <t>ASOCIACIÓN AGROPECUARIA DE CAFÉ LA FORTALEZA – ASOACAFOR</t>
  </si>
  <si>
    <t>FUNDAREGION</t>
  </si>
  <si>
    <t>PCS-192-PCOM-T</t>
  </si>
  <si>
    <t>267-2022</t>
  </si>
  <si>
    <t>CERTIFICADO DE APROBACIÓN DE GARANTÍA DE CUMPLIMIENTO
ASEGURADORA: SEGUROS DEL ESTADO S.A.
GARANTÍA: 42-45-101051051
CUMPLIMIENTO: 8/02/22 HASTA 8/02/24
SALARIOS Y PRESTACIONES SOCIALES: 8/02/22 HASTA 8/02/26
CERTIFICADO DE APROBACIÓN DE GARANTÍA DE CUMPLIMIENTO
ASEGURADORA: SEGUROS DEL ESTADO S.A.
GARANTÍA: 42-40-101039037
RESPONSABILIDAD CIVIL EXTRACONTRACTUAL: 8/02/22 HASTA 8/02/23</t>
  </si>
  <si>
    <t>NOMBRE: FUNDACION FUNDAR REGION-FUNDARREGION
Nit: 801.004.434-7
RL: ANDREA OSORIO FORERO
CC: 41.941.810
DIRECCIÓN: Calle30B #21-10en Calarcá
TELÉFONO: 3115319575-3146437377
E-MAIL: dianafundar@gmail.com</t>
  </si>
  <si>
    <t>direccion@fundarregion.org</t>
  </si>
  <si>
    <t>NO</t>
  </si>
  <si>
    <t>El 27 de octubre de 2023 se registra reintegro de recursos no ejecutados de Fundar Región por valor de 17.812.878.</t>
  </si>
  <si>
    <t xml:space="preserve"> contrato terminado a la entidad ejecutora. </t>
  </si>
  <si>
    <t>ENE-ABR 2023</t>
  </si>
  <si>
    <t>1429-2023</t>
  </si>
  <si>
    <t>2019-2570005662</t>
  </si>
  <si>
    <t>795025335561 
0750711297300 
0750330319453 
0750370302309</t>
  </si>
  <si>
    <t>DESARROLLO DE GANADERÍA BAJA EN CARBONO, COMO MECANISMO DE MITIGACIÓN Y ADAPTACIÓN A LA CRISIS CLIMÁTICA EN LOS MUNICIPIOS PDET DE LA RAP-E REGIÓN CENTRAL, DEL DEPARTAMENTO DE META</t>
  </si>
  <si>
    <t xml:space="preserve"> INCREMENTAR LA SOSTENIBILIDAD ECONÓMICA, PRODUCTIVA, SOCIAL Y AMBIENTAL DEL SISTEMA DE PRODUCCIÓN GANADERO DOBLE PROPÓSITO DE LOS BENEFICIARIOS DE LA ASOCIACIÓN ASMETA, UBICADOS EN LOS MUNICIPIOS VISTA HERMOSA, URIBE Y MACARENA EN DEPARTAMENTO DEL META
OBJETIVOS ESPECÍFICOS: 
•	IMPLEMENTAR UN MODELO PRODUCCIÓN BOVINA EFICIENTE, QUE PERMITA OPTIMIZAR LA GANADERÍA DOBLE PROPÓSITO.
•	INCREMENTAR Y OPTIMIZAR LA INVERSIÓN EN MODELOS DE PRODUCCIÓN BOVINA GANADEROS SOSTENIBLES.
•	IMPLEMENTAR ACCIONES ECOLÓGICAS ENCAMINADAS A DISMINUIR EL IMPACTO AMBIENTAL DE LA PRODUCCIÓN GANADERA.
•	ESTRUCTURAR UN PLAN DE NEGOCIO Y FORTALECIMIENTO ORGANIZACIONAL PARA LA PRODUCCIÓN Y COMERCIALIZACIÓN DE LECHE CRUDA.  </t>
  </si>
  <si>
    <t xml:space="preserve">LA MACARENA, URIBE Y VISTA HERMOSA
</t>
  </si>
  <si>
    <t>1) MUNICIPIO MACARENA. VEREDAS: AGUAZUL, ALTAMIRA, BUENOS AIRES, CAMPO HERMOSO CAÑO, EL JORDAN, EL MORICHAL, EL PALMAR, EL RETIRO, LA ARGENTINA, LA ESPERANZA, LA FLORIDA, LAS DELICIAS, LOS MEDIOS,PALENQUE, PALESTINA, SAN JOSE, SAN MARTIN Y SANTA TERESA
2) MUNICIPIO URIBE: VEREDAS: BRASIL, DIAMANTE, EL DIVISO, EL EDEN, EL MIRADOR EL RECREO, EL VERGEL, ESPERANZA, EXPLANACIÓN, LA FLORESTA, LAS CAMELIAS, LAS ROSAS, LIBERTAD, SALITRE
3) MUNICIPIO VISTA HERMOSA: VEREDAS: AGUALINDA, BOCAS TALANQUERAS, CAÑO MADROÑO, COSTA RICA, EL DANUBIO, EL PORVENIR, EL TRIUNFO, EL VERGEL, GUAPAYA BAJO, JERICÓ, LA BALASTRERA, LA CRISTALINA, LA PAZ, LOS ANDES, PUERTO ESPERANZA, PUERTO LUCAS, SAN JOSE DE JAMUCO, TALANQUERAS, TERMALES Y TROCHA LA 26.</t>
  </si>
  <si>
    <t>https://fondocp-my.sharepoint.com/:f:/g/personal/dani_umbarila_fondocolombiaenpaz_gov_co/EqvzTiwuOjVKosO-XU3BgCsBD66PATyyuY1tcI85eaTRsQ?e=0oA2Gd</t>
  </si>
  <si>
    <t>INDUSTRIA LÁCTEA GOMARLAC SAS ZOMAC</t>
  </si>
  <si>
    <t>ASOCIACIÓN DE MUNICIPIOS DE META - ASMETA</t>
  </si>
  <si>
    <t>REGIÓN ADMINISTRATIVA Y DE PLANEACIÓN ESPECIAL - RAPE REGIÓN CENTRAL</t>
  </si>
  <si>
    <t>ONF ANDINA</t>
  </si>
  <si>
    <t>I)RAP-E,
II) GOBERNACION DEL META 
III) CORMACARENA</t>
  </si>
  <si>
    <t>PCS-182-PCOM-T</t>
  </si>
  <si>
    <t>443-2022</t>
  </si>
  <si>
    <t>CERTIFICADO DE APROBACIÓN DE GARANTÍA DE CUMPLIMIENTO
ASEGURADORA: Aseguradora solidaria de Colombia
GARANTÍA: No. 980 45 994000016050
CUMPLIMIENTO: Desde 05/10/2022  hasta 05/10/2024
SALARIOS Y PRESTACIONES SOCIALES: Desde 05/10/2022 hasta 05/10/2026
CERTIFICADO DE APROBACIÓN DE GARANTÍA DE CUMPLIMIENTO
ASEGURADORA: ASEGURADORA SOLIDARIA DE COLOMBIA
GARANTÍA: POLIZA No. 980 74 994000009390
RESPONSABILIDAD CIVIL EXTRACONTRACTUAL: DESDE 05.10.22 HASTA 05.10.23</t>
  </si>
  <si>
    <t>NOMBRE:REGION ADMINISTRATIVA Y DE PLANEACION ESPECIAL. RAP-E Región Central
Nit: 9 0 0 7 8 8 0 6 6-2
RL: Ricardo Aguadelo Sedano
CC: 13.479.401
DIRECCIÓN: Carrera 11 No. 82-01 / Oficina 902. Bogotá .- Código postal 11321
TELÉFONO:  Celular: 310 978 7888 PBX: (57 1) 4434170
E-MAIL: ricardo.agudelo@regioncentralrape.gov.co  http://www.regioncentralrape.gov.co</t>
  </si>
  <si>
    <t xml:space="preserve"> ricardo.agudelo@regioncentralrape.gov.co</t>
  </si>
  <si>
    <t>En proceso de firma el acta de terminación por mutuo acuerdo. Juridica de la UTC prepara la minuta.
*LAEEE RAPE NO aceptó la cesión del Contrato. Se realizará la terminación anticipada por mutuo acuerdo,
*ONF ANDINA manifiesta su interes como EEE para la implementación del proyecto. Se tiene propuesta técnica financiera que demanda mayores recursos de inversión.La UTC presentará a finales del mes de Agosto-23 a la gobernanza del Programa la propuesta de adición para viabilizar éste proyecto. 
**Los 177 beneficiarios (ASMETA) están a la expectativa del proyecto. Se programará la socialización de nuevas  condiciones ante las organizaciones de productores, en caso de ser viabilizado en lo financero por la gobernanza del Programa.</t>
  </si>
  <si>
    <t>245-2022</t>
  </si>
  <si>
    <t>2019-2510002872</t>
  </si>
  <si>
    <t>FORTALECIMIENTO EN LA CADENA DE VALOR DE LA TILAPIA ROJA, MEDIANTE LA IMPLEMENTACIÓN DE UN MODELO DE NEGOCIO ASOCIATIVO DE EVISCERADO Y VENTA DE TILAPIA PRODUCIDA BAJO UN SISTEMA TECNOLÓGICO SOSTENIBLE DE AIREACIÓN Y BUENAS PRÁCTICAS POR PISCICULTORES DE ASOPEZ EN EL VALLE DEL GUAMUEZ, PUTUMAYO</t>
  </si>
  <si>
    <t xml:space="preserve"> OBJETIVO GENERAL:
FORTALECER LAS CAPACIDADES DE LOS PRODUCTORES PARA EL DESARROLLO DE MODELOS PRODUCTIVOS PISCÍCOLAS SOSTENIBLES UBICADOS EN EL VALLE DEL GUAMUEZ.
OBJETIVOS ESPECÍFICOS:
•	DESARROLLAR UN ESQUEMA DE COMERCIALIZACIÓN COLECTIVA PARA ACCEDER COMPETITIVAMENTE A MERCADOS DE MAYOR VALOR.
•	FORTALECER LA ADOPCIÓN DE PRÁCTICAS SOCIOEMPRESARIALES DIRIGIDAS AL MANEJO ASOCIATIVO QUE CONTRIBUYAN AL NEGOCIO PISCÍCOLA.
•	FORTALECER LA IMPLEMENTACIÓN DE UN SISTEMA TECNOLÓGICO SOSTENIBLE DE AIREACIÓN EN LA ESTACIÓN PISCÍCOLA DE ASOPEZ Y DE BUENAS PRÁCTICAS POR LOS PRODUCTORES PARA LA PRODUCCIÓN ACUÍCOLA SOSTENIBLE EN SUS ESTANQUES.
•	CONSOLIDAR UN MODELO DE PRESTACIÓN DEL SERVICIO DE EXTENSIÓN AGROPECUARIA LOCAL QUE FUNCIONE A PARTIR DEL GIRO NORMAL DEL NEGOCIO.</t>
  </si>
  <si>
    <t>VALLE DEL GAMUEZ (PUTUMAYO)</t>
  </si>
  <si>
    <t>EL CAIRO, EL JARDÍN, ALTO PALMIRA, LA ESMERALDA, LOS GUADUALES, EL PLACER, LA PRADERA, LOS LAURELES, MIRAVALLE, LORO 2, LA PRIMAVERA, LAS VEGAS, EL VARADERO, SAN MARCOS, SAN ANDRÉS, SANTA ROSA DEL GUAMUEZ Y LORO 1.</t>
  </si>
  <si>
    <t>https://fondocp-my.sharepoint.com/:f:/g/personal/dani_umbarila_fondocolombiaenpaz_gov_co/Ej3p54bpo6pGvPnF3TRlaeYBh-1DDXegpoxp8IMxFQu_gQ?e=PNTmxy</t>
  </si>
  <si>
    <t>TILAPIA ROJA</t>
  </si>
  <si>
    <t>PECUARIOS DIFERENTES A GANADERÍA</t>
  </si>
  <si>
    <t>COMERCIALIZADORA PEZ DORADO</t>
  </si>
  <si>
    <t>ASOCIACIÓN DE PISCICULTORES DEL VALLE DEL GUAMUEZ ASOPEZ</t>
  </si>
  <si>
    <t>AUTORIDAD NACIONAL DE ACUICULTURA Y PESCA - AUNAP, AGENCIA DE RENOVACIÓN DEL TERRITORIO -ART</t>
  </si>
  <si>
    <t>PCS-276-PCOM-T</t>
  </si>
  <si>
    <t>CERTIFICADO DE APROBACIÓN DE GARANTÍA DE CUMPLIMIENTO
ASEGURADORA: ASEGURADORA SOLIDARIA DE COLOMBIA
GARANTÍA: 560 - 45 -994000024947
CUMPLIMIENTO: 06/04/2022 HASTA 06/04/2024
SALARIOS Y PRESTACIONES SOCIALES: 06/04/2022 HASTA 06/04/2026
CERTIFICADO DE APROBACIÓN DE GARANTÍA DE CUMPLIMIENTO
ASEGURADORA: ASEGURADORA SOLIDARIA DE COLOMBIA
GARANTÍA: 560 - 74 - 994000028065
RESPONSABILIDAD CIVIL EXTRACONTRACTUAL: 06/04/2022 HASTA 26/04/2023</t>
  </si>
  <si>
    <t>NOMBRE:CORPOAMAZONIA
Nit: 800.252.844-2
RL: Luis Alexander Mejía Bustos
CC:79.600.573
DIRECCIÓN: Carrera 17 No. 14 - 85 en Mocoa, Putumayo
TELÉFONO:  984296641 - 984296642
E-MAIL: correspondencia@corpoamazonia.gov.co</t>
  </si>
  <si>
    <t xml:space="preserve">Continúa el seguimiento al cumplimiento del incremento de área </t>
  </si>
  <si>
    <t>Continuó el seguimiento de los alevinos al 100% de los beneficiarios y la estación piscícola ASOPEZ.   
Continúan las actividades de fortalecimiento a la Asociación de productores a través de capacitaciones socio empresariales</t>
  </si>
  <si>
    <t>254-2022</t>
  </si>
  <si>
    <t>2019-2550003392</t>
  </si>
  <si>
    <t>795015335580
0750711296890</t>
  </si>
  <si>
    <t xml:space="preserve">IMPLEMENTACIÓN DE UNA DE ESTRATEGIA INTEGRAL DE FORTALECIMIENTO PARA MEJORAR LAS CAPACIDADES PRODUCTIVAS DEL CULTIVO DE CACAO Y ORGANIZACIONALES DE LAS FAMILIAS DE LA ASOCIACIÓN AGROPECUARIA COSTA RICA -AGROCOS LOCALIZADA EN EL MUNICIPIO DE VISTA HERMOSA, META. </t>
  </si>
  <si>
    <t>MEJORAR LA CAPACIDAD DE PRODUCCIÓN SOSTENIBLE POR ÁREA SEMBRADA DE LAS FAMILIAS CACAOTERAS PERTENECIENTES A LA ASOCIACIÓN AGROCOS DEL MUNICIPIO DE VISTA HERMOSA, DEPARTAMENTO DEL META. 
1. 	INCENTIVAR LA ASOCIATIVIDAD EN LOS PRODUCTORES DEDICADOS A LA ACTIVIDAD CACAOTERA.
2. IMPLEMENTAR UN PAQUETE TECNOLÓGICO EN SISTEMAS PRODUCTIVOS CACAOTEROS
3. 	IMPLEMENTAR PRÁCTICAS PRODUCTIVAS EN ARREGLOS AGROFORESTALES PARA CULTIVO DE CACAO CON EL USO EFICIENTE DEL RECURSO HÍDRICO QUE PROPENDAN A LA SOSTENIBILIDAD.
4. 	ESTRUCTURAR UN MODELO DE NEGOCIO PARA LA PRODUCCIÓN Y COMERCIALIZACIÓN DE CACAO</t>
  </si>
  <si>
    <t>AGUALINDA, ALTO GUAPAYA, CAÑO VEINTE, COSTA RICA, EL PALMAR, EL PLACER, EL PORVENIR, EL TRIUNFO, EL VERGEL, GUAPAYA ALTO, GUAPAYA BAJO, GUAPAYA MEDIO, GUDUALITO, JERICÓ, LA ALBANIA, LA BALASTRERA, LA CRISTALINA, LA ESPAÑOLA, LOS ALPES, PUERTO ESPERANZA, PUERTO LUCAS, TERMALES, TROCHA LA 26</t>
  </si>
  <si>
    <t>https://fondocp-my.sharepoint.com/:f:/g/personal/dani_umbarila_fondocolombiaenpaz_gov_co/EoCpzvfFcfhHmw-ZxbDlPGEBWr9VHRGhB-taQWtYMpl8SA?e=AHO2mg</t>
  </si>
  <si>
    <t>THE WORLD OF COCOA</t>
  </si>
  <si>
    <t xml:space="preserve"> ASOCIACIÓN AGROPECUARIA COSTA RICA AGROCOS</t>
  </si>
  <si>
    <t xml:space="preserve">ASOCIACIÓN AGROPECUARIA COSTA RICA "AGROCOS” </t>
  </si>
  <si>
    <t>CORPORACION COLOMBIANA INTERNACIONAL - CCI</t>
  </si>
  <si>
    <t>I) ALCALDÍA VISTA HERMOSA
II) CORMACARENA
III)CORPORACION COLOMBIA INTERNACIONAL .CCI.</t>
  </si>
  <si>
    <t>PCS-211-PCOM-T</t>
  </si>
  <si>
    <t>CERTIFICADO DE APROBACIÓN DE GARANTÍA DE CUMPLIMIENTO
ASEGURADORA: SURAMERICANA
GARANTÍA: 3277014–3
CUMPLIMIENTO: 4/02/22 HASTA 4/02/24
SALARIOS Y PRESTACIONES SOCIALES: 4/02/22 HASTA 4/02/26
CERTIFICADO DE APROBACIÓN DE GARANTÍA DE CUMPLIMIENTO
ASEGURADORA: SURAMERICANA
GARANTÍA: 0817287−4
RESPONSABILIDAD CIVIL EXTRACONTRACTUAL: Desde 4/02/22 hasta 4/02/23</t>
  </si>
  <si>
    <t>NOMBRE: CORPORACION COLOMBIA INTERNACIONAL CCI
Nit: 800.186.585-7
RL: ADRIANA SENIOR MOJICA
CC: 51.799.585
DIRECCIÓN: Calle 16 No 6 66 Piso 7 en Bogotá
TELÉFONO:  3443111
E-MAIL: cci@cci.org.co</t>
  </si>
  <si>
    <t xml:space="preserve">asenior@cci.org.co; osolano@cci.org.co;
hosuna@cci.org.co; mgnarvaez@cci.org.co; jcarrascal@cci.org.co;
Representante Legal Adriana Senior
Corporacion Colombiana Internacional </t>
  </si>
  <si>
    <t>*El equipo técnico en el proceso de implementación del sistema de beneficio del Cacao, ratifica el cumplimienteo de los acuerdos firmados sobre deforestación.</t>
  </si>
  <si>
    <t>*Se realiza el establecimiento de 16.000 árboles forestales en 66 áreas de interés ambiental y áreas a manera de bosques lineales en los predios. Este material forestal ha sido gestionado por la AGROCOS y el equipo técnico del proyecto. Situación que permitió movilizar los recursos financieros hacia otros rubros de interés del proyecto.</t>
  </si>
  <si>
    <t>Se gestiona la inclusión de un nuevo aliado comercial compatible la demanda de grano seco de cacao en la calidad y volúmnes y frecuencias de entrega actual de los 160 beneficiarios. No obstante el avance fisico del proyecto en su ejecución, la inversión del SEGUNDO DESEMBOLSO presenta parálisis a pesar de tener pagos aprobados por la supervisión. El incumplimiento sistemático en la entrega oportuna de reportes, hace que se alerte sobre una posible necesidad de solicitar una neva prórroga, considerando que falta por invertir más del 80% del Desembolso dos, el 100% del Tercer desembolso, y la inversión de la adición. La prroroga va hasta el 16 de noviembre de 2023. La Supervisión recomienda el envio de una comunicación de APREMIO en la ejecución financiera por parte de la EEE CCI.</t>
  </si>
  <si>
    <t>Octubre - Diciembre 2022</t>
  </si>
  <si>
    <t>4 Sem/Sep/23</t>
  </si>
  <si>
    <t>160</t>
  </si>
  <si>
    <t>255-2022</t>
  </si>
  <si>
    <t>2019-2500006252</t>
  </si>
  <si>
    <t xml:space="preserve">IMPLEMENTACIÓN DE ESQUEMAS DE PRODUCCIÓN ORGÁNICA DE PLÁTANO INCLUYENDO MEDIDAS DE PROTECCIÓN Y CONSERVACIÓN DEL SUELO EN EL MUNICIPIO DE CAUCASIA DE LA CUENCA BAJA DEL RIO CAUCA A TRAVÉS DE LA ASOCIACIÓN AGROPECUARIA CAMPESINA PARA VOLVER AL CAMPO, EN ANTIOQUIA  </t>
  </si>
  <si>
    <t xml:space="preserve"> FORTALECER LA CAPACIDAD ECONÓMICA, TÉCNICA Y DE GESTIÓN DE LOS PRODUCTORES DE LA ASOCIACIÓN AGROPECUARIA CAMPESINA PARA VOLVER AL CAMPO PARA EL DESARROLLO SOSTENIBLE DEL CULTIVO DE PLÁTANO HARTÓN
OBJETIVOS ESPECÍFICOS: 
1. MEJORAR LOS MODELOS PRODUCTIVOS PARA LA PRODUCCIÓN SOSTENIBLE DE PLÁTANO HARTÓN.
2. FORTALECER LA CAPACIDAD DE GESTIÓN, LOGÍSTICA Y COMERCIAL.
3. CAPACITAR EN BUENAS PRÁCTICAS AMBIENTALES Y DE ADAPTACIÓN AL CAMBIO CLIMÁTICO PARA EL PROCESO PRODUCTIVO DEL PLÁTANO.
4. FORTALECER LOS NIVELES DE FORMACIÓN EMPRESARIAL Y ORGANIZATIVA PARA DESARROLLO DE LA ACTIVIDAD PRODUCTIVA DEL PLÁTANO</t>
  </si>
  <si>
    <t>CAUCASIA</t>
  </si>
  <si>
    <t>LAS MALVINAS, LA CATALINA, CACERÍ, LAS PARCELAS</t>
  </si>
  <si>
    <t>https://fondocp-my.sharepoint.com/:f:/g/personal/dani_umbarila_fondocolombiaenpaz_gov_co/ErBu89xWOyNFuC0YwnvEMrsBC3Suc50jo9JVEZ1kpffyHw?e=KvRnhm</t>
  </si>
  <si>
    <t>PLÁTANO HARTÓN</t>
  </si>
  <si>
    <t>PLANTO S.A.S.</t>
  </si>
  <si>
    <t>ASOCIACIÓN AGROPECUARIA CAMPESINA PARA VOLVER AL CAMPO - ACVC</t>
  </si>
  <si>
    <t>CORPORACIÓN COLOMBIA INTERNACIONAL – CCI.</t>
  </si>
  <si>
    <t>PCS-177-PCOM-T</t>
  </si>
  <si>
    <t>cci@cci.org.co</t>
  </si>
  <si>
    <t>1 Prórroga /6 meses</t>
  </si>
  <si>
    <t>Se realizaron los diferentes ajustes en los formatos para tercer desembolso. Se reviso y ajusto el informe narrativo que hace parte integral del informe  trimestral; se socializó por parte del evaluador la adición d ellos recursos para el proyecto.</t>
  </si>
  <si>
    <t>Abril - Junio 2023</t>
  </si>
  <si>
    <t>256-2022</t>
  </si>
  <si>
    <t>2019-2500005692</t>
  </si>
  <si>
    <t>IMPLEMENTACIÓN DE UNIDADES PRODUCTIVAS DE SACHA INCHI Y FORTALECIMIENTO COMERCIAL EN EL MUNICIPIO DE CAUCASIA, CON LA ASOCIACIÓN DE SACHAINCHEROS DEL BAJO CAUCA EN EL DEPARTAMENTO DE ANTIOQUIA</t>
  </si>
  <si>
    <t>INCREMENTAR LA PRODUCCIÓN Y LA RENTABILIDAD DE LOS PRODUCTORES DE SACHA INCHI, GENERANDO COMPETITIVIDAD Y FORTALECIMIENTO DE LA CADENA DE VALOR DE ESTE CULTIVO, A TRAVÉS DE MEJORES PROCESOS DE PRODUCCIÓN, TRANSFORMACIÓN Y COMERCIALIZACIÓN EN EL MUNICIPIO DE CAUCASIA. 
1. 	IMPLEMENTAR PROCESOS DE ACOMPAÑAMIENTO TÉCNICO E INNOVACIÓN.
	2. PLANEAR TÉCNICAMENTE LOS PROCESOS DE SIEMBRA, PRODUCCIÓN, RECOLECCIÓN, MANEJO DE POSCOSECHA Y COMERCIALIZACIÓN.
	3. FORTALECER PROCESOS ADMINISTRATIVOS Y COMERCIALES DE LOS PRODUCTOS AGRÍCOLAS.
	4. GENERAR CULTURA DE IMPLEMENTACIÓN DE BUENAS PRÁCTICAS AGRÍCOLAS Y AMBIENTALES.
	5. CREAR ESTRATEGIA DE APALANCAMIENTO FINANCIERO SOLIDARIO PARA MITIGAR POSIBLES IMPACTOS POR PÉRDIDAS DE CULTIVOS.</t>
  </si>
  <si>
    <t>EL TIGRE, EL BRASIL, LA CATALINA, PARCELAS DE CACERÍ</t>
  </si>
  <si>
    <t>https://fondocp-my.sharepoint.com/:f:/g/personal/dani_umbarila_fondocolombiaenpaz_gov_co/EnJ11OppSLVNpLSjPKat0S0BFrvlI1hDtWMWMQSfgsjg5A?e=gmCUAL</t>
  </si>
  <si>
    <t xml:space="preserve">ALMENDRA DE SACHA INCHI </t>
  </si>
  <si>
    <t>I) GMS – GREEN MIND SOLUTIONS</t>
  </si>
  <si>
    <t>I) ASOCIACIÓN DE SACHAINCHEROS DEL BAJO CAUCA - ASOSACHA</t>
  </si>
  <si>
    <t>ASOCIACIÓN DE SACHAINCHEROS DEL BAJO CAUCA - ASOSACHA</t>
  </si>
  <si>
    <t>CORPORACIÓN COLOMBIA INTERNACIONAL -
CCI</t>
  </si>
  <si>
    <t>PCS-183-PCOM-T</t>
  </si>
  <si>
    <t>CERTIFICADO DE APROBACIÓN DE GARANTÍA DE CUMPLIMIENTO
ASEGURADORA: SEGUROS DEL ESTADO
GARANTÍA: 11-45-101110855
CUMPLIMIENTO:  4/02/22 HASTA 7/06/25
SALARIOS Y PRESTACIONES SOCIALES: 4/02/22 HASTA 7/06/27
CERTIFICADO DE APROBACIÓN DE GARANTÍA DE CUMPLIMIENTO
ASEGURADORA: SEGUROS DEL ESTADO
GARANTÍA: 11-40-101045817
RESPONSABILIDAD CIVIL EXTRACONTRACTUAL: 4/02/22 HASTA 7/06/24</t>
  </si>
  <si>
    <t>Se ha estado solicitando reiteradamente los formatos para tercer desembolso y se les sugiere solicitar prórroga de seis meses, para tener el suficiente  tiempo y avanzar con las actividades previstas en el TC y poder ejecutar los recursos de la adición, el profesional de control interno que ha venido siendo el interlocutor en el proyecto manifiesta que se están adelantando el diligenciamiento d ellos formatos para pasar tercer desembolso y contemplando pasar la prórroga.</t>
  </si>
  <si>
    <t>257-2022</t>
  </si>
  <si>
    <t>2019-2580003882</t>
  </si>
  <si>
    <t>641020318482
641020318478
641020318491</t>
  </si>
  <si>
    <t>RECONVERSIÓN DE LA AGRICULTURA Y MEJORAMIENTO DE LA CALIDAD DE VIDA DE 91 FAMILIAS DE PEQUEÑOS PRODUCTORES DEL MUNICIPIO DE ALGECIRAS, DEPARTAMENTO DEL HUILA.</t>
  </si>
  <si>
    <t xml:space="preserve">MEJORAR TECNOLOGÍA Y CAPACIDADES DE PRODUCCIÓN SOSTENIBLE DE GRANADILLA EN LA ORGANIZACIÓN DE PRODUCTORES, GRUPAL FRUITS, ALGECIRAS, HUILLA.  
1. 	IMPULSAR INVERSIONES PRODUCTIVAS SOSTENIBLES PARA LA RECONVERSIÓN Y/O SOSTENIMIENTO DEL CULTIVO DE GRANADILLA.
2. 	FORTALECER CAPACIDADES ORGANIZACIONALES Y EMPRESARIALES DE LA ORGANIZACIÓN DE PRODUCTORES.
3. 	IMPLEMENTAR EN LAS UNIDADES PRODUCTIVAS PROPUESTA TECNOLÓGICA PARA LA RECONVERSIÓN Y/O SOSTENIMIENTO. 
4. 	DESARROLLAR RELACIONAMIENTOS COMERCIALES Y EMPRESARIALES EN MERCADOS DE MAYOR VALOR. </t>
  </si>
  <si>
    <t xml:space="preserve">HUILA </t>
  </si>
  <si>
    <t>TERMOPILAS, ALTO CIELO, LAS PALMAS, SANTA LUCIA, PRIMAVERA, NARANJOS BAJOS, QUEBRADON SUR, SAN ANTONIO, LAS BRISAS, LAS MORRAS, ALTO RÍO NEIVA, EL POMO, LA DANTA, LÍBANO ORIENTE, EL VERGEL, SANTUARIO, EL SILENCIO, ANDES ALTOS, EL BOSQUE, EL TORO, SANTA CLARO BAJO, EL KIOSCO</t>
  </si>
  <si>
    <t>https://fondocp-my.sharepoint.com/:f:/g/personal/dani_umbarila_fondocolombiaenpaz_gov_co/EgJK09rsEX1DllB-M0y_yQ8BJmPOmsLprcrF-saSHuaM3w?e=Hc0TpH</t>
  </si>
  <si>
    <t>GRANADILLA</t>
  </si>
  <si>
    <t>COMERCIALIZADORA HEAVEN`S FRUITS SAS</t>
  </si>
  <si>
    <t xml:space="preserve">GRUPO ASOCIATIVO DE PRODUCTORES Y COMERCIALIZADORES AGROPECUARIOS DE ALGECIRAS GRUPAL FRUITS </t>
  </si>
  <si>
    <t>GRUPO ASOCIATIVO DE PRODUCTORES Y COMERCIALIZADORES AGROPECUARIOS DE ALGECIRAS GRUPAL FRUITS</t>
  </si>
  <si>
    <t>CORPORACIÓN COLOMBIA INTERNACIONAL - CCI</t>
  </si>
  <si>
    <t>ALCALDIA  DE ALGECIRAS ART</t>
  </si>
  <si>
    <t>PCS-209-PCOM-T</t>
  </si>
  <si>
    <t>CERTIFICADO DE APROBACIÓN DE GARANTÍA DE CUMPLIMIENTO
ASEGURADORA: SURAMERICANA
GARANTÍA: 3274513–3
CUMPLIMIENTO: 4/02/22 HASTA 4/02/24
SALARIOS Y PRESTACIONES SOCIALES: 4/02/22 HASTA 4/02/26
CERTIFICADO DE APROBACIÓN DE GARANTÍA DE CUMPLIMIENTO
ASEGURADORA: SURAMERICANA
GARANTÍA: 0816591−4
RESPONSABILIDAD CIVIL EXTRACONTRACTUAL: 4/02/22 HASTA 4/02/23</t>
  </si>
  <si>
    <t>NOMBRE: CORPORACION COLOMBIA INTERNACIONAL CCI
Nit: 800.186.585-7
RL: ADRIANA SENIOR MOJICA
CC: 51.799.585
DIRECCIÓN: Calle 16 No 6 66 Piso 7en Bogotá
TELÉFONO: 3443111 
E-MAIL: cci@cci.org.co</t>
  </si>
  <si>
    <t>hosuna@cci.org.co</t>
  </si>
  <si>
    <t>Acuerdos confirmados y en cumplimiento</t>
  </si>
  <si>
    <t>45,5 hectáreas de granadilla intervenidas mediante la asistencia técnica y servicio de extensión agropecuaria ofrecida por los profesionales del proyecto. Se han realizado capacitaciones, charlas y enseñanzas de campo en temas concernientes a actividades como podas, fertilización oportuna, se avanzó en la prestación del servicio de extensión y asistencia técnica personalizada a algunas unidades productivas con el fin de plantear estrategias de solución y recomendaciones técnicas a inconvenientes relacionados con plagas y enfermedades, deficiencias nutricionales, uso inadecuado de agroquímicos, infertilidad del suelo, labores culturales e incluso infraestructura de emparrado para el buen desarrollo de las plantaciones de granadilla.
•	Se realizaron 91 Estudios de suelos entregados a los beneficiarios con recomendaciones por parte del ingeniero Agrónomo.
•	Se han fortalecido 91 unidades productivas mediante la entrega de insumos agrícolas (químicos y orgánicos), insumos y materiales (Alambres, fibra, puntillas y grapas) para mejoras de emparrados.
•	Se elaboró el diagnóstico del estado de los cultivos, con esta información establecieron las cantidades y los insumos a comprar para el sostenimiento y la reconversión
•	Se entregó material vegetal a 45 beneficiarios (semilla de granadilla para resiembra) se hizo monitoreo, y seguimiento a la misma.
•	Los beneficiarios han contado con asistencia técnica por parte del Ingeniero Agrónomo y el técnico del proyecto. Los cuales han realizado visitas a cada predio durante la ejecución y formulado las recomendaciones técnicas de acuerdo a lo observado en campo.
•	Se elaboraron 91 planes de fertilización fundamentados en análisis de suelo realizados para las 45.5 hectáreas."</t>
  </si>
  <si>
    <t>258-2022</t>
  </si>
  <si>
    <t>2019-2570004232</t>
  </si>
  <si>
    <t>MEJORAMIENTO DE LA COMPETITIVIDAD Y ASEGURAMIENTO DE LA COMERCIALIZACIÓN DE CAFÉ ORGÁNICO MEDIANTE UN PROCESO SOSTENIBLE DE RECONVERSIÓN DE LA CAFICULTURA A 103 PRODUCTORES DEL MUNICIPIO DE CHAPARRAL - TOLIMA ASOCIADOS A CAFISUR.</t>
  </si>
  <si>
    <t xml:space="preserve"> FORTALECER LA COMPETITIVIDAD Y MEJORAR LA CALIDAD DEL GRANO DE CAFÉ PRODUCIDO POR 103 CAFICULTORES DEL MUNICIPIO DE CHAPARRAL  TOLIMA ASOCIADOS A CAFISUR.
OBJETIVOS ESPECÍFICOS: 
MEJORAR LA INFRAESTRUCTURA Y MANEJO DEL BENEFICIO, POSCOSECHA Y SECADO DEL CAFÉ; 
APLICAR BUENAS PRÁCTICAS AGRÍCOLAS DEL MODELO DE PRODUCCIÓN ORGÁNICA.</t>
  </si>
  <si>
    <t>ALTAGRACIA, ELDUDA, PORVENIR, LA ESPERANZA, LA UNIÓN, MANZANARES, QUEBRADÓN, SAN MIGUEL, SANTAFÉ, LA PALMERA Y BUENA VISTA.</t>
  </si>
  <si>
    <t>https://fondocp-my.sharepoint.com/:f:/g/personal/dani_umbarila_fondocolombiaenpaz_gov_co/Epb4OMZfSklJrp52Il61EdEBynq9XxQ8niEabvxtpy5iEw?e=7MpkhJ</t>
  </si>
  <si>
    <t>EXPOCAFÉ S.A.</t>
  </si>
  <si>
    <t>I) COOPERATIVA DE CAFICULTORES DEL SUR DEL TOLIMA - CAFISUR</t>
  </si>
  <si>
    <t>COOPERATIVA DE CAFICULTORES DEL SUR DEL TOLIMA - CAFISUR</t>
  </si>
  <si>
    <t>PCS-190-PCOM-T</t>
  </si>
  <si>
    <t>coordinadorepsagro.cafisur@gmail.com</t>
  </si>
  <si>
    <t>De acuerdo con lo reportado por la EEE, se ha avanzado sobre el desarollo de las siguientes acciones:
Durante el mes de junio de 2023, el  staff  técnico  continuó incorporando procesos de mejora   en  el acompañamiento  de  técnico y ambiental, ademas de los avances generados EN  lineamientos de el plan tecnico y PGAS. Se ha dispuesto por parte del equipo tecnico  de café , seguimiento en el proceso de implementación de los planes de fertilización entregados a los 103  beneficiarios.
En el mes de junio  de 2023 el componente técnico del proyecto  realizó  un reporte de 87   visitas de caracter técnico y ambiental ,  se resalta que el proceso  técnico al cual se le está dando relevancia es principal  es la revisión  y ajuste de los procesos de verificación de auditoría , la cual  se  llevará a cabo en el mes de agosto de 2023, por  lo tanto se han determinado acciones tendientes al cumplimiento de los criterios y lista de chequeo. En el mes de junio  de 2023, el equipo  técnico se ha enfocado en la implementacion de las listas de chequeo elaboradas para el cumplimiento y alistamiento de la auditoria de certificación   organica , mediante procesos de acompañamiento y capacitación técnica, verificacion de listados de chequeo , validación predial en relacion conla formalidad jurídica, aplicación de los fertilizantes entregados . se terminó de entregar a los beneficiarios los fertilizantes que fueron adquiridos para el segundo ciclo.
Como se ha reportado anteriormente, el staff del proyecto  se encuentra  ajustando los detalles finales para la  presnetación final  de los beneficiarios que serán certificados . a traves de  validación predial, atestacion ante entidades, mapeo predial de las áreas de cultivo , ademas de toda la información socio económica de los caficultores.
. Con corte al reporte solicitado, no se han realizado acciones relacionadas con la adquisicion de elementos , maquinaria relacionada con poscosecha , se tienen identificadas las necesidades requeridas , sin embargo ,con este segundo desembolso realizado en el mes de marzo de 2023 , se priorizó el pago del segundo ciclo de fertilizantes . Se está realizando las validaciones requeridas para validar los gastos a la fecha y verificar si hay recursos suficientes para realizar la inversión en este rubro para ser realizados en este desembolso o se implementa en la solicitud del tercero y último desembolso de recursos.. En el mes de junio  de 2023, los profesionales del proyecto han    de los criterios  ambientales , técnicos  y cumplimiento  de las normas de denominación orgánica, y  se enfatizó en la implementación  de los protocolos  y criterios para el alistamiento de auditoria de certificación  organica , validación documental , actualización predial de áreas , densidad  de los lotes , proceso de atestación de las fincas y validación de la productividad , mediante la implementacion de listas de chequeo.
A su vez el staff acompañó la implementación del segundo ciclo de fertilización  con los productores beneficiarios.
En el ámbito  ambiental, continuó  en  la validación   de actividades ambientales de relevancia , máxime que durante los meses de  mayo y junio se ha llevado a cabo el centro de la cosecha en el municipio de Chaparral , por tanto los procesos de uso de agua se incrementan de manera ostensible.  
. El avance de cumplimiento de las metas fisicas del proyecto a corte de 30 de junio     de 2023 corresponden al 65,33% , concentradas principalmente en aportes FCP  y actividades de contrapartida y coordinacion del proyecto.
Con recursos   del  segundo desembolso de recursos por valor de $ 324.278.185, se cubrió durante el mes de junio de 2023 , los pagos de honorarios   a los profesionales , se realizó el pago de proveedor de fertilizantes , alcanzando ejecuciones por $ 309.299.847 equivalentes al 95 % de dicho desembolso , lo que ocasiona la gestion de solicitud de tercer y último desembolso del proyecto.
El aliado comercial comercial ha empezado a explorar los mercados para potenciales negociaciones de café orgánico , encontrando muy altas posibilidades de incursionar en mercados espcializados de café.divulgaciónEl staff de proyecto y los productores han logrado dar avances en los criterios y politicas del cumplimiento de la norma orgánica, tenor importante dentro del desarrollo del proyecto.
Por su parte , los productores han orientado sus actividades   que tienden al mejoramiento técnico,  social ,productivo y ambiental.
Las actividades técnicas de transferencia de competencias, capacitaciones y actividades grupales, han servido para que los participantes del proyecto realicen unas mejores intervenciones que redundan en el incremento de la productividad de los cafetales  y  garantizan una mayor  rentabilidad de los beneficiarios del proyecto.A tenor de la ejecución del corte del mes de junio de 2023 ,  se puede concluir  que las labores y actividades planteadas van marchando de manera normal,  de manera especial en lo relacionado con:
Cumplimiento del cumplimiento de los indicadores de avance ( metas fisicas 65,32% , metas de ejecucion financiera 68,38%, recursos FCP) y 77,62 % en relacion con los aportes de contrapartida , lo que   a su vez se concluye y  evidencia un alto compromiso y participacion de los productores en las siguientes acciones:
 Actividades de campo 
 visitas técnicas  ambientales  y  de seguimiento  a implementación de infraestructura ( 925)
 Actividades de capacitación y transferencia de capacidades 7
Entrega del segundo ciclo de fertilizantes para la produccion de café orgánico.
 Avance de las metas físicas y financieras, así como la entrega de insumos y materiales para la producción la cual ocupa cerca del 60 % del presupuesto aprobado, además de  realización de actividades de capacitación,  estas cifras son indicativas de que el proyecto está  dando cumplimiento a todos los productos y actividades planteadas.</t>
  </si>
  <si>
    <t>103</t>
  </si>
  <si>
    <t>259-2022</t>
  </si>
  <si>
    <t>2019-2600002532</t>
  </si>
  <si>
    <t>FORTALECIMIENTO TÉCNICO, PRODUCTIVO Y COMERCIAL A FAMILIAS CAMPESINAS VÍCTIMAS DE LA VIOLENCIA, DE LA VEREDA LA ARABIA, MUNICIPIO DE TAME, ARAUCA, PARA EL CULTIVO DE 188 HECTÁREAS DE PLÁTANO HARTÓN, BAJO CRITERIOS DE SOSTENIBILIDAD, SUSTENTABILIDAD Y GENERACIÓN DE MAYORES INGRESOS.</t>
  </si>
  <si>
    <t>Fortalecer las condiciones deficientes socioeconómicas, ambientales y técnicas para la producción de plátano de la asociación ASOVICPAT, en el municipio de Tame, Arauca. 
1. DISMINUIR LA VULNERABILIDAD A LOS CAMBIOS EN LAS CONDICIONES CLIMÁTICAS.
2.  MEJORAR EL MANEJO DE LOS RESIDUOS DE EMPAQUES, ENVASES Y PLÁSTICOS DE INSUMOS AGRÍCOLAS.
3. FORTALECER LAS CAPACIDADES DE COMERCIALIZACIÓN ASOCIATIVA.
4. MEJORAR EL ACCESO A LA TIERRA.
5. FORTALECER EL ARRAIGO EN EL TERRITORIO.
6. ASEGURAR LA PERMANENCIA DE LA JUVENTUD EN EL CAMPO.
7. MEJORAR EL FUNCIONAMIENTO DE LA INFRAESTRUCTURA SOCIAL Y AUMENTAR LA PERMANENCIA DE LA POBLACIÓN EN EL TERRITORIO.
8. MEJORAR EL ACCESO Y DIFUSIÓN DE LA INFORMACIÓN.
9. FORTALECER LA PRESENCIA INSTITUCIONAL DEL ESTADO A NIVEL MUNICIPAL.</t>
  </si>
  <si>
    <t xml:space="preserve">TAME </t>
  </si>
  <si>
    <t>VEREDA: ARABIA, EL FUTURO, FLORIDA BAJA, BOTALON, COROCITO, ALTO CAUCA, BAJO CUSAY II, BAJO CUSAY I, SANTO DOMINGO, BRISAS DEL CUILOTO, CAÑO LIMON, CAÑO CAMAME, FLORIDA ALTA, LAURELES I, LAURELES II, EL MILAGRO, GALAXIAS, FILIPINAS, CAÑO SECO, LA GUAIRA.</t>
  </si>
  <si>
    <t>https://fondocp-my.sharepoint.com/:f:/g/personal/dani_umbarila_fondocolombiaenpaz_gov_co/EuqKPuSO0rNIsg8B0NLETSEBX3AQbYrqOkLNSKnJItA5zw?e=KtiUza</t>
  </si>
  <si>
    <t xml:space="preserve">EMPLASA  ZOMAC  SAS - Jonatan Alexis Villegas Plata  </t>
  </si>
  <si>
    <t>ASOCIACIÓN DE VÍCTIMAS CAMPESINAS PRODUCTORAS DE TAME ARAUCA - ASOVICPAT</t>
  </si>
  <si>
    <t>CORPORACION COLOMBIA INTERNACIONAL CCI</t>
  </si>
  <si>
    <t>Secretaría  de  Desarrollo  Rural  y  Medio Ambientede  la  Alcaldía  del  Municipio  de Tame  Arauca - Pedro Nel Ramírez</t>
  </si>
  <si>
    <t>PCS-172-PCOM-T</t>
  </si>
  <si>
    <t>CERTIFICADO DE APROBACIÓN DE GARANTÍA DE CUMPLIMIENTO
ASEGURADORA: SEGUROS GENERALES SURAMERICANA S.A.
GARANTÍA: 3274519–7
CUMPLIMIENTO: 4/02/2022 HASTA 04/08/2024
SALARIOS Y PRESTACIONES SOCIALES: 4/02/2022 HASTA 04/08/2026
CERTIFICADO DE APROBACIÓN DE GARANTÍA DE CUMPLIMIENTO
ASEGURADORA: SEGUROS GENERALES SURAMERICANA S.A.
GARANTÍA: 0816593−9
RESPONSABILIDAD CIVIL EXTRACONTRACTUAL: 04/02/2022 HASTA 04/08/2023</t>
  </si>
  <si>
    <t>NOMBRE: CORPORACION COLOMBIA INTERNACIONAL CCI
Nit: 800.186.585-7
RL: ADRIANA SENIOR MOJICA
CC: 51.799.585
DIRECCIÓN: Calle 16 No 6 66 Piso 7en Bogotá
TELÉFONO:  (601)3443111
E-MAIL: cci@cci.org.co</t>
  </si>
  <si>
    <t>Se realizó el seguimiento al cumplimiento de acuerdos cero deforestación a los beneficiarios</t>
  </si>
  <si>
    <t>Se realizó el seugumiento al cumplimiento de acuerdos cero deforestación a los beneficiarios</t>
  </si>
  <si>
    <t>Contunúa el desarrollo de visitas técnicas a los beneficiarios del proyecto y capacitaciones según el Plan de trabajo y las actividades PGAS. El avance técnico reportado es del 53%</t>
  </si>
  <si>
    <t>Dic 2022 - marzo 2023</t>
  </si>
  <si>
    <t>188</t>
  </si>
  <si>
    <t>260-2022</t>
  </si>
  <si>
    <t>2019-2500006072</t>
  </si>
  <si>
    <t>JOSÉ DAVID HERNÁNDEZ RIZZO</t>
  </si>
  <si>
    <t>IMPLEMENTACIÓN DEL ESQUEMA DE PAGO POR SERVICIOS AMBIENTALES BANCO2, ACCIONES COMPLEMENTARIAS Y RESTAURACIÓN PRODUCTIVA CON SISTEMAS SILVOPASTORILES, COMO ESTRATEGIA DE MITIGACIÓN Y ADAPTACIÓN AL CAMBIO CLIMÁTICO, PROMOCIÓN DE LA SOSTENIBILIDAD AMBIENTAL Y SOCIOECONÓMICA EN ECOSISTEMAS ESTRATÉGICOS DE LOS MUNICIPIOS DE REMEDIOS Y YONDÓ.</t>
  </si>
  <si>
    <t xml:space="preserve"> IMPLEMENTAR 65 HECTÁREAS EN SISTEMAS SILVOPASTORILES MEDIANTE SISTEMAS AGROFORESTALES BASADO EN LINEAMIENTOS DE MITIGACIÓN Y/O ADAPTACIÓN AL CAMBIO CLIMÁTICO PARA EL AUMENTO DE INGRESOS DE 65 FAMILIAS DEL MUNICIPIO DE REMEDIOS EN EL DEPARTAMENTO DE ANTIOQUIA (AGRUPADOS EN LA ASOCIACIÓN ASPAREM), Y TIENE COMO PROPÓSITO AUMENTAR LA PRODUCTIVIDAD GANADERA Y LA PRODUCCIÓN DE CARNE EN PIE MEDIANTE PRÁCTICAS AGRONÓMICAS QUE CONTRIBUYAN AL MEJORAMIENTO Y LA CONSERVACIÓN DEL ECOSISTEMA, MANTENIENDO LAS CONDICIONES DE CALIDAD DEL PRODUCTO PARA LA VENTA, A TRAVÉS DE LA ALIANZA COMERCIAL CON LA EMPRESA FRIGORINUS SAS.</t>
  </si>
  <si>
    <t>REMEDIOS
YONDÓ</t>
  </si>
  <si>
    <t>VEREDAS YONDÓ: EL DESCANSO, LAS LOMAS, EL TOTUMO, CAÑO NEGRO, LA REPRESA, KILOMETRO CINCO, LAGUNA DEL MIEDO, YONDÓ NUEVO, LA CASCAJERA. CORREGIMIENTO SAN MIGUEL DEL TIGRE.
VEREDAS REMEDIOS: CHORRO LINDO, BELÉN, SANTA LUCÍA, GORGONA, SAN ANTONIO, SONADORA, LA CRUZ, SAN MATEO, PUNA, CAMELIAS, LAS PALOMAS, RÍO NEGRITO, CABUYAL, CRUZ BAJITALES, OTÚ, LA BRAVA, LA MARIPOSA, LA CEIBA, EL SALADO, EL TAMAR</t>
  </si>
  <si>
    <t>https://fondocp-my.sharepoint.com/:f:/g/personal/dani_umbarila_fondocolombiaenpaz_gov_co/EtaRWcS3FTpLmiLBGOJJqh8BxYYcvg2U23vB8V06VJV3Cw?e=bRbj7U</t>
  </si>
  <si>
    <t>CAMPESINA
VÍCTIMAS</t>
  </si>
  <si>
    <t xml:space="preserve">BOVINOS EN PIE </t>
  </si>
  <si>
    <t>FRIGORINUS SAS</t>
  </si>
  <si>
    <t>ASOCIACIÓN DE PRODUCTORES AGROPECUARIOS DE REMEDIOS – ASPAREM-</t>
  </si>
  <si>
    <t>PRODESARROLLO LTDA.</t>
  </si>
  <si>
    <t>CORPORACIÓN PARA EL MANEJO SOSTENIBLE DE LOS BOSQUES-MASBOSQUES</t>
  </si>
  <si>
    <t>PCS-165-PCOM-T</t>
  </si>
  <si>
    <t>CERTIFICADO DE APROBACIÓN DE GARANTÍA DE CUMPLIMIENTO
ASEGURADORA: SEGUROS DEL ESTADO S.A.
GARANTÍA: 65-45-101073731
CUMPLIMIENTO: $647.160.700
SALARIOS Y PRESTACIONES SOCIALES: $161.790.175
CERTIFICADO DE APROBACIÓN DE GARANTÍA DE CUMPLIMIENTO
ASEGURADORA: SEGUROS DEL ESTADO S.A
GARANTÍA: 65-40-101063655
RESPONSABILIDAD CIVIL EXTRACONTRACTUAL: $808.950.875</t>
  </si>
  <si>
    <t>NOMBRE:Corporación para el manejo sostenible de los bosques - MASBOSQUES
Nit: 811043476-9
RL: JAIME ANDRES GARCIA URREA 
CC:15.443.606
DIRECCIÓN:CR 55BA N°16B-54/60/66 en Rionegro- Antioquia 
TELÉFONO:  3128165150 – (604)3221881
E-MAIL: direccion@masbosques.org.co</t>
  </si>
  <si>
    <t>direccion@masbosques.org.co</t>
  </si>
  <si>
    <t xml:space="preserve"> La comunidad no está interviniendo el bosque, ni las áreas que se destinadas a prácticas de conservación y restauración en cada predio distribuidos por municipio.</t>
  </si>
  <si>
    <t xml:space="preserve"> Se iniciaron actividades relacionadas con división de potreros para la posterior siembra de sistemas silvopastoriles (bancos mixtos de forraje, arboles dispersos, cercas vivas, corredores de conectividad). </t>
  </si>
  <si>
    <t>Entendiendo que el proyecto tiene dos componentes, los cuales deben tomarse en conjunto para medir el avance físico de este, se presentan dificultades para poder establecer los porcentajes de avance correspondientes a cada componente, tanto en el avance físico logrado en el mes (columna AR) como en el  %físico acumulado (columna AS).  Sin embargo, se reporta un estimado del avance para cada componente, de acuerdo por la señalado por la EEE en el formato de avance mensual diseñado por la supervisión y teniendo en cuenta que el %físico acumulado a la fecha (columna AS) indicado en los instrumentos de planificación del proyecto da cuenta de un 21,81%.
El trámite de solicitud del segundo desembolso para el proyecto ha tomado más tiempo del deseado debido a reprocesos y a la necesidad de ajuste de los soportes presentados por la EEE, a solicitud del área financiera de la UTC. Esto ha generado retrasos en el proyecto e impactos negativos en el mismo dado al riesgo por desfinanciación y a la imposibilidad de cubrir los pagos pendientes y las contrataciones en el marco de la implementación. 
CONTINUA LA EXISTENCIA DE ALERTAS asociadas a aspectos de orden público que ocasionalmente restringen la movilización del equipo técnico en campo en algunas áreas veredales del municipio de Remedios, además de los inconvenientes para acceder a los predios de algunos beneficiarios dada la presunta instalación de minas antipersonales en zonas de vereda que pueden poner en riesgo la integridad del equipo técnico de la EEE. Al respecto se ha realizado reporte ante los entes territoriales respectivos - Solicitud de acompañamiento por parte de la Junta de Acción Comunal de acuerdo a las veredas que se vayan a visitar.</t>
  </si>
  <si>
    <t>262-2022</t>
  </si>
  <si>
    <t>2019-4400043782</t>
  </si>
  <si>
    <t>1313473168586
1313473168516
1313473168644</t>
  </si>
  <si>
    <t>FORTALECIMIENTO DE LA CADENA DE GANADERÌA MEDIANTE LA IMPLEMENTACIÒN DE SISTEMAS SILVOPASTORILES Y CERCADO ELÈCTRICO ALIMENTADO POR PANELES SOLARES, BENEFICIANDO A 109 FAMILIAS DE PEQUEÑOS PRODUCTORES AGROPECUARIOS DEL MUNICIPIO DE MORALES EN EL DEPARATMENTO DE BOLÌVAR.</t>
  </si>
  <si>
    <t xml:space="preserve"> GENERAL: MEJORAR LA PRODUCTIVIDAD Y COMERCIALIZACIÓN DEL SISTEMA DE PRODUCCIÓN DE GANADERÍA DOBLE PROPÓSITO EN EL MUNICIPIO DE MORALES
ESPECÍFICOS:
	ESTABLECER UN SISTEMA PRODUCTIVO GANADERO DE DOBLE PROPÓSITO CON BUENAS PRÁCTICAS GANADERAS Y CON MEDIDAS DE ADAPTACIÓN AL CAMBIO CLIMÁTICO
	MEJORAR EL CONOCIMIENTO EN PRÁCTICAS BAJAS DE CARBONO QUE MEJOREN LA SALUD DE LOS SERVICIOS AMBIENTALES Y REDUZCAN LA EMISIÓN DE GEI
	PROMOVER LA PARTICIPACIÓN Y FORMACIÓN DE MUJERES Y JÓVENES EN EL SISTEMA PRODUCTIVO DE GANADERÍA DOBLE PROPÓSITO.
	OPTIMIZAR EL PROCESO DE COMERCIALIZACIÓN DE LOS PRODUCTOS DE LA GANADERÍA DOBLE PROPÓSITO.</t>
  </si>
  <si>
    <t>AURA MARÍA, BELLO PAÍS, BODEGA CENTRAL, BRASIL, CABECERA, CAÑO VIEJO, LA AURORA, LA ESMERALDA, LA UNIÓN, LAS PAILAS, PUERTO RICO Y RIO MORALES</t>
  </si>
  <si>
    <t>https://fondocp-my.sharepoint.com/:f:/g/personal/dani_umbarila_fondocolombiaenpaz_gov_co/Eou19ZDLfSpAqnneGyjug-kBNSsRyY-u1JAsbh3W_79wtQ?e=Y9R0ID</t>
  </si>
  <si>
    <t xml:space="preserve">LECHE Y GANADO EN PIE </t>
  </si>
  <si>
    <t>I) COMPAÑÍA AGROCOMERCIAL DE LAS AMÉRICAS S.A.S (ZOMAC) 
II) FRESKALECHE SAS</t>
  </si>
  <si>
    <t>I) ASOCIACIÓN DE PRODUCTORES AGROPECUARIOS DE COLOMBIA-ASOPROTECCO</t>
  </si>
  <si>
    <t>ASOCIACIÓN DE PRODUCTORES AGROPECUARIOS DE COLOMBIA-ASOPROTECCO</t>
  </si>
  <si>
    <t>PCS-238-PCOM-T</t>
  </si>
  <si>
    <t>CERTIFICADO DE APROBACIÓN DE GARANTÍA DE CUMPLIMIENTO
ASEGURADORA: SEGUROS COMERCIALES BOLIVAS S.A.
GARANTÍA: 1523123660401
CUMPLIMIENTO:  8/02/22 HASTA 8/02/24
SALARIOS Y PRESTACIONES SOCIALES: 8/02/22 HASTA 8/02/26
CERTIFICADO DE APROBACIÓN DE GARANTÍA DE CUMPLIMIENTO
ASEGURADORA: SEGUROS COMERCIALES BOLIVAS S.A. 
GARANTÍA: 1523123195301
RESPONSABILIDAD CIVIL EXTRACONTRACTUAL: 8/02/22 HASTA 8/02/2</t>
  </si>
  <si>
    <t>NOMBRE: ASOCIACION DE PRODUCTORES AGROPECUARIOS DE COLOMBIA-ASOPROTECCO
Nit: 900.222.889-8
RL: JUAN CARLOS CÁRDENAS ECHAVARRÍ
CC: 91.285.607
DIRECCIÓN: Carrera 2#2-38 Corregimiento Villa deSan Andrésen Aguachica (Cesar)
TELÉFONO:  3156705208–3183491647
E-MAIL: asoprotecco@gmail.com</t>
  </si>
  <si>
    <t>asoprotecco@gmail.com</t>
  </si>
  <si>
    <t>Finalización preparaciones de terreno faltantes inicio proceso de siembra</t>
  </si>
  <si>
    <t>263-2022</t>
  </si>
  <si>
    <t>2019-2570003192</t>
  </si>
  <si>
    <t>IMPLEMENTACIÓN DE UN PROGRAMA DE PRODUCCIÓN APÍCOLA ECO SOSTENIBLE DE MIEL Y DERIVADOS, A PARTIR DEL ESTABLECIMIENTO DE COLMENAS Y LA ADECUACIÓN DE LA INFRAESTRUCTURA DE POSTCOSECHA, COSECHA Y ACOPIO EN EL MUNICIPIO DE CHAPARRAL EN TOLIMA.</t>
  </si>
  <si>
    <t>MEJORAR LA PRODUCCIÓN, PRODUCTIVIDAD Y CALIDAD DE LA MIEL DE LOS PRODUCTORES APÍCOLAS VINCULADOS A APROEMSUR, EN EL MUNICIPIO DE CHAPARRAL. 
1. 	MEJORAR LA LOCALIZACIÓN DE LOS NUEVOS APIARIOS,  
	2. IMPLEMENTAR BUENAS PRÁCTICAS APÍCOLAS Y AMBIENTALES,
3. 	MEJORAR LA INFRAESTRUCTURA Y LOS EQUIPOS PARA LA PRODUCCIÓN Y COMERCIALIZACIÓN DE LA MIEL.</t>
  </si>
  <si>
    <t>ALTAMIRA, AMOYÁ, ANGOSTURA, BRUZUELOS, DELICIAS, CALIBIO, EL CAIRO, EL QUESO, GUAYABAL, JAZMINIA, LA CIMARRONA BAJA, LA CRISTALINA, LA SALINA, MESA DE AGUAYO, MESA DE PURACÉ, PATALÓ, PIPINI, PUNTERALES, RISALDA, SAN JORGE ALTO, SAN MIGUEL, SAN PABLO, HERMOSAS, TAMARCO, TAPIAS, TETUÁN, TULUNÍ.</t>
  </si>
  <si>
    <t>https://fondocp-my.sharepoint.com/:f:/g/personal/dani_umbarila_fondocolombiaenpaz_gov_co/EjuU4vaIf91EpZZ3ptMaNdUBHgaDvNNcArVDDMCqWI2kKA?e=WItq7w</t>
  </si>
  <si>
    <t>APICULTURA</t>
  </si>
  <si>
    <t>MIEL</t>
  </si>
  <si>
    <t>I) CASA APÍCOLA DIAZGRANADOS</t>
  </si>
  <si>
    <t>I) ASOCIACIÓN DE PRODUCTORES DE ESPECIES MENORES DEL SUR DEL TOLIMA - APROEMSUR EL COLMENAR</t>
  </si>
  <si>
    <t>PCS-189-PCOM-T</t>
  </si>
  <si>
    <t>CERTIFICADO DE APROBACIÓN DE GARANTÍA DE CUMPLIMIENTO
ASEGURADORA: SEGUROS MUNDIAL
GARANTÍA: CCS-100012052
CUMPLIMIENTO: 08/02/2022 HASTA 08/02/2024
SALARIOS Y PRESTACIONES SOCIALES: 08/02/2022 HASTA 08/02/2026
CERTIFICADO DE APROBACIÓN DE GARANTÍA DE CUMPLIMIENTO
ASEGURADORA: SEGUROS MUNDIAL
GARANTÍA: CCS-100002583
RESPONSABILIDAD CIVIL EXTRACONTRACTUAL: 08/02/2022 HASTA 08/02/2023</t>
  </si>
  <si>
    <t>NOMBRE: RED DE MUJERES CHAPARRALUNAS POR LA PAZ
Nit: 809.012.443-6
RL: MARIA XIMENA FIGUEROA OLAYA
CC: 65829189
DIRECCIÓN: CALLE 8 # 9-66 EN CHAPARRAL
TELÉFONO:  3118633757
E-MAIL: reddemujereschaparralunas@gmail.com</t>
  </si>
  <si>
    <t>el proyecto se encuentra en el 100% de ejecucion ya que se implemento 720 colmenas a productores de APROEMSUR, ADECUACION DE LA OBRA CIVIL , 6 Visitas técnicas a cada productor alos que se le entrego el material biológico, cuatro visitas sociales, plan de contingencia ambiental, plan de fortalecimiento de la organización APROEMSUR, comité de evaluación y seguimiento establecido, mecanismo de PQRSDF implementado mediante la formación de capacidades planteadas dentro del plan de asistencia técnica implementado y fortaleciendo las BPA, se cuenta con registros de actividades, manejo de costos, protocolo de manejos sólidos y líquidos, lista de chaqueo BPA y reforestación de las áreas intervenidas por más de 500 árboles.
Se evidencia cumplimiento en los aspectos generales indicados en el ANEXO 2 de la minuta del proyecto 2019- 25700-3192.</t>
  </si>
  <si>
    <t>264-2022</t>
  </si>
  <si>
    <t>264 -2022</t>
  </si>
  <si>
    <t>2019-2590007842</t>
  </si>
  <si>
    <t>0870204156058
0870230228172</t>
  </si>
  <si>
    <t>ESTABLECIMIENTO DE UN SISTEMA PRODUCTIVO DE ÑAME DIAMANTE EN ASOCIO CON MAÍZ Y FRIJOL Y CONSTRUCCIÓN DE RESERVORIOS PARA GARANTIZAR SUMINISTRO DE AGUA, PARA BENEFICIAR A 65 FAMILIAS CAMPESINAS VÍCTIMAS DEL CONFLICTO ARMADO DEL MUNICIPIO DE COLOSÓ –SUCRE.</t>
  </si>
  <si>
    <t xml:space="preserve"> INCREMENTAR LOS NIVELES DE PRODUCTIVIDAD Y COMERCIALIZACIÓN ASOCIADOS A LA ACTIVIDAD AGRÍCOLA EN LOS PEQUEÑOS PRODUCTORES DE LA VEREDA DE CALLE LARGA, COLOSÓ, SUCRE.</t>
  </si>
  <si>
    <t>COLOSÓ</t>
  </si>
  <si>
    <t>CALLE LARGA</t>
  </si>
  <si>
    <t>https://fondocp-my.sharepoint.com/:f:/g/personal/dani_umbarila_fondocolombiaenpaz_gov_co/EgSuTMgQPjFEpuYF9uY770YB2Avyx3D6lPqymRgiHIYKqQ?e=RAud5q</t>
  </si>
  <si>
    <t>VÍCTIMAS, CAMPESINA</t>
  </si>
  <si>
    <t xml:space="preserve"> ÑAME DIAMANTE, FRIJOL ROJO CAUPÍ Y MAÍZ</t>
  </si>
  <si>
    <t>C&amp;I TROPICOL SAS
HORTIFRUTUB EL VIVERO LTDA</t>
  </si>
  <si>
    <t>ASOCIACIÓN DE PRODUCTORES AGROPECUARIOS DESPLAZADOS DE CALLE LARGA MUNICIPIO DE COLOSÓ - SUCRE -APRODECA-</t>
  </si>
  <si>
    <t>FUNDACIÓN HIJOS DE LA SIERRA FLOR</t>
  </si>
  <si>
    <t>PCS-167-PCOM-T</t>
  </si>
  <si>
    <t>NOMBRE: FUNDAC ION HIJOS DE LA SIERRA FLOR
Nit: 8 9 2 2 0 0 8 9 3 -5
RL: JAIME ENRIQUE MARTINEZ TRESPALACIOS
CC: 9 2 5 0 5 5 0 1
DIRECCIÓN: CR 9 22 B 04 BRR BARRIO CAMILO TORRES
TELÉFONO:  605-2 7 5 5 0 4 4   -   3 1 0 7 3 2 6 1 2 1
E-MAIL: sierraflor@yahoo.com</t>
  </si>
  <si>
    <t>sierraflor@yahoo.com ---</t>
  </si>
  <si>
    <t>Con la participación de la comunidad y el apoyo irrestricto del equipo profesional el proyecto avanzado en las acciones de fortalecimiento y acompañamiento por parte del equipo profesional a pesar d en contar con recursos de tercer desembolso que han estado atrasados, se implementa las acciones planificadas para las estrategias implementación con el apoyo de proveedores y los  mismos productores en lo que tienen que ver con establecimiento de aéreas de cultivos, se concluyó la construcción yo adecuación de jagüeyes, así como la planificación de las actividades de establecimiento de los cultivos que se replicaran y también de las 9 hectáreas pendientes para establecer con recursos del fondo, de igual forma los participantes esperan continuar con las acciones de cosecha de los productos establecidos en especial el ñame que está en su etapa final y se panifican las acciones para manejo de los cultivos aplicando los procesos de desarrollo productivo especialmente en el componente agro sostenible se ha apropiado por parte de los participantes, en el ejercicio de estas en campo, y evidenciadas en los lotes de cultivo, valorando los procesos de asocio de cultivos y el buen manejo que se le da, especialmente, al suelo. la organización de productores se fortalece con la implementación y acciones sociempresarial y de ben manejo de las relaciones comerciales que en el proyecto se formalizaran con los aliados comerciales quienes de manear activa participan en los espacios de interacción con el comité de implementación y en las acciones de acercamiento y concreción de los acuerdos comerciales.</t>
  </si>
  <si>
    <t>6</t>
  </si>
  <si>
    <t>265-2022</t>
  </si>
  <si>
    <t>2019-2510003102</t>
  </si>
  <si>
    <t>1186568191248
1186568191253
1186569198019-2
1186573226580
1186573226907</t>
  </si>
  <si>
    <t>FORTALECIMIENTO DEL SISTEMA PRODUCTIVO DE FRUTALES AMAZÓNICOS Y ABEJAS MELIPONIAS MEDIANTE EL ENCADENAMIENTO ASOCIATIVO Y COMERCIALIZACIÓN EN LOS MUNICIPIOS DE PUERTO ASIS, PUERTO CAICEDO Y PUERTO LEGUIZAMO, PUTUMAYO.</t>
  </si>
  <si>
    <t xml:space="preserve"> 
FORTALECER CAPACIDADES TECNOLÓGICAS Y DE GESTIÓN DE INICIATIVAS COMERCIALES SOSTENIBLES DE CULTIVOS DE FRUTALES AMAZÓNICOS Y ABEJAS MELIPONAS EN PRODUCTORES ORGANIZADOS DE TRES MUNICIPIOS DEL PUTUMAYO.
OBJETIVOS ESPECÍFICOS:
	FORTALECER CAPACIDADES ORGANIZACIONALES Y EMPRESARIALES DE LOS PRODUCTORES ORGANIZADOS.
	INCREMENTAR LA OFERTA Y ADOPCIÓN DE PRÁCTICAS Y TECNOLOGÍAS DE PRODUCCIÓN SOSTENIBLE.
	AUMENTAR EL NIVEL DE APROPIACIÓN DE BUENAS PRÁCTICAS AMBIENTALES ENMARCADAS EN CRITERIOS DE NEGOCIOS VERDES.
	MEJORAR EL ACCESO A MERCADOS ESPECIALIZADOS Y RENTABLES DE LOS PRODUCTOS DE NEGOCIOS VERDES.</t>
  </si>
  <si>
    <t xml:space="preserve">PUERTO CAICEDO, PUERTO ASIS Y PUERTO LEGUÍZAMO </t>
  </si>
  <si>
    <t>EL CEDRAL, GUASIMALES, LA CRISTALINA. AGUA NEGRA, ANCURÁ, BAJO DANTA, CARIBE 1, EL AGUILA, KILILI 3,LA DANTA, PEÑAZORA, SALÓNICA, SARDINA MANSOYA, SIMÓN BOLIVAR UNIÓN COCAYA. ALTO AGUA BLANCA, ALTO LORENCITO, BALSORA, BOTADERO, BRISAS DEL AGUA BLANCA, LA PAZ, LORENCITO, PATAGONIA, PIÑUÑA NEGRO, PUERTO TOLIMA, SAN JOAQUIN.</t>
  </si>
  <si>
    <t>https://fondocp-my.sharepoint.com/:f:/g/personal/dani_umbarila_fondocolombiaenpaz_gov_co/ErOUayWzYJlDrc76Od9FF94Bnd0L-actuzLH_o8maSR7TA?e=NYY3On</t>
  </si>
  <si>
    <t>MIEL DE ABEJAS Y FRUTALES AMAZÓNICOS</t>
  </si>
  <si>
    <t xml:space="preserve">I) BIABEJAS SAS 
II) AMAZONÍA VITAL S.A.S </t>
  </si>
  <si>
    <t>I)  ASOCIACIÓN DE MELIPONICULTURA Y APICULTORES PUERTO ASÍS – MELIPO
II)  ASOCIACIÓN DE MUJERES AMAZÓNICAS DE PIÑUÑA NEGRO – ASMAP</t>
  </si>
  <si>
    <t>PCS-185-PCOM-T</t>
  </si>
  <si>
    <t>CERTIFICADO DE APROBACIÓN DE GARANTÍA DE CUMPLIMIENTO
ASEGURADORA:SURAMERICANA 
GARANTÍA: 3295684-4
CUMPLIMIENTO:DESDE 8/02/22 HASTA 8/02/25 
SALARIOS Y PRESTACIONES SOCIALES: DESDE 8/02/22 HASTA 8/02/27
CERTIFICADO DE APROBACIÓN DE GARANTÍA DE CUMPLIMIENTO
ASEGURADORA: SURAMERICANA 
GARANTÍA:0822972-1
RESPONSABILIDAD CIVIL EXTRACONTRACTUAL: DESDE 08/02/22 HASTA 08/02/24</t>
  </si>
  <si>
    <t>Se tienen firmados los 66 acuerdos de cero deforestación y se efectua seguimiento.</t>
  </si>
  <si>
    <t xml:space="preserve">No se han iniciado la siembras </t>
  </si>
  <si>
    <t xml:space="preserve">14 has en sostenimiento  de frutales amazonicos. Ejecución fisica y financiera baja con relación al periodo transcurrido (12 meses).      </t>
  </si>
  <si>
    <t>266-2022</t>
  </si>
  <si>
    <t>2019-2570003372</t>
  </si>
  <si>
    <t>REHABILITACIÓN DE CULTIVOS DE CACAO EN SISTEMAS AGROFORESTALES Y FORTALECIMIENTO DE LA COMERCIALIZACIÓN CON PRODUCTORES DE LA ASOCIACIÓN DE CACAOCULTORES DEL SUR DEL TOLIMA ASOCATOL</t>
  </si>
  <si>
    <t>MEJORAR LAS CAPACIDADES PARA ADOPTAR UN MODELO DE NEGOCIO SOSTENIBLE EN CACAO POR PARTE DE LA ORGANIZACIÓN ASOCATOL, EN EL MUNICIPIO DE CHAPARRAL, TOLIMA. 
1. 	IMPLEMENTAR PRÁCTICAS DE INNOVACIÓN TECNOLÓGICA PARA LA REHABILITACIÓN DE LOS CULTIVOS DE CACAO POR PARTE DE LA ORGANIZACIÓN ASOCATOL CON UN ENFOQUE EN NEGOCIOS VERDES.
	2. REDUCIR LAS CONDICIONES DE VULNERABILIDAD DERIVADAS DE LA AFECTACIÓN A LOS SERVICIOS ECOSISTÉMICOS ESTRATÉGICOS.
	3. FOMENTAR EL DESARROLLO DE CAPACIDADES ORGANIZACIONALES, EMPRESARIALES ESTRATÉGICAS DE LOS PRODUCTORES Y SUS FAMILIAS CON ENFOQUE EN NEGOCIOS VERDES.
4. 	DESARROLLAR ESTRATEGIAS PARA EL RECONOCIMIENTO DE OPORTUNIDADES EN NEGOCIOS VERDES DE CACAO CON ORIENTACIÓN A MERCADOS DE VALOR.</t>
  </si>
  <si>
    <t>ALTAMIRA, ALTO REDONDO, ARGENTINA, LINDAY, BRUCELAS, BUENAVISTA, CALARCA, TETUAN, CALIBIO, COPETE BAJO, EL VISO, FILANDIA, HELECHALES, LA PROFUNDA, LA SIBERIA, LA SONRISA, LA BARRIALOSA, LA GLORIETA, LA JULIA, LA LÍNEA, DIAMANTE, LA SALINA, MAITO, MESA DE AGUAYO, MULICU AGRADO, PARAISO, PATALO, PEDREGAL, POTRERITO BAJO, QUEBRADON, TRES ESQUINAS.</t>
  </si>
  <si>
    <t>https://fondocp-my.sharepoint.com/:f:/g/personal/dani_umbarila_fondocolombiaenpaz_gov_co/Eq1SgSyOOmNHpYwKGOcw3jwBnsFgupZ4A68m6YZve5XPNg</t>
  </si>
  <si>
    <t>I) ASOCIACIÓN DE CACAOCULTORES DEL TOLIMA, ASOCATOL</t>
  </si>
  <si>
    <t>FUNDACIÓN FUNDAR REGIÓN, FUNDAREGIÓN</t>
  </si>
  <si>
    <t>I) GOBERNACIÓN DEL TOLIMA
II) SENA
III) CORTOLIMA</t>
  </si>
  <si>
    <t>PCS-245-PCOM-T</t>
  </si>
  <si>
    <t>CERTIFICADO DE APROBACIÓN DE GARANTÍA DE CUMPLIMIENTO
ASEGURADORA: SEGUROS DEL ESTADO S.A.
GARANTÍA: 42-45-101051050
CUMPLIMIENTO: 8/02/22 HASTA 8/05/24
SALARIOS Y PRESTACIONES SOCIALES: 8/02/22 HASTA 8/05/26
CERTIFICADO DE APROBACIÓN DE GARANTÍA DE CUMPLIMIENTO
ASEGURADORA: SEGUROS DEL ESTADO S.A.
GARANTÍA: 42-40-101039036
RESPONSABILIDAD CIVIL EXTRACONTRACTUAL: 8/02/22 HASTA 08/05/23</t>
  </si>
  <si>
    <t>NOMBRE: FUNDACION FUNDAR REGION-FUNDARREGION
Nit: 801.004.434-7
RL: ANDREA OSORIO FORERO
CC: 41.941.810
DIRECCIÓN: Calle30B #21-10en Calarcá
TELÉFONO:  3115319575-3146437377
E-MAIL: dianafundar@gmail.com</t>
  </si>
  <si>
    <t>Actualmente el proyecto está en ejecución de visitas técnicas para que los productores preparaen terrenos para la siembra del material vegetal de cacao, platanos y maiz. Estas inversiones dependen del giro del segundo desembolso.</t>
  </si>
  <si>
    <t>ENE-MAR 2023</t>
  </si>
  <si>
    <t>268-2022</t>
  </si>
  <si>
    <t>2019-4400045082</t>
  </si>
  <si>
    <t>PRODUCCIÓN SOSTENIBLE DE MARACUYÁ DE LA ASOCIACIÓN AGROPECUARIA DE FAMILIAS CAMPESINAS DE NECOCLÍ - ASOAFACAN</t>
  </si>
  <si>
    <t xml:space="preserve"> 
APOYAR EL PROCESO DE PRODUCCIÓN SOSTENIBLE Y COMERCIALIZACIÓN DEL CULTIVO DE MARACUYÁ DE LOS BENEFICIARIOS DE LA ASOCIACIÓN ASOAFACAN UBICADOS EN NECOCLÍ, CON EL ESTABLECIMIENTO DE MEDIA HECTÁREA DE MARACUYÁ E IMPLEMENTACIÓN DE BUENAS PRÁCTICAS AGRÍCOLAS.
OBJETIVOS ESPECÍFICOS:
1. IMPLEMENTAR BUENAS PRÁCTICAS AGRÍCOLAS BPA EN EL ESTABLECIMIENTO DE MEDIA HECTÁREA DE MARACUYÁ POR PRODUCTOR, A TRAVÉS DE LA PLANIFICACIÓN, LA FORMACIÓN Y EL ACOMPAÑAMIENTO TÉCNICO A TODOS LOS PRODUCTORES, DURANTE TODAS LAS FASES DEL CICLO PRODUCTIVO, HASTA SU COMERCIALIZACIÓN.
2. ACOMPAÑAR LOS PROCESOS DE FORTALECIMIENTO SOCIO EMPRESARIAL Y COMERCIAL DE LOS BENEFICIARIOS DE LA ASOCIACIÓN ASOAFACAN PARA SENTAR LAS BASES DEL TRABAJO ASOCIATIVO Y MEJORAR LA ADMINISTRACIÓN DEL PROYECTO.</t>
  </si>
  <si>
    <t>NECOCLI</t>
  </si>
  <si>
    <t>CIENAGA MULATICOS, EL REPARO, LS CHANGAS, MULATICOS LA FÉ, MULATICOS LA UNIÓN, MULATICOS PALESTINA, SANTA ROSA DE LOS PALMARES, VARA SANTA</t>
  </si>
  <si>
    <t>https://fondocp-my.sharepoint.com/:f:/g/personal/dani_umbarila_fondocolombiaenpaz_gov_co/EkNxLKJJUc5Bgf0ukJMgoGoBU_UTmNI8T_0e0_k_KPzQhQ?e=2mpsFv</t>
  </si>
  <si>
    <t>MARACUYÁ</t>
  </si>
  <si>
    <t xml:space="preserve">EXPORT FRUIT COLOMBIA </t>
  </si>
  <si>
    <t>ASOCIACIÓN AGROPECUARIA DE FAMILIAS CAMPESINAS DE NECOCLÍ -ASOAFACAN-</t>
  </si>
  <si>
    <t>ASOCIACIÓN AGROPECUARIA DE FAMILIAS CAMPESINAS DE NECOCLÍ - ASOAFACAN</t>
  </si>
  <si>
    <t>PCS-251-PCOM-T</t>
  </si>
  <si>
    <t>CERTIFICADO DE APROBACIÓN DE GARANTÍA DE CUMPLIMIENTO
ASEGURADORA: Seguros Mundial
GARANTÍA: NB-100197815
CUMPLIMIENTO: 8/02/2022 hasta 8/02/2024
SALARIOS Y PRESTACIONES SOCIALES: 8/02/2022 hasta 8/02/2026
CERTIFICADO DE APROBACIÓN DE GARANTÍA DE CUMPLIMIENTO
ASEGURADORA: Seguros Mundial
GARANTÍA: NB-100042970
RESPONSABILIDAD CIVIL EXTRACONTRACTUAL: 8/02/2022 hasta 8/02/2023</t>
  </si>
  <si>
    <t>NOMBRE: Fundación Planeta Rural
Nit: 901083034-4
RL: Alejandro Martínez Herrera
CC: 1069832204
DIRECCIÓN: Cr 109 # 131 - 23 Bogotá
TELÉFONO: 3146097637 - 3176699321
E-MAIL: planetaruralfoundation@gmail.com</t>
  </si>
  <si>
    <t xml:space="preserve"> en el mes de julio la EEE inicio con los pagos represados  a la asistencia técnica e hizo selección de proveedores para insumos. Además solicitó ajuste 3 al tablero de control</t>
  </si>
  <si>
    <t>269-2022</t>
  </si>
  <si>
    <t>2019-2540003622</t>
  </si>
  <si>
    <t>1423807176002-16</t>
  </si>
  <si>
    <t>PRODUCCIÓN SOSTENIBLE DEL CULTIVO DE PLÁTANO EN ALTA DENSIDAD CON PEQUEÑOS PRODUCTORES EN EL MUNICIPIO TIERRALTA-CÓRDOBA</t>
  </si>
  <si>
    <t xml:space="preserve">   INCREMENTAR EL NIVEL DE LOS INGRESOS DE LAS FAMILIAS DEDICADAS A LA PRODUCCIÓN DE PLÁTANO EN EL MUNICIPIO DE TIERRALTA – CÓRDOBA.
OBJETIVOS ESPECÍFICOS:
INCREMENTAR EL RENDIMIENTO PRODUCTIVO EN EL CULTIVO.
MEJORAR LA CAPACIDAD DE GESTIÓN DE LAS ORGANIZACIONES.
IMPLEMENTAR UNA ESTRATEGIA LOGÍSTICA Y DE COMERCIALIZACIÓN CONJUNTA. 
IMPLEMENTAR ESTRATEGIAS DE MANEJO Y CONSERVACIÓN DEL MEDIO AMBIENTE. </t>
  </si>
  <si>
    <t>VELLA VISTA, SANTANA, NUEVA PLATANERA,
SANTANITA, NUEVO ORIENTE, NUEVO TAY, EL TOBITO, NUEVA UNIÓN, FRASQUILLO, PUERTO SALGAR, EL
BARQUITO, CAMSOLA, EL CAIRO, BANQUITO, MARROCAS, LOS LAGOS, CAMPO ALEGRE, NUEVO CEIBAL,
MAZAMORRA, CARRIZOLA, COSTA DE ORO, CAMELLON DE CALLEJOS, CAMILLON CALLEJA.</t>
  </si>
  <si>
    <t>https://fondocp-my.sharepoint.com/:f:/g/personal/dani_umbarila_fondocolombiaenpaz_gov_co/EgBmfgcA91RHu_VwCYG-_PAB1fQrKjpwJ0zcWzXGZAwXCw?e=SLEr7m</t>
  </si>
  <si>
    <t>PLÁTANO</t>
  </si>
  <si>
    <t>ASOCIACIÓN DE ORGANIZACIONES PRODUCTORAS Y COMERCIALIZADORAS DE PLÁTANO - SINUPLAT</t>
  </si>
  <si>
    <t>ASOCIACIÓN DE PRODUCTORES AGRÍCOLAS DE NUEVA UNIÓN - ASPANU</t>
  </si>
  <si>
    <t>ASOCIACIÓN DE PRODUCTORES AGRÍCOLAS DE NUEVA
UNIÓN- ASPANU</t>
  </si>
  <si>
    <t xml:space="preserve">FUNDACIÓN HORIZONTE </t>
  </si>
  <si>
    <t xml:space="preserve">
SENA
URRA S.A. E.S.P
</t>
  </si>
  <si>
    <t>PCS-218-PCOM-T</t>
  </si>
  <si>
    <t>CERTIFICADO DE APROBACIÓN DE GARANTÍA DE CUMPLIMIENTO
ASEGURADORA: HDI SGURO S.A
GARANTÍA: 4005864
CUMPLIMIENTO: Desde 8/02/22 Hasta 8/02/24
SALARIOS Y PRESTACIONES SOCIALES: 8/02/22 Hasta 8/02/26
CERTIFICADO DE APROBACIÓN DE GARANTÍA DE CUMPLIMIENTO
ASEGURADORA: HDI SGURO S.A
GARANTÍA: 4001167
RESPONSABILIDAD CIVIL EXTRACONTRACTUAL: Desde 8/02/22 Hasta 8/02/23</t>
  </si>
  <si>
    <t xml:space="preserve">Se registra 134 acuerdos de cero Deforestación ratificados y la verificación del 70% de la unidades productivas </t>
  </si>
  <si>
    <t>Siembra de 1340 plántulas de forma perimetral  en el cultivo 10 individuos por unidad productiva</t>
  </si>
  <si>
    <t>Se registra un acumulado de 1340 visitas técnicas a los beneficiarios del proyecto con ello se completan10 por unidad productiva. En el incremento de cobertura vegetal se hizo entrega 1.340 plántulas sembradas de forma perimetral 10 individuos por unidad productiva. En temas de capacitación se orienta a los beneficiarios en manejo de cosecha y post cosecha, a través de visitas a los productores.</t>
  </si>
  <si>
    <t>30-08-2023</t>
  </si>
  <si>
    <t>134</t>
  </si>
  <si>
    <t>271-2022</t>
  </si>
  <si>
    <t>2019-2580003132</t>
  </si>
  <si>
    <t>618029337974
618150293651</t>
  </si>
  <si>
    <t>IMPLEMENTACIÓN DE SISTEMAS GANADEROS PRODUCTIVOS PARA LA DISMINUCIÓN DE GASES DE EFECTO INVERNADERO EN EL MUNICIPIO DE CARTAGENA DE CHAIRA, DEPARTAMENTO DEL CAQUETÁ.</t>
  </si>
  <si>
    <t xml:space="preserve">MEJORAR LOS SISTEMAS DE PRODUCCIÓN GANADERA EN LAS FINCAS DE 178 BENEFICIARIOS DEL COMITÉ DE GANADERO DE CARTAGENA DEL CHAIRA COGANCHAIRA, MEDIANTE LA RECONVERSIÓN DE 1.068 HECTÁREAS DE PASTOREO TRADICIONAL, EN SISTEMAS SILVOPASTORILES EN PREDIOS CON PASTOS NUTRITIVOS, ÁRBOLES DE SOMBRA Y RAMONEO, PARA MEJORAR LA ALIMENTACIÓN Y AUMENTAR LA CAPACIDAD DE CARGA Y LA PRODUCTIVIDAD DE LECHE POR HECTÁREA, EN EL MUNICIPIO DE CARTAGENA DEL CHAIRÁ, DEPARTAMENTO DEL CAQUETÁ.  
</t>
  </si>
  <si>
    <t>CARTAGENA DEL CHAIRA</t>
  </si>
  <si>
    <t>AGUA LINDA, ALTO BONITO, ARENOSO, BANDERAS, BERLÍN, BOCANA DEL ANAYA, CAMICAYA ALTO, CAMICAYA MEDIO, CASERÍO ARENOSO, EL ÁGUILA, EL CAIRO, EL DIAMANTE, EL EDÉN, EL RECREO, EL REMANSO, EL RUBÍ, ESPEJOS, HIGUERÓN, ISLA REDONDA, LA GUADALOSA, LA LAGUNA DEL CHAIRÁ, LA NUEVA ESPERANZA, LA NUEVA FLORESTA, LA PAZ 1, LA PAZ 2, LA PRIMAVERA, LA REFORMA, LA TIGRERA, LAS MERCEDES, LAS MARIMBAS, LOS ANDES, LOS CAUCHOS, LOS PAUJILES, PANAMÁ 1, PANAMÁ 2, PORVENIR 1, RECREO ALTO, ROBLES, SAN JOSÉ DE RISARALDA, TOKIO, VISTA HERMOSA.</t>
  </si>
  <si>
    <t>https://fondocp-my.sharepoint.com/:f:/g/personal/dani_umbarila_fondocolombiaenpaz_gov_co/Eg6utyLKredCgAq3MKL1G7kB1TKuyx7qA9Z0Prhb3XmHQQ?e=EhdxDg</t>
  </si>
  <si>
    <t>LACTEOS EL CAMPESINO CHAIRENSE ZOMAC S.A.S.</t>
  </si>
  <si>
    <t>COMITÉ DE GANADEROS DE CARTAGENA DEL CHAIRÁ – COGANCHAIRA</t>
  </si>
  <si>
    <t>COGANCHAIRA ALCALDIA CARTAGENA DEL CHAIRA
GOBERNACIONDE CAQUETA ART</t>
  </si>
  <si>
    <t>PCS-232-PCOM-T</t>
  </si>
  <si>
    <t>CERTIFICADO DE APROBACIÓN DE GARANTÍA DE CUMPLIMIENTO
ASEGURADORA:  LA PREVISORA S.A. COMPAÑÍA DE SEGUROS 
GARANTÍA: 3001982
CUMPLIMIENTO: 08/02/2022 HASTA 08/02/2024
SALARIOS Y PRESTACIONES SOCIALES: 08/02/2022 HASTA 08/02/2026
CERTIFICADO DE APROBACIÓN DE GARANTÍA DE CUMPLIMIENTO
ASEGURADORA: LA PREVISORA S.A. COMPAÑÍA DE SEGUROS 
GARANTÍA: 1005913
RESPONSABILIDAD CIVIL EXTRACONTRACTUAL: 08/02/2022 HASTA 08/02/2023</t>
  </si>
  <si>
    <t>NOMBRE: COMITÉ DE GANADEROS DE CARTAGENA DEL CHAIRÁ-COGANCHAIRÁ
Nit: 828001708-4
RL: EDWARD ZARATE QUESADA
CC: 7.729.914
DIRECCIÓN: Carrera 2 # 2-09 en Cartagena del Chairá (Caquetá)
TELÉFONO:  4318352 –3142444235
E-MAIL: coganchairá@hotmail.com</t>
  </si>
  <si>
    <t>coganchaira@hotmail.com</t>
  </si>
  <si>
    <t xml:space="preserve">Ha finalizado el acompañamiento técnico por parte de los profesionales. Se ha cumplido con el plan de asistencia técnica, con 1684 visitas realizadas a predios durante los 12 meses de ejecución, se realizó el acompañamiento por los médicos veterinarios, asistiendo 23 cirugías de parto de vacas, que están dentro del inventario del proyecto como contrapartida, debido a complicaciones del proceso de parir. Durante el mes de diciembre de 2022 se realizó́ el segundo ciclo de vacunación de fiebre aftosa y brucelosis, 100% de los beneficiarios realizaron los procesos de vacunación obligatoria. 
Se realiza rotación promedio de 3 días por potrero bajo el sistema de división de praderas, implementado en cada predio, 178 productores que han establecido los sistemas silvopastoriles en los predios, están implementando la rotación de potreros dentro del sistema silvopastoril, así mismo han realizado la instalación del acueducto ganadero, esto representa un 100% de los productores.
Se realizó visita de asistencia técnica en el tema de manejo de los desechos de las actividades ganaderas y se está implementando en cada uno de los predios, el profesional agrícola durante las visitas de asistencia técnica, ha reportado 138 productores que realizan triple lavado de envases, y los llevan al comité de ganaderos para su respectiva recolección, 25 productores realizan lavado y posterior entierro del material, y 15 productores no realizan ningún tipo de tratamiento.
178 kits de división de praderas adquiridos, entregados e instalados
178 kits de acueducto ganadero adquiridos, entregados e instalados
Aislamiento (cercado): Se completó el 100% de la meta de división de praderas con 1.424 hectáreas divididas. </t>
  </si>
  <si>
    <t>272-2022</t>
  </si>
  <si>
    <t>2019-2570004332</t>
  </si>
  <si>
    <t xml:space="preserve">1573616151523
1573067164301
1573168166955
</t>
  </si>
  <si>
    <t>INCREMENTO DE LA RENTABILIDAD A 100 PRODUCTORES DE CACAO EN ZONA MARGINAL BAJA CAFETERA DEL SUR DEL TOLIMA COMO MEDIDA DE ADAPTACIÓN AL CALENTAMIENTO GLOBAL Y MIGRACIÓN PRODUCTIVA.</t>
  </si>
  <si>
    <t xml:space="preserve"> OBJETIVO GENERAL:
INCREMENTAR LA PRODUCCIÓN Y LA RENTABILIDAD DE LOS PRODUCTORES DE LA ZONA MARGINAL BAJA CAFETERA DEL SUR DEL TOLIMA A TRAVÉS DE SISTEMAS AGROFORESTALES SOSTENIBLES COMO MECANISMO DE RECONVERSIÓN PRODUCTIVA Y DE ADAPTACIÓN AL CAMBIO CLIMÁTICO, GENERANDO COMPETITIVIDAD Y FORTALECIMIENTO DE LA CADENA DE VALOR DEL CULTIVO DE CACAO, ASÍ COMO LOS PROCESOS DE PRODUCCIÓN, TRANSFORMACIÓN Y COMERCIALIZACIÓN.
OBJETIVOS ESPECÍFICOS:
 MEJORAR LOS PROCESOS DE ESTABLECIMIENTO, PRODUCCIÓN, COSECHA, POSCOSECHA Y COMERCIALIZACIÓN A TRAVÉS DE LA IMPLEMENTACIÓN DE TECNOLOGÍA EN LOS CULTIVOS DE CACAO, CON ACOMPAÑAMIENTO TÉCNICO Y AMBIENTAL PERMANENTE A LOS PRODUCTORES. PLANTACIONES CON ALTAS DENSIDADES DE SIEMBRA Y PRODUCCIÓN.
 ESTANDARIZAR LOS PROCESOS AGRÍCOLAS, A TRAVÉS DE ARREGLOS AGROFORESTALES, E IMPLEMENTACIÓN DE PROCEDIMIENTOS DE POSCOSECHA  VALOR AGREGADO DE PRODUCTOS DE CACAO. PRODUCTORES Y FAMILIARES CAPACITADOS EN EL TERRITORIO SOBRE PROCESOS DE TRANSFORMACIÓN DE CACAO
 IMPLEMENTAR PROGRAMAS Y PROCESOS DE BUENAS PRÁCTICAS AGRÍCOLAS, PLANES SANITARIOS, PROCEDIMIENTOS AGROMÁTICOS E INNOVADORES Y DE AGRICULTURA DE PRECISIÓN  POR SITIO
 IMPLEMENTAR PROCESOS ALTAMENTE EFICIENTES Y EFICACES EN LA SIEMBRA, PRODUCCIÓN, RECOLECCIÓN, MANEJO DE POSCOSECHA Y TRANSPORTE DE LA MATERIA PRIMA Y DE PRODUCTOS FINALES. PROCESOS ADMINISTRATIVOS EN LAS AGRO EMPRESAS. 
 PRODUCTORES ACOMPAÑADOS Y RESPALDADOS POR UN GREMIO FORTALECIDO QUE ESTABLECE PARÁMETROS DE PRECIOS Y COMERCIALIZACIÓN DIRECTAMENTE.
 ADELANTAR EL PLAN DE MEJORA QUE PERMITIRÁ LA CONSOLIDACIÓN DEL PROYECTO COMO UN NEGOCIO VERDE.</t>
  </si>
  <si>
    <t xml:space="preserve">ATACO, CHAPARRAL Y RIOBLANCO </t>
  </si>
  <si>
    <t>ATACO.VEREDAS: CASCARILLO, DIAMANTE, EL PORVENIR, EL SALADO, LA MIRANDA, LA RIBERA, LAS BLAN-CAS, PALESTINA, PANDO LA SOLEDAD, POLECITO Y SAN JOSÉ.
CHAPARRAL.VEREDAS: AGUA BONITA, ARGENTINA LINDAY, BETANIA, BRUSELAS, BUENA VISTA, CARBONAL, CHITATO, CIMARRONA BAJA, COPETE MONSERRATE, COPETE ORIENTE, EL GUADUAL, EL PRODIGIO, ESPÍRITU SANTO, ESPIRITU SANTO ALBANIA, ESPÍRITU SANTO BALCONES, FINLANDIA, GUADUAL, HELECHALES,ICARCO, IRCO, IRCO DOS AGUAS, LA ALDEA, LA ANGOSTURA, LA GLORIETA, LA GRANJA, LA ILUSIÓN, LA LINDOSA, LA SIBERIA, LA SONRISA, LAGUNILLA, MESA DE AGUAYO, MESÓN LA SIERRA, MULICU ALTAGRACIA, PEDREGAL, POTRERITO DE LUGO ALTO, PROVIDENCIA, RISALDA CALARMA, SAN JORGE, SAN PABLO AMBEIMA, SANTA BÁRBARA, SANTO DOMINGO, TINE.
RIOBLANCO.VEREDAS:  BETANIA,  EL  CANELO,  LA  LINDOZA,  EL  PORVENIR,  CRUZ  VERDE,  LA  MARMAJA, CANELO</t>
  </si>
  <si>
    <t>https://fondocp-my.sharepoint.com/:f:/g/personal/dani_umbarila_fondocolombiaenpaz_gov_co/EvZ_Ymox5PpAiIX2HMmK86sBC1RnbQNsTEW9Ta6pRYupPw?e=HM42UQ</t>
  </si>
  <si>
    <t>CACAO EN GRANO</t>
  </si>
  <si>
    <t xml:space="preserve">CAFEXPORT SARL SUCURSAL COLOMBIA </t>
  </si>
  <si>
    <t>COOPERATIVA DE CAFICULTORES DEL SUR DEL TOLIMA-CAFISUR</t>
  </si>
  <si>
    <t>PCS-174-PCOM-T</t>
  </si>
  <si>
    <t>casifur.ltda@gmail.com</t>
  </si>
  <si>
    <t xml:space="preserve">De acuerdo con lo reportado por la EEE, se ha avanzado sobre el desarollo de las siguientes acciones:
Durante el mes de junio  de 2023 , el staff técnico del proyecto ha llewvado a cabo de manera normal en relación con  la asesoría  a los productores , a traves de metodos de extensión como  visitas prediales , acompañamiento técnico  y actividades de labor productiva como contrapartida por  parte de los productores beneficiarios del proyecto .  Durante el mes de junio no se han realizado entregas de material vegetal , Se indica por parte del staff que se han realizado 64.260 plantulas de  material vegetal. 
El profesional agricola  ha continuado con la verificacion de la implementación de  los planes  de fertilizacion y recomendaciones tecnicas del cultivo de cacao. 
los profesionales han dado continuidad al cumplimiento de los compromisos técnicos , de cultivo y transitorios ( plátano ) 
El staff del proyecto ha dado soporte a las actividades técnicas del culivo, apoyo  y acompañamiento a las labores culturales en los beneficiarios.
Durante el mes de junio de 2023 Se han surtido las acciones pertinentes para dar normal trámite al proceso de sostenimiento de las hectáreas establecidas, gracias a  la transferencia de competencias en las labores de sostenimiento ( podas , metodos de injertación  , etc)
El proveedor de material vegetal ha recibido el pago parcial pendiente  y se presta a generar el nuevo plan de entregas de los productores .. Para el mes de junio de 2023 , el proveedor de la infraestructura de cacao, comenzó la operación de  entrega de los cajones fermentadores y las marquesinas para el secado de grano , dstribuidas así : total cajones fermentadores 89  Ataco 22, Chaparral 48 , Rioblanco 19 
Marquesinas de secado   total 49   Ataco 9 , Chaparral 29 Rioblanco 11. 
Se ha mencionado que el staff ha participado activamente en el proceso de entregas de los elementos mencionados a los productores.. Se ha realizado unicamente un cobro correspondiente al overhead en el mes de septiembre de 2022  por parte de la EEE.
  La entidad tiene destacado a un profesional encargado del apoyo contable y financiero del proyecto , ademas de los aportes en relacion con los gastos por servicios publicos y arrendamientos de las oficinas, en aras del normal desarrollo del proyecto.. Durante el mes de junio   de 2023 , el staff de profesionales  informa    la  realización    visitas prediales, de manera particular se indica el cumplimiento de 71 visitas entre los componentes  técnico y ambiental. 
Estas visitas prediales se han orientado al cumplimiento de las salvaguardas previstas dentro de los compromisos firmados , para los beneficiarios y  ejecución  de la mano de obra de los productores.
El staff técnico del proyecto continua  llevando a cabo de manera habitual los avances del PGAS  conforme a lo planeado en los intrumentos de control.
De manera particular, En cuanto al cumplimiento del plan de gestión social y ambiental PGAS, se han llevado a cabo visitas prediales orientadas a la validacion de  los acuerdos de cero deforestación, areas protegidas y sistemas agroforestales.
En relación con al avance de ejecucion fisica , el proyecto reporta un 72,24% , se ha avanzado principalmente  en actividades de mano de obra de productores y aporte de contrapartida orientada a la cooridnacion del proyecto , se confirma la recepción del segundo desembolso de recursos de l 35% del total aprobado , por un valor de $ 314.898.500 , con lo cual se cubrieron gastos pendientes ( pago material vegetal, profesionales etc.)Durante el mes de junio   de 2023  , se han coordinado sinergias con otros aportantes de contrrapartida , como  la Universidad del Tolima   y la cámara de comercio del sur y oriente del Tolima , entidades que han copmprometido capacidades para aportar al proyecto desde la academia y la logística necesaria para su puesta en marcha .Difusion en las redes sociales de la Entidad , los avances y ejecucuon del proyecto , atriculacion interinstitucional para el cumplimiento de las metas del proyecto. Vinculación del proyecto a otras iniciativas locales, articulación Los productores beneficiarios del programa firmaron un acuerdo de cero deforestacion; en la ejecucion del proyecto el equipo tecnico ha realizado sensibilizacion acerca de la importacion de conservar los bosques en estado natural, ademas se ha socializado las ventajas de generar bonos de carbono, los cuales se obtienen por la proteccion de las zonas boscosas. Tambien se ha capacitado acerca del desarrollo sostenible, enfoque fundamental para asegurar mantener los recursos naturales los cuales son fundamentales para la vida y el desarrollo de todas las actividades; ademas se esta culminó la inscripcion del programa a negocios verdes para ratificar la responsabilidad social y ambiental que tiene la ejecucion del proyecto.
Como se ha mencionado previamente , se considera un logro importante dentro del proyecto , la radicación ante la autoridad ambiental de la iniciativa para ser postulada como negocio verde , esto se convierte en una ventaja para la organización En  marco de la ejecución se puede concluir que este  trimestre   comprendido entre el mes de marzo y junio de 2023 se concluyó   con la entrega de plantas, la siembra de semilleros; en los cuales se evidenció que el material vegetal es de buena calidad, ya que los productores comentan que fue posible realizar el traslado de las plantas por largos recorridos de manera exitosa y así mismo la mortalidad de plantas luego de sembrada en los lotes fue mínima.  
También se puede concluir que los productores se encuentran altamente comprometidos con el buen desarrollo del proyecto, dado el avance del mismo y la participación en las actividades propias y relacionadas con la mano de obra y actividades de campo realizadas.
Los productores han adoptado todas las recomendaciones sugeridas por el staff, de manera particular en lo relacionado con los aspectos técnicos , del cultivo , el manejo adecuado de plagas y enfermedades , el manejo adecuado de las nuevas siempbras y plántulas entregadas a los beneficiarios.
Se llevó a cabo la entrega de todo lo relacionado con infraestructura de cacao, como se habia mencionado, se entregaron 89 cajones fermentadores de cacao y 49 marquesinas , las cuales mejorarán las condiciones técnicas del grano y se podrán mejorar los procesos de pos cosecha , aspectos fundamentales para hacer rentable el agronegocio de cacao.
</t>
  </si>
  <si>
    <t>273-2022</t>
  </si>
  <si>
    <t>2019-2570003432</t>
  </si>
  <si>
    <t>PRODUCCIÓN. SOSTENIMIENTO. MEJORAMIENTO DE LA CALIDAD Y PROCESOS DE CERTIFICACIÓN DE CAFÉS SOSTENIBLE AMIGABLES CON EL MEDIO AMBIENTE CON PRODUCTORES DE LA ASOCIACIÓN ASOQUEBRADON DE RIOBLANCO TOLIMA</t>
  </si>
  <si>
    <t xml:space="preserve"> MEJORAR LA CALIDAD Y PRODUCTIVIDAD DEL CAFÉ DIFERENCIADO DE LOS PEQUEÑOS PRODUCTORES VINCULADOS A ASOQUEBRADÓN, EN EL MUNICIPIO DE RIOBLANCO.
OBJETIVOS ESPECÍFICOS:
	ADOPTAR Y FORTALECER LAS BUENAS PRÁCTICAS AGRÍCOLAS
	FORTALECER LA COMPETITIVIDAD DE LA ASOCIACIÓN, Y
	MEJORAR LA RECOLECCIÓN, BENEFICIO Y SECADO DEL CAFÉ.</t>
  </si>
  <si>
    <t>RIOBLANCO</t>
  </si>
  <si>
    <t>ALTAGRACIA, PORVENIR, PALMERA, SANTAFE, ESPERANZA, MANZANARES, LA UNION, QUEBRADON, EL DUDA, BUENA VISTA, SAN MIGUEL, LA MARMAJA</t>
  </si>
  <si>
    <t>https://fondocp-my.sharepoint.com/:f:/g/personal/dani_umbarila_fondocolombiaenpaz_gov_co/Ev8s8aLPfvpEqNn4CCk-DGEBfQGGczqkwTp_58ivtSK9jw?e=5djyhw</t>
  </si>
  <si>
    <t>I) ASOCIACIÓN DE PRODUCTORES DE FRIJOL, MAÍZ Y FRUTALES DE CLIMA FRIO MODERADO DEL SECTOR DE QUEBRADÓN -ASOQUEBRADON</t>
  </si>
  <si>
    <t xml:space="preserve">
CORPORACIÓN COLOMBIANA AGROPECUARIA -CCA</t>
  </si>
  <si>
    <t>Gobernacion del Tolima, Alcaldia del Mpio de Rioblanco, Agencia de Renovacion del Territorio,Cortolima</t>
  </si>
  <si>
    <t>PCS-244-PCOM-T</t>
  </si>
  <si>
    <t>CERTIFICADO DE APROBACIÓN DE GARANTÍA DE CUMPLIMIENTO
ASEGURADORA: SEGUROS MUNDIAL
GARANTÍA: NB-100197944
CUMPLIMIENTO: 08/02/2022 HASTA 08/02/2025
SALARIOS Y PRESTACIONES SOCIALES: 08/02/2022 HASTA 08/02/2027
CERTIFICADO DE APROBACIÓN DE GARANTÍA DE CUMPLIMIENTO
ASEGURADORA: SEGUROS MUNDIAL
GARANTÍA: NB-1000043021
RESPONSABILIDAD CIVIL EXTRACONTRACTUAL: 08/02/2022 HASTA 08/02/2024</t>
  </si>
  <si>
    <t>NOMBRE: CORPORACION COLOMBIA AGROPECUARIA
Nit:900.582.998-6 
RL: Claudia Alejandra Lozano Díaz
CC:1.110.538.029
DIRECCIÓN: Calle 51 # 7-02 Rincón de piedra pintada
TELÉFONO: 300 3472922
E-MAIL: corpocolombiagropecuaria@gmail.com</t>
  </si>
  <si>
    <t>corporacioncolombiaagropecuaria@gmail.com</t>
  </si>
  <si>
    <t>Los productores beneficiarios del proyecto, continúan cumpliendo con el acuerdo cero deforestación firmado. Además, algunos de ellos tienen planes para la conservación de cuencas hídricas mediante la siembra de árboles en las rondas de las fuentes de agua aledañas a su predio.</t>
  </si>
  <si>
    <t>Algunos de los productores beneficiarios del proyecto, planean hacer repoblamiento forestal en las rondas hídricas de las fuentes de agua existentes en sus predios.</t>
  </si>
  <si>
    <t>89</t>
  </si>
  <si>
    <t>274-2022</t>
  </si>
  <si>
    <t>2019-2590002892</t>
  </si>
  <si>
    <t>0870713188448
0870713191456
0870230228343-7
00870230228343-8
0870230228343-9</t>
  </si>
  <si>
    <t>MEJORAMIENTO DEL SISTEMA PRODUCTIVO AGROECOLÓGICO DEL ASOCIO YUCA, MAÍZ, ÑAME Y FRIJOL Y APROVECHAMIENTO DE LA MATERIA PRIMA, EN LOS CABILDOS INDÍGENAS DE LIBERTAD, PAJONAL, PALO ALTO, BERRUGAS, RINCÓN EN EL MUNICIPIO DE SAN ONOFRE- SUCRE.</t>
  </si>
  <si>
    <t xml:space="preserve">MEJORAR EL NIVEL DE INGRESOS DE LOS PRODUCTORES RURALES VINCULADOS A LAS CADENAS PRODUCTIVAS, BUSCANDO LA GENERACIÓN DE OPORTUNIDADES DE EMPLEO Y EMPRENDIMIENTO RURAL, A TRAVÉS DE LA MEJORA EN LOS PRECIOS DE VENTA DE LOS PRODUCTOS AGRÍCOLAS (YUCA, ÑAME, MAÍZ, FRIJOL), LO CUAL SE ESPERAR LOGRAR CON EL INCREMENTO EN LOS RENDIMIENTOS DE PRODUCCIÓN DE LOS CULTIVOS, LA FIRMA DE ACUERDOS COMERCIALES FORMALES, EL FORTALECIMIENTO DE LAS CAPACIDADES DE GESTIÓN ADMINISTRATIVA, CONTABLE – FINANCIERA, COMERCIAL, TÉCNICA Y ORGANIZACIONAL DE LOS CABILDOS INDÍGENAS DE PAJONAL, PALO ALTO, BERRUGAS, RINCÓN DEL MAR Y LIBERTAD EN EL MUNICIPIO DE SAN ONOFRE, SUCRE Y LA REDUCCIÓN DEL AVANCE DE LA DEFORESTACIÓN, PROPENDIENDO ADEMÁS, EL CIERRE DE LA FRONTERA AGRÍCOLA Y EL AUMENTO DE LA COBERTURA VEGETAL CON LO QUE SE ESPERA UN INCREMENTO DE LA CAPACIDAD DE CAPTACIÓN DE CO2 
</t>
  </si>
  <si>
    <t>SAN ONOFRE</t>
  </si>
  <si>
    <t xml:space="preserve">CABILDOS INDIGENAS: LIBERTAD, PAJONAL, PALO ALTO, BERRUGAS Y RINCÓN.  </t>
  </si>
  <si>
    <t>https://fondocp-my.sharepoint.com/:f:/g/personal/dani_umbarila_fondocolombiaenpaz_gov_co/EuSxuAdRg4dEoGlAkNwESDEBN_SLvDqqSzyM5nOlaMowcQ?e=Msrl3r</t>
  </si>
  <si>
    <t>INDÍGENA, AFRO, DESPLAZADOS Y VÍCTIMAS</t>
  </si>
  <si>
    <t xml:space="preserve">YUCA; ÑAME; MAÍZ; FRIJOL </t>
  </si>
  <si>
    <t>ASOCIACIÓN DE PRODUCTORES DE CHIBOLOS - ASOPROCH; FORTUNA PRODUCTS S.A.S.; HORTIFRUTUB EL VIVERO LTDA</t>
  </si>
  <si>
    <t>CABILDOS INDÍGENAS: LIBERTAD, RINCÓN DEL MAR, PALO ALTO, PAJONAL, BERRUGAS</t>
  </si>
  <si>
    <t>CORPORACIÓN PARA EL DESARROLLO PARTICIPATIVO Y SOSTENIBLE DE LOS PEQUEÑOS PRODUCTORES RURALES - CORPORACIÓN PBA.</t>
  </si>
  <si>
    <t>PCS-269-PCOM-T</t>
  </si>
  <si>
    <t>CERTIFICADO DE APROBACIÓN DE GARANTÍA DE CUMPLIMIENTO
ASEGURADORA: SEGUROS COMERCIALES BOLIVAR
GARANTÍA: 1523123658802
CUMPLIMIENTO: 08/02/2022 HASTA 08/08/2024
SALARIOS Y PRESTACIONES SOCIALES: 08/02/2022 HASTA 08/08/2026
CERTIFICADO DE APROBACIÓN DE GARANTÍA DE CUMPLIMIENTO
ASEGURADORA: SEGUROS COMERCIALES BOLIVAR
GARANTÍA: 1523123194301
RESPONSABILIDAD CIVIL EXTRACONTRACTUAL: 08/02/2022 HASTA 09/08/2023</t>
  </si>
  <si>
    <t>NOMBRE: CORPORACION PARA EL DESARROLLO PARTICIPATIVO Y SOSTENIBLE DE LOS PEQUEÑOS PRODUCTORES RURALES, CORPORACION PBA.
Nit: 830.098.266-4
RL: SANTIAGO PERRY RUBIO
CC: 19.146.450
DIRECCIÓN: Calle 40 No. 13-09 Of 202
TELÉFONO:  2858688
E-MAIL: sperry@corporacionpba.org</t>
  </si>
  <si>
    <t>MEDIO</t>
  </si>
  <si>
    <t>Aun en este periodo la implementación avanza sin contar con recursos del desembolso a la espera, e implementando estrategias de la EEE PBA, gestionando la entrega de insumos y materiales con los proveedores que cuentan con la capacidad de hacerlo, para la adquisición de materiales e insumos no fluyen en las condiciones esperadas se continua realizando la intervención del equipo profesional y se buscan alternativas que dinamicen la implementación del proyecto, así también las acciones de acompañamiento al proyecto y se adelantan las acciones administrativas de contratación de proveedores para la adquisición de materiales, insumos, equipos y herramientas para la implementación de los cultivos en el siguiente periodo de siembra; las tareas del proyecto se desarrollaron en las áreas productivas de muy buena manera con la participación activa de los productores, que muy a pesar de algunas circunstancias climatológicas, esperan que los cultivos establecidos, puedan generar una producción aceptable, las instancias organizacionales en esta etapa se dinamizan con la gestión de la conformación de una organización que vincule a los 7 cabildos que participan en el proyecto, evidenciado en campo la buena participación de los beneficiarios y la expectativa para el próximo periodo de siembra se planifican las acciones y labores de adquisición de materiales e insumos, así como la implementación de las practicas agro sostenibles impartidas por el equipo profesional y apropiadas por los participantes.</t>
  </si>
  <si>
    <t>104</t>
  </si>
  <si>
    <t>275-2022</t>
  </si>
  <si>
    <t>2019-2590003752</t>
  </si>
  <si>
    <t>0813657197147
0870418228489</t>
  </si>
  <si>
    <t>RESTAURACIÓN DE ECOSISTEMAS DEGRADADOS DE BOSQUE SECO TROPICAL EN LOS MONTES DE MARÍA MEDIANTE LA IMPLEMENTACIÓN DE CORREDORES DE CONECTIVIDAD ECOLÓGICA Y SOCIAL, ESQUEMAS PRODUCTIVOS SOSTENIBLE Y DE CONSERVACIÓN PARA LA RECUPERACIÓN AMBIENTAL DEL SANTUARIO DE FLORA Y FAUNA LOS COLORADOS Y SU ÁREA CON FUNCIÓN AMORTIGUADORA EN 7 VEREDAS DEL MUNICIPIO DE SAN JUAN NEPOMUCENO Y 2 VEREDAS DEL MUNICIPIO DE SAN JACINTO, DEPARTAMENTO DE BOLÍVAR</t>
  </si>
  <si>
    <t xml:space="preserve"> FORTALECER LOS CORREDORES DE CONECTIVIDAD BIOLÓGICA MEDIANTE LA RESTAURACIÓN DE LAS ÁREAS DEGRADADAS DEL BOSQUE SECO TROPICAL DEL SANTUARIO DE FLORA Y FAUNA LOS COLORADOS Y SU ÁREA CON FUNCIÓN AMORTIGUADORA DE LOS MUNICIPIOS DE SAN JUAN NEPOMUCENO Y SAN JACINTO, DEPARTAMENTO DE BOLÍVAR.</t>
  </si>
  <si>
    <t>SAN JUAN NEPOMUCENO
SAN JACINTO</t>
  </si>
  <si>
    <t>NUEVO MEXICO, PINTURA, MEDIA LUNA, PARAMO, RAICERO, LA PUJANA, LORO, BRASILAR Y PAVA</t>
  </si>
  <si>
    <t>https://fondocp-my.sharepoint.com/:f:/g/personal/dani_umbarila_fondocolombiaenpaz_gov_co/EkSGvtLxMOBNp4aqNMm06gcBKpKt4OV-0OTbPd7H5KyeQQ?e=XgRiy1</t>
  </si>
  <si>
    <t xml:space="preserve"> CAMPESINA</t>
  </si>
  <si>
    <t>RESTAURACIÓN - 258,8 HA</t>
  </si>
  <si>
    <t>ASOCIACIÓN DE PRODUCTORES AGROPECUARIO DE LA VEREDA BRASILAR ASOBRASILAR, ASOCIACIÓN DE ACTORES SOCIALES AGROPECUARIOS DEL NÚCLEO 8 PARAMO-LORO-PUJANA ASOAGRO, ASOCIACIÓN DE PEQUEÑOS PRODUCTORES AGROPECUARIOS DE MEDIA LUNA ASOPROML, ASOCIACIÓN AGRÍCOLA CAMPESINA INTEGRAL DE LAS VEREDAS PUJANA, ESPANTOSA, PÁRAMO Y LORO DE SAN JUAN NEPOMUCENO ASCISAN Y ASOCIACIÓN DE PEQUEÑOS AGROPECUARIOS DE NUEVO MÉXICO APPANM</t>
  </si>
  <si>
    <t>PARQUES NACIONALES NATURALES - PNN (SANTUARIO DE FAUNA Y FLORA LOS COLORADOS)</t>
  </si>
  <si>
    <t>FUNDACIÓN HERENCIA AMBIENTAL CARIBE FUNDAHERENCIA</t>
  </si>
  <si>
    <t>PARQUES NACIONALES NATURALES (SANTUARIO DE FLORA Y FAUNA LOS COLORADOS) - Cardique</t>
  </si>
  <si>
    <t>PCS-168-PCOM-T</t>
  </si>
  <si>
    <t>NOMBRE: Fundación Herencia Ambiental Caribe FUNDAHERENCIA
Nit: 900155994-6
RL: Cristal del Mar Ange Jaramillo
CC:35220387
DIRECCIÓN: calle 102 No. 3-50; Santa - Marta Magdalena
TELÉFONO:3182804549  
E-MAIL: cristal.ange@herenciaambiental.org</t>
  </si>
  <si>
    <t>cristal.ange@herenciaambiental.org</t>
  </si>
  <si>
    <t>-</t>
  </si>
  <si>
    <t>Solicitud de Tercer desembolso, revisión necesidad de prorrogas, entrega de plántulas para restauración</t>
  </si>
  <si>
    <t>276-2022</t>
  </si>
  <si>
    <t>2019-2570002962</t>
  </si>
  <si>
    <t>FORTALECIMIENTO EMPRESARIAL, PRODUCTIVO Y COMERCIAL DE PRODUCTORES DE LA COOPERATIVA MULTIACTIVA AGROPECUARIA POR LA PAZ - COOAGROPAZ, UBICADA EN LOS MUNICIPIOS DE ATACO, PLANADAS Y RIOBLANCO EN EL DEPARTAMENTO DEL TOLIMA</t>
  </si>
  <si>
    <t xml:space="preserve"> OBJETIVO GENERAL:
INCREMENTAR LA PRODUCCIÓN DE CAFÉ DE ALTA CALIDAD EN FINCAS DE ASOCIADOS DE COOAGROPAZ, EN LOS MUNICIPIO DE PLANADAS, ATACO Y RIOBLANCO TOLIMA.
ESPECÍFICOS
• AUMENTAR LA CAPACIDAD ORGANIZACIONAL DE LOS SOCIOS DE COAGROPAZ EN LOS MUNICIPIOS DE PLANADAS, ATACO Y RIOBLANCO.
• TENER UN ADECUADO MANEJO AGRONÓMICO DEL CULTIVO EN LOS PREDIOS DE LOS SOCIOS DE COAGROPAZ EN LOS MUNICIPIOS DE PLANADAS, ATACO Y RIOBLANCO.
• LOGRAR UNA EFICIENTE INFRAESTRUCTURA DE POSCOSECHA EN LOS PREDIOS DE LOS BENEFICIARIOS SOCIOS DE COAGROPAZ EN LOS MUNICIPIOS DE PLANADAS, ATACO Y RIOBLANCO.
• MEJORAR LA CAPACIDAD LOGÍSTICA PARA LA COMERCIALIZACIÓN DEL CAFÉ DE LOS SOCIOS DE COAGROPAZ EN LOS MUNICIPIOS DE PLANADAS, ATACO Y RIOBLANCO.</t>
  </si>
  <si>
    <t>ATACO, PLANADAS Y RIOBLANCO TOLIMA</t>
  </si>
  <si>
    <t>MUNICIPIOS ATACO (VEGA LARGA, VILLA NUEVA, LAS MORRAS, NUEVA PRIMAVERA, SINAÍ, EL CAIRO, CAZA DE ZINC, BERLÍN,), PLANADAS (LA LOMA, SAN JORGE, EL RECREO, LIBERTAD, EL CASTILLO, SAN PABLO, TOPACIO, ALTO SANO, BOLIVIA, CRISTALINA, SIQUILA, FILADELFIA, RECREO ALTO) RIOBLANCO (RIONEGRO, LA PRIMAVERA, LA LLANETA, MARACAIBO, EL ESPEJO, NAYUMARES, EL MORAL, LA LAGUNA, PEÑAS BLANCAS, LOS PINOS, EL AGARRE, LAS MERCEDES, BARBACOA).</t>
  </si>
  <si>
    <t>https://fondocp-my.sharepoint.com/:f:/g/personal/dani_umbarila_fondocolombiaenpaz_gov_co/Esj5hVWHDLZHra9cEpka8FIBecjFk03x5m8c00ZwSiu4AQ?e=GiVaEE</t>
  </si>
  <si>
    <t>COOPERATIVA MULTIACTIVA AGROPECUARIA POR LA PAZ – COOAGROPAZ</t>
  </si>
  <si>
    <t>COOPERATIVA MUTIACTIVA AGROPECUARIA POR LA PAZ - COOAGROPAZ</t>
  </si>
  <si>
    <t>CORPORACIÓN PARA EL DESARROLLO RURAL Y URBANO DE COLOMBIA – CORDESARROLLO</t>
  </si>
  <si>
    <t>PCS-191-PCOM-T</t>
  </si>
  <si>
    <t>NOMBRE:CORDESARROLLO
Nit: 813011375-3
RL: GABRIEL ENRIQUE SOLANO RIVERA
CC: 12.105.144
DIRECCIÓN: CALLE 7 # 5 57 oficina 502
TELÉFONO:  6088631032
E-MAIL: info@cordesarrollo.com.co</t>
  </si>
  <si>
    <t>info@cordesarrollo.com.co
gabriel.esolano@cordesarrollo.com.co</t>
  </si>
  <si>
    <t>Durante el mes de julio se culminó con el inventario productivos de los beneficiarios del proyecto, mostrando como resultado beneficiarios instalaciones precarias en cuanto a infraestructura, secaderos, maquinaria y equipos. Esto se evidencia según diagnóstico realizado por los técnicos en las primeras visitas realizadas, por lo que solicito por parte de la EEE un cambio de rubro el cual fue aprobado en CTIP.</t>
  </si>
  <si>
    <t>200</t>
  </si>
  <si>
    <t>277-2022</t>
  </si>
  <si>
    <t>2019-2570002502</t>
  </si>
  <si>
    <t>FORTALECIMIENTO DE LOS PROCESOS PRODUCTIVOS AGRÍCOLAS CON ENFOQUE AMBIENTALMENTE SOSTENIBLE DE LA CADENA DE CAFÉ, MEDIANTE LA IMPLEMENTACIÓN DE NORMAS AGROAMBIENTALES Y MEDIDAS DE ADAPTACIÓN Y MITIGACIÓN FRENTE AL CAMBIO CLÍMATICO, QUE PROMUEVA EL MEJORAMIENTO DE LAS CONDICIONES SOCIOECONÓMICAS Y DE COMERCIALIZACIÓN DE 121 MUJERES Y HOMBRES DE LA ASOCIACIÓN AGROPECUARIA AMBIENTAL DEL SUR DEL TOLIMA - UNICHAPARRAL</t>
  </si>
  <si>
    <t xml:space="preserve">  OPTIMIZAR LAS CONDICIONES DEL MODELO DE NEGOCIO BAJO EN CARBONO PARA LA PRODUCCIÓN DE CAFÉS ESPECIALES Y/O CERTIFICADOS PARA LOS PEQUEÑOS PRODUCTORES DE LA ASOCIACIÓN UNICHAPARRAL.
OBJETIVOS ESPECÍFICOS: 
MEJORAR EL SISTEMA PRODUCTIVO DE CAFÉ EN ETAPA DE PRODUCCIÓN Y BENEFICIO.
AUMENTAR Y MEJORAR LA CAPACIDAD DE AHORRO E INVERSIÓN DE LOS PRODUCTORES DE LA ASOCIACIÓN.
AUMENTAR IMPLEMENTACIONES DE LAS CAPACITACIONES EN BUENAS PRÁCTICAS AMBIENTALES Y DE ADAPTACIÓN AL CAMBIO CLIMÁTICO PARA EL PROCESO PRODUCTIVO DEL CAFÉ.
FORTALECER LA FORMACIÓN GERENCIAL Y DE EMPRENDIMIENTO PARA LA COMERCIALIZACIÓN DEL CAFÉ</t>
  </si>
  <si>
    <t>AGUA BONITA, ALTO WATERLOO, ARGENTINA LINDAY, BALCONES, CHICALA, CHITATO, EL PORVENIR, EL TIBER, GERMANIA, GLORIETA, JORDÁN, LA JULIA, LA PALMERA, LOS LIRIOS, LOS PLANES, MADROÑO, PATALO, PEDREGAL, PORVENIR HERMOSAS, POTRERITO, POTRERITO ALTO, POTRERITO DE LUGO, PRODIGIO, SAN JORGE, SAN JORGE ALTO, SAN PABLO AMBEIMA, SAN ROQUE, SIMARRONA ALTA</t>
  </si>
  <si>
    <t>https://fondocp-my.sharepoint.com/:f:/g/personal/dani_umbarila_fondocolombiaenpaz_gov_co/EtFLHEn-YXdBgoOx04f_txkBC5cq4ofKw-4ZgiweChfIYg?e=jHVWAk</t>
  </si>
  <si>
    <t>CAFÉ PERGAMINO SECO CERTIFICADO ORGÁNICO</t>
  </si>
  <si>
    <t>COMPAÑÍA CAFETERA LA MESETA S.A</t>
  </si>
  <si>
    <t>I) ASOCIACIÓN AGROPECUARIA AMBIENTAL DEL SUR DEL TOLIMA UNICHAPARRAL</t>
  </si>
  <si>
    <t>ASOCIACIÓN AGROPECUARIA AMBIENTAL DEL SUR DEL TOLIMA UNICHAPARRAL</t>
  </si>
  <si>
    <t>INCUBADORA EMPRESARIAL COLOMBIA SOLIDARIA - GESTANDO</t>
  </si>
  <si>
    <t>I) GOBERNACIÓN DEL TOLIMA
II) FUNDACIÓN BANCOLOMBIA</t>
  </si>
  <si>
    <t>PCS-241-PCOM-T</t>
  </si>
  <si>
    <t>NOMBRE: INCUBADORA EMPRESARIAL COLOMBIA SOLIDARIA -GESTANDO-
Nit: 830107961-5
RL: Antonio Salcedo Arellano
CC: 19.238.398
DIRECCIÓN: Calle 35 #14-12. Bogotá, Colombia. 
TELÉFONO:  3623650 - 3683909
E-MAIL: antonio.salcedo@gestando.coop</t>
  </si>
  <si>
    <t>ivan.galvis@gestando.coop; gerencia@gestando.coop</t>
  </si>
  <si>
    <t xml:space="preserve">De acuerdo con la información suministrada por la EEE, se continua con las visitas de asistencia técnica en el mes de julio y seguimiento, promoviendo la implementación de prácticas sostenibles para el proceso productivo, Se continua con el seguimiento del perfil sanitario en cada una de las visitas.
Los productores han aprobado la propuesta de utilizar el nuevo paquete técnológico de bioinsumos líquidos cuyos resultados han sido satisfactorios.
Al igual que el mes anterior los productores son conscientes del impacto que genera el desarrollo de la cadena productiva de café por la extracción de materias primas y confían en que con el aprendizaje podrán ser también guardianes y protectores del bosque y la biodiversidad permitiendoles tener medios de vida sostenibles promoviendo el desarrollo integral y garantizando los recursos naturales para generaciones futuras.. Sin cambios al mes anterior y se cita: "Validada la metodología de capacitación por parte de la fundación Bancolombia que será virtual y por la creación de grupos de WhatsApp  para determinar el inicio del programa de bancarización y sus temas de cuentas sin cuento actividad que estará a cargo de su cumplimiento por parte de la representante legal de Unichaparral y que sin embargo a la fecha los productores manifiestan que mientras no se cuente con el recurso del segundo desembolso para cubrir los gastos de la actividad no pueden comprometerse a realizarla".
 * Los avances con corte al mes de julio de 2023 mas significativos están dados en términos del aumento productivo en finca y mejoramiento de la calidad del grano que va acompañado por el respaldo de contar con sellos de producción  orgánico y procesos certificados FLO.
* Aún cuando no se cuenta con el segundo desembolso es de resaltar el compromiso de los beneficiarios en el cumplimiento de las actividades y labores de mano de obra como contrapartida al proyecto y  su satisfacción con la atención quer reciben del componente de extensión rural integral y el manejo de nuevos productos que incrementan su productividad, rendimineto y disminuye costos.
</t>
  </si>
  <si>
    <t>121</t>
  </si>
  <si>
    <t>278-2022</t>
  </si>
  <si>
    <t>2019-2500006222</t>
  </si>
  <si>
    <t>FORTALECIMIENTO INTEGRAL DE LOS PROESOS PRODUCTIVOS DE PEQUEÑOS APICULTORES EN LOS MUNICIPIOS DE  EL BAGRE Y ZARAGOZA CON LA ASOCIACIÓN MULTIACTIVA CAÑA FLECHA DE BAJO CAUCA-FIBRARTE, EN EL DEPARTAMENTO DE ANTIOQUIA.</t>
  </si>
  <si>
    <t xml:space="preserve">AUMENTAR LOS VOLÚMENES DE PRODUCCIÓN DE MIEL DE ABEJAS PARA SATISFACER LAS DEMANDAS DEL MERCADO POR PARTE DE LA ASOCIACIÓN FIBRARTE. 
1. 	FORTALECER LA ADOPCIÓN DE BUENAS PRÁCTICAS DE PRODUCCIÓN APÍCOLA.
2. 	MEJORAR LAS CAPACIDADES TÉCNICAS Y LOGÍSTICAS PARA LA COSECHA Y EL TRANSPORTE DE LA MIEL. 
	3. MEJORAR LAS CONDICIONES AGROECOLÓGICAS PARA FAVORECER LA INTEGRIDAD FÍSICA Y PRODUCTIVA DE LAS ABEJAS (DISMINUCIÓN EN LA LETALIDAD, AUMENTO DE RESPUESTA INMUNE Y CICLO PRODUCTIVO Y 4. MEJORAS EN SU CAPACIDAD DE ORIENTACIÓN).  
	5. FORTALECER LOS CONOCIMIENTOS EN GESTIÓN COMERCIAL EMPRESARIAL Y EXPORTACIÓN.  </t>
  </si>
  <si>
    <t>EL BAGRE, ZARAGOZA, NECHI</t>
  </si>
  <si>
    <t>EL BAGRE: ALTO DEL BERRUGOSO, CAÑO CLARO, LA BONGA, LAS CLARITAS, LAS NEGRAS INTERMEDIAS, LAS SARDINAS, LOS AGUACATES, PUERTO LÓPEZ, EL 90, EL PUENTE, LA BONGA, LOS AGUACATES, LUIS CANO
ZARAGOZA: 505, CAÑO LA 3, CHILONA, EL 50, EL SALTILLO, EL TIGRE, LA CLARITA, LOS CLARITOS, QUEBRADONA, QUEBRADORA, TAPIAS, TOSNOVAN,</t>
  </si>
  <si>
    <t>https://fondocp-my.sharepoint.com/:f:/g/personal/dani_umbarila_fondocolombiaenpaz_gov_co/EveGr_uBfy1KiKjlqS6_MfgBELQ5LYgOGZNbSxex5ev7sQ?e=fMbJ08</t>
  </si>
  <si>
    <t>CAMPESINO AFRODECENDIENTES INDIGENAS</t>
  </si>
  <si>
    <t>MIEL DE ABEJAS NATURAL</t>
  </si>
  <si>
    <t>CAMPO DULCE SAS</t>
  </si>
  <si>
    <t>I) ASOCIACIÓN MULTIACTIVA CAÑA FLECHA DEL BAJO CAUCA- FIBRARTE</t>
  </si>
  <si>
    <t xml:space="preserve">ASOCIACIÓN MULTIACTIVA CAÑA FLECHA DEL BAJO CAUCA- FIBRARTE </t>
  </si>
  <si>
    <t>CORPORACIÓN COLOMBIA INTERNACIONAL CCI</t>
  </si>
  <si>
    <t xml:space="preserve">I) SENA
II) ALCADIA MUNICIPAL EL BAGRE
III) PROCOLOMBIA 
</t>
  </si>
  <si>
    <t>PCS-163-PCOM-T</t>
  </si>
  <si>
    <t>NOMBRE: corporacion colombia internacional CCI
Nit:  830.053.105-3
RL: ADRIANA SENIOR MOJICA 
CC: 51.791.461 
DIRECCIÓN: Calle 16 No 6 -66 Piso 7
TELÉFONO:  6013443111
E-MAIL: hosuna@cci.org.co</t>
  </si>
  <si>
    <t>PRORROGA POR CINCO MESES</t>
  </si>
  <si>
    <t>seguimiento a la cosecha de miel, verificación de buenas prácticas apicolas en territorio</t>
  </si>
  <si>
    <t>ABRIL JUNIO 2023</t>
  </si>
  <si>
    <t>86</t>
  </si>
  <si>
    <t>279-2020</t>
  </si>
  <si>
    <t>2019-4400044472</t>
  </si>
  <si>
    <t>HECTOR FIDEL GAMARRA</t>
  </si>
  <si>
    <t>I</t>
  </si>
  <si>
    <t>CONSERVACIÓN DE LA BIODIVERSIDAD Y APICULTURA SOSTENIBLE CON FAMILIAS CAMPESINAS DEL CORREGIMIENTO LA VICTORIA DE SAN ISIDRIO, MUNICPIO DE LA JAGUA DE IBIRICO COMO ESTRATEGIA COLECTIVA DE RESILIENCIA AL CAMBIO CLIMÁTICO</t>
  </si>
  <si>
    <t xml:space="preserve">GENERAR UNA ESTRATEGIA DE CONSERVACIÓN DEL BOSQUE SECO TROPICAL Y SUBANDINO, QUE PERMITA LA RECUPERACIÓN DE LOS ECOSISTEMAS, EVITAR LA AMPLIACIÓN DE LA FRONTERA AGRÍCOLA Y APORTAR A LA SOSTENIBILIDAD ECONÓMICA DE LAS FAMILIAS RETORNADAS DEL CORREGIMIENTO LA VICTORIA DE SAN ISIDRO, MUNICIPIO DE LA JAGUA DE IBIRICO, DEPARTAMENTO DEL CESAR. 
</t>
  </si>
  <si>
    <t>LA JAGUA DE IBIRICO</t>
  </si>
  <si>
    <t>CORREGIMIENTO DE LA VICTORIA DE SAN ISIDRO; VEREDAS: ALTO DE LAS FLORES, NUEVA GRANADA, VILLA CLARA, ZUMBADOR, LAS MERCEDES, LA ESPERANZA, ARGENTINA NORTE, ARGENTINA SUR Y LAS DELICIAS</t>
  </si>
  <si>
    <t>https://drive.google.com/drive/folders/1M-BI0JQSyVaPkHxjYfxVzOGDqUXbjhmc?usp=sharing</t>
  </si>
  <si>
    <t>C1-C2</t>
  </si>
  <si>
    <t>PSA</t>
  </si>
  <si>
    <t xml:space="preserve">RESTAURACIÓN  </t>
  </si>
  <si>
    <t>CORPORACIÓN DESARROLLO Y PAZ DEL CESAR -PDPC-</t>
  </si>
  <si>
    <t xml:space="preserve"> 
</t>
  </si>
  <si>
    <t xml:space="preserve">Este proyecto se ejecuto alcanzando las metas en cuanto al componente 1.
</t>
  </si>
  <si>
    <t>Oct a dic de 2022</t>
  </si>
  <si>
    <t>enero-marzo 2023</t>
  </si>
  <si>
    <t>279-2022</t>
  </si>
  <si>
    <t>2019-4400044242</t>
  </si>
  <si>
    <t xml:space="preserve">1313688153773, 1313473168599, </t>
  </si>
  <si>
    <t>ESTABLECIMIENTO DE 135 HECTÁREAS DE CACAO BAJO EL MODELO AGROFORESTAL, PARA BENEFICIAR 135 FAMILIAS DE PEQUEÑOS PRODUCTORES, EN LOS MUNICIPIOS DE SANTA ROSA DEL SUR, SIMITÍ Y MORALES. DENTRO DE LA ESTRATEGIA DE CONSOLIDACIÓN DE ESTE AGRONEGOCIO EN EL SUR DE BOLÍVAR</t>
  </si>
  <si>
    <t>MEJORAR LA PRODUCTIVIDAD AGRÍCOLA EN RELACIÓN CON EL CULTIVO DEL CACAO EN LOS ASOCIADOS A APROCASUR 
1. ESTABLECER UN PAQUETE TECNOLÓGICO PARA DAR UN BUEN MANEJO AL ESTABLECIMIENTO AGRÍCOLA DE CACAO EN LABORES CULTURALES Y DE ASISTENCIA TÉCNICA.
2. IMPLEMENTAR UNA LÍNEA DE NEGOCIOS VERDES QUE CONLLEVE A OFERTAR BIENES O SERVICIOS, QUE GENEREN IMPACTOS AMBIENTALES POSITIVOS Y ADEMÁS INCORPOREN BUENAS PRÁCTICAS AMBIENTALES. 
3. SOCIALES Y ECONÓMICAS CON ENFOQUE DE CICLO DE VIDA.
4. ESTABLECER UNA HECTÁREA DE CACAO ASOCIADO A CULTIVOS TRANSITORIOS EN CADA UNO DE LOS 135 PREDIOS COMO MODELO AGRONÓMICO Y DE APRENDIZAJE PARA LOS PEQUEÑOS PRODUCTORES.
 5. ADELANTAR EL PLAN DE MEJORA QUE PERMITIRÁ LA CONSOLIDACIÓN DEL PROYECTO COMO UN NEGOCIO VERDE.</t>
  </si>
  <si>
    <t xml:space="preserve">SANTA ROSA DEL SUR, SIMITÍ Y MORALES </t>
  </si>
  <si>
    <t xml:space="preserve">ARRAYANES, BARREJOBO, BUENAVISTA,CARACOLI, CORCOVADO, LA CABA, LA CUMBRE, LA ESPERANZA, LA FLORIDA, LA LEONA, LA MENDOZA, LA PRADERA, LA UNIÓN, LAS BIRSAS, LAS DELICIAS, LOS CEDROS, MESETAS, PALMAR ALTO, PEÑAS BLANCAS, SAN ALBERTO, PALMAR ALTO, SAN EMILIO, SAN ISIDRO, SAN ISIDRO II, </t>
  </si>
  <si>
    <t>https://fondocp-my.sharepoint.com/:f:/g/personal/dani_umbarila_fondocolombiaenpaz_gov_co/ElUUQarh6khAm2REKL4aDzkB1LFHDlN_N02xkTeAqSVFzQ?e=kWKlkB</t>
  </si>
  <si>
    <t xml:space="preserve">C </t>
  </si>
  <si>
    <t>CACAO, PLÁTANO Y FRÍJOL</t>
  </si>
  <si>
    <t>CASA LUKER (CACAO),
MARBROC (PLÁTANO Y FRIJOL)</t>
  </si>
  <si>
    <t>ASOCIACIÓN DE PRODUCTORES DE CACAO - APROCASUR</t>
  </si>
  <si>
    <t>APROCASUR</t>
  </si>
  <si>
    <t xml:space="preserve">I) INSTITUTO COLOMBIANO AGROPECARIO ICA
II) ALCALDIA DE SANTA ROSA </t>
  </si>
  <si>
    <t>CERTIFICADO DE APROBACIÓN DE GARANTÍA DE CUMPLIMIENTO
ASEGURADORA: SEGUROS MUNDIAL
GARANTÍA: B-100024072
CUMPLIMIENTO: 05/02/22 HASTA 8/05/24
SALARIOS Y PRESTACIONES SOCIALES:  05/02/22 HASTA 8/05/26
CERTIFICADO DE APROBACIÓN DE GARANTÍA DE CUMPLIMIENTO
ASEGURADORA: SEGUROS MUNDIAL
GARANTÍA: B-100005296
RESPONSABILIDAD CIVIL EXTRACONTRACTUAL: 8/02/22 HASTA 8/05/23</t>
  </si>
  <si>
    <t>NOMBRE: ASOCIACION DE PRODUCTORES DE CACAO - APROCASUR
Nit: 829004199-2
RL: ORLEY JEOVANNY FORANDA TRIGOS
CC:73022259
DIRECCIÓN: CR 11 No 7-59 BARRIO EL CARMEN - SANTA ROSA DEL SUR DE BOLIVAR
TELÉFONO:  5-5697655
E-MAIL: aprocasur@hotmail.com</t>
  </si>
  <si>
    <t>aprocasur@hotmail.com</t>
  </si>
  <si>
    <t xml:space="preserve">Está en proceso de seguimiento a las siembras de frijol y plátano  tambien se hizo solicitud de recrusos adicionales de acuerdo a la comvocatoria y está pendiente de resultado 
</t>
  </si>
  <si>
    <t>abril - junio 2023</t>
  </si>
  <si>
    <t>280-2022</t>
  </si>
  <si>
    <t>2019-2500004812</t>
  </si>
  <si>
    <t xml:space="preserve">FORTALECIMIENTO DE LAS CAPACIDADES PRODUCTIVAS, AMBIENTALES Y COMERCIALES A PEQUEÑOS PRODUCTORES APÍCOLAS DE LA SUBREGIÓN DEL BAJO CAUCA ANTIOQUEÑO MUNICIPIOS DE EL BAGRE, ZARAGOZA, NECHI Y CAUCASIA </t>
  </si>
  <si>
    <t xml:space="preserve"> INCREMENTAR EL NIVEL DE PRODUCTIVIDAD Y SOSTENIBILIDAD AMBIENTAL DE LA APICULTURA EN LA REGIÓN. 
OBJETIVOS ESPECÍFICOS:
     FORTALECER EL DESARROLLO DEL PROCESO PRODUCTIVO. 
     GENERAR ACCIONES PARA MEJORAR LOS ECOSISTEMAS.
     FORTALECER LA GESTIÓN ORGANIZACIONAL DE ASAPIBAS.
     MEJORAR LA INFRAESTRUCTURA PARA EL ACOPIO, LOGÍSTICA Y DISTRIBUCIÓN DE LA PRODUCCIÓN APÍCOLA. </t>
  </si>
  <si>
    <t xml:space="preserve"> EL BAGRE, ZARAGOZA, NECHI Y CAUCASIA</t>
  </si>
  <si>
    <t>EL BAGRE – VEREDAS: BAMBA, BOCA DE LA LALLANA, BORRACHERA, GUAMO GUACHI, LA
LUCHA, LOS AGUACATES, LUIS CANO, PINDORA, PUERTO CLAVER, SABALITO SINAI, VILLA
CHICA.
- ZARAGOZA – VEREDAS: CAÑO LA TRES, CHILONA, CIMARRONCITO, CORDERITO, JABO MEDIO,
LA MATURANA
- NECHI – VEREDAS: BELLA SOLA, LA ESPERANZA, LONDRES, PUERTO ASTILLA, SANTA MARÍA,
TÁBOGA, TRINIDAD ABAJO
- CAUCASIA – VEREDAS: CACERÍ, CUTURÚ</t>
  </si>
  <si>
    <t>https://fondocp-my.sharepoint.com/:f:/g/personal/dani_umbarila_fondocolombiaenpaz_gov_co/ElDZ9XnNBWFFjgLn578Sd_IBhLZMXvPJwhGe9JNlBx2NJQ?e=KFFxkD</t>
  </si>
  <si>
    <t>APÍCOLA</t>
  </si>
  <si>
    <t>CAMPO DULCE SOCIEDAD
DISTRIAPICOLA S.A.S.</t>
  </si>
  <si>
    <t>ASOCIACIÓN DE APICULTORES DEL BAJO CAUCA Y EL SUR DE BOLÍVAR – ASAPIBAS</t>
  </si>
  <si>
    <t xml:space="preserve">ASOCIACIÓN DE APICULTORES DEL BAJO CAUCA Y EL SUR DE BOLÍVAR - ASAPIBAS </t>
  </si>
  <si>
    <t>FUNDACIÓN DE MINEROS S.A.</t>
  </si>
  <si>
    <t>ALCALDIA MUNICIPAL DE EL BAGRE</t>
  </si>
  <si>
    <t>PCS-164-PCOM-T</t>
  </si>
  <si>
    <t>NOMBRE:FUNDACION MINEROS S.A. 
Nit: 900364727-2
RL: CARLOS ALBERTO LONDOÑO BERRÍO   
CC:70.326.079 
DIRECCIÓN: Carrera 43ANº 14 -109. Edificio Nova Tempo -piso 6 Medellín(Antioquia)
TELÉFONO:  6012665757
E-MAIL: monica.lopera@mineros.com.co</t>
  </si>
  <si>
    <t>monica.lopera@mineros.com.co carlos.londono@mineros.com.co; ingrid.zea@mineros.com.co; john.serna@mineros.com.conotificaciones@mineros.com.co</t>
  </si>
  <si>
    <t>El proceso de restauración esta a la espera del material forestal, el  cual una vez tenga el desarrollo vegetativo optimo, se dará inicio a los procesos de restauración</t>
  </si>
  <si>
    <t xml:space="preserve"> el proyecto viene con un retraso de ejecución fisica aunque ya se hicieron las compras, sin embargo, ya se tienen programadas las entregas de insumos y materiales. </t>
  </si>
  <si>
    <t>281-2022</t>
  </si>
  <si>
    <t>2019-2530002752</t>
  </si>
  <si>
    <t>FORTALECIMIENTO DE LA ACTIVIDAD PRODUCTIVA, ORGANIZACIONAL, EMPRESARIAL, COMERCIAL Y AMBIENTAL DE LA CADENA DE PALMA DE ACEITE HÍBRIDO ALTO OLEICO OXG EN EL MUNICIPIO TUMACO-NARIÑO</t>
  </si>
  <si>
    <t xml:space="preserve"> FORTALECER PROCESOS TÉCNICOS, ORGANIZACIONALES, COMERCIALES Y AMBIENTALES DEL CULTIVO DE PALMA DE ACEITE HÍBRIDO, PARA AUMENTAR LA RENTABILIDAD DE LOS PRODUCTORES EN EL MUNICIPIO DE TUMACO. NARIÑO.
OBJETIVOS ESPECÍFICOS:
•	APLICAR PRÁCTICAS AGRÍCOLAS APROPIADAS A LOS CULTIVOS DE PALMA DE ACEITE HÍBRIDO PARA GARANTIZAR RENDIMIENTOS RENTABLES A LOS PRODUCTORES DE AGROPALCAR.
•	FOMENTAR EL ACCESO A RECURSOS ECONÓMICOS A TRAVÉS DE LA PLANIFICACIÓN PARA EL MEJORAMIENTO DE LAS UNIDADES PRODUCTIVAS CON SISTEMAS TECNIFICADOS.  
•	FORTALECER PROCESOS ORGANIZATIVOS DE AGROPALCAR Y BRINDAR PARTICIPACIÓN DE JÓVENES EN PROCESOS DE LIDERAZGO DENTRO DEL PROCESO PRODUCTIVO DE PALMA DE ACEITE HÍBRIDA.</t>
  </si>
  <si>
    <t xml:space="preserve">AGUACATE, ALBANIA, ALTO VILLARICA, AMBUPÍ RIO ROSARIO, BAJO JAGUA, CAJAPÍ, CAUNAPÍ, CHILVÍ, CHIMBUZA, CHORRERA, CORRIENTE GRANDE RÍO ROSARIO, DOS QUEBRADAS, EL DESCANSO, JUAN DOMINGO, KM 36, KM 37, LA BRAVO, LOMERÍO, PEÑA, PIÑAL DULCE, SAN FRANCISCO RÍO ROSARIO, SAN LUIS ROBLES, TANGAREAL, VILLARICA, VUELTA LARGA, ZAPOTAL  </t>
  </si>
  <si>
    <t>https://fondocp-my.sharepoint.com/:f:/g/personal/dani_umbarila_fondocolombiaenpaz_gov_co/EsR0rzyPZ4BIseHls8dX2hYB4odekbYdr793U4A1u9o6_g?e=pY40rR</t>
  </si>
  <si>
    <t>PALMA DE ACEITE</t>
  </si>
  <si>
    <t>EXTRACTORA SANTA FÉ S.A.</t>
  </si>
  <si>
    <t>ASOCIACIÓN DE AGRICULTORES DE PALMA DE LA CARRETERA Y RAMALES -AGROPALCAR</t>
  </si>
  <si>
    <t xml:space="preserve"> CORPORACIÓN PARA EL DESARROLLO AGROEMPRESARIAL DE TUMACO – CORDEAGROPAZ.</t>
  </si>
  <si>
    <t>PCS-280-PCOM-T</t>
  </si>
  <si>
    <t>CERTIFICADO DE APROBACIÓN DE GARANTÍA DE CUMPLIMIENTO
ASEGURADORA: SEGUROS DEL ESTADO 
GARANTÍA: 21-45-101368622
CUMPLIMIENTO: 08/02/22 HASTA 08/08/24 
SALARIOS Y PRESTACIONES SOCIALES: 08/02/22 HASTA 08/08/26
CERTIFICADO DE APROBACIÓN DE GARANTÍA DE CUMPLIMIENTO
ASEGURADORA: SEGUROS DEL ESTADO 
GARANTÍA: 21-40-101186570
RESPONSABILIDAD CIVIL EXTRACONTRACTUAL: 08/02/22 HASTA 08/08/23</t>
  </si>
  <si>
    <t>NOMBRE: UNIVERSIDAD NACIONAL ABIERTA Y A DISTANCIA UNAD
Nit: 860512780-4 
RL: LEONARDO EVEMELETH SÁNCHEZ TORRES  
CC: 79.909.423
DIRECCIÓN: Calle 14 sur Nº. 14-23, Bogotá D.C. 
TELÉFONO: 6013759500  
E-MAIL: diego.chamorro@unad.edu.co</t>
  </si>
  <si>
    <t xml:space="preserve">El 1 de noviembre de 2023 la EEE UNAD realizó reintegro correspondiente a saldo de recursos no ejecutados por valor de $410.009.341 </t>
  </si>
  <si>
    <t xml:space="preserve">Durante el mes de julio de 2023 se realizó el Comité Técnico de Implementación para la aprobación de la cesión del contrato de ejecución, luego del cual se puede dar continuidad a la vinculación del nuevo ejecutor para retomar en el menor plazo las actividades del Proyecto. Como se ha mencionado en los informes anteriores, se realizó la suspensión de labores y el inicio del proceso de cesión del contrato de ejecución desde el mes de marzo de 2023, debido a los bajos porcentajes de avance físico (1,23%)) y financiero (2,46%) alcanzados luego de 14 meses desde la firma del acta de inicio. </t>
  </si>
  <si>
    <t>282-2022</t>
  </si>
  <si>
    <t>2019-2530004592</t>
  </si>
  <si>
    <t>1052079310446
1052612292757</t>
  </si>
  <si>
    <t>FORTALECIMIENTO DE LA PRODUCCIÓN PISCÍCOLA CLIMÁTICAMENTE INTELIGENTE EN ASMINAWA DEL RESGUARDO INDÍGENA DE VEGAS CHAGÜI CHIMBUZA, MUNICIPIO DE RICAURTE.</t>
  </si>
  <si>
    <t xml:space="preserve"> OBJETIVO GENERAL. EL OBJETIVO GENERAL DEL PROYECTO ES FOMENTAR EL DESARROLLO DE SISTEMAS PISCÍCOLAS CLIMÁTICAMENTE INTELIGENTES EN LA ORGANIZACIÓN DE MUJERES INDÍGENAS AWA (ASMINAWA), MUNICIPIO DE RICAURTE NARIÑO.
OBJETIVOS ESPECÍFICOS:
•	DESARROLLAR TRANSFERENCIA DE TECNOLOGÍA DE LOS SISTEMAS PISCÍCOLAS Y HACERLOS EFICIENTES. 
•	IMPLEMENTAR UN SISTEMA DE PRODUCCIÓN PISCÍCOLA EFICIENTE PARA LAS MUJERES DE LA ASOCIACIÓN ASMINAWA. 
•	DISEÑAR UN MODELO DE NEGOCIO FORTALECIENDO LAS CAPACIDADES ORGANIZATIVAS, EMPRESARIALES Y ADMINISTRATIVAS DE ASMINAWA</t>
  </si>
  <si>
    <t>RICAUTE</t>
  </si>
  <si>
    <t>BAJO NENBÍ, CANDILLAS, CHAGUÍ, CHINAGUÍ, CHIMBUZA, GUADUAL, GUASABÍ, NALBÚ, PALMICHAL, QUELBÍ, VEGAS</t>
  </si>
  <si>
    <t>https://fondocp-my.sharepoint.com/:f:/g/personal/dani_umbarila_fondocolombiaenpaz_gov_co/Et2fTvl6s9FIl473A_MUCtwB86Zywr612KVQW7Kr5mg4yA?e=G8RoEo</t>
  </si>
  <si>
    <t xml:space="preserve"> TILAPIA </t>
  </si>
  <si>
    <t>PEZ DORADO</t>
  </si>
  <si>
    <t xml:space="preserve">ASMINAWA </t>
  </si>
  <si>
    <t xml:space="preserve"> UNIVERSIDAD NACIONAL ABIERTA Y A DISTANCIA -UNAD-</t>
  </si>
  <si>
    <t>CORPORACION COLOMBIA INTERNACIONAL CCI</t>
  </si>
  <si>
    <t>UNAD, ALCALDIA MUNICIPAL</t>
  </si>
  <si>
    <t>PCS-278-PCOM-T</t>
  </si>
  <si>
    <t xml:space="preserve">CERTIFICADO DE APROBACIÓN DE GARANTÍA DE CUMPLIMIENTO
ASEGURADORA: SEGUROS DEL ESTADO 
GARANTÍA: 21-45-101368621
CUMPLIMIENTO: 08/02/22 HASTA 08/08/24  
SALARIOS Y PRESTACIONES SOCIALES: 08/02/22 HASTA 08/08/26
CERTIFICADO DE APROBACIÓN DE GARANTÍA DE CUMPLIMIENTO
ASEGURADORA: SEGUROS DEL ESTADO 
GARANTÍA: 21-40-101186569
RESPONSABILIDAD CIVIL EXTRACONTRACTUAL: 08/02/22 HASTA 08/08/23 </t>
  </si>
  <si>
    <t xml:space="preserve">El 1 de noviembre de 2023 la EEE UNAD realizó reintegro correspondiente a saldo de recursos no ejecutados por valor de $205.164.652 </t>
  </si>
  <si>
    <t xml:space="preserve">Durante el mes de julio de 2023 se realizó el Comité Técnico de Implementación para la aprobación de la cesión del contrato de ejecución, luego del cual se puede dar continuidad a la vinculación del nuevo ejecutor para retomar en el menor plazo las actividades del Proyecto. Como se ha mencionado en los informes anteriores, se realizó la suspensión de labores y el inicio del proceso de cesión del contrato de ejecución desde el mes de marzo de 2023, debido a los bajos porcentajes de avance físico (0,47%)) y financiero (0,78%) alcanzados luego de 14 meses desde la firma del acta de inicio. </t>
  </si>
  <si>
    <t>283-2022</t>
  </si>
  <si>
    <t>2019-2590003092</t>
  </si>
  <si>
    <t>0870523149378
0870523148700</t>
  </si>
  <si>
    <t>RESTAURACIÓN ECOLÓGICA DE BOSQUES PROTECTORES E IMPLEMENTACIÓN DE PAGOS POR SERVICIOS AMBIENTALES PSA, EN LAS ÁREAS DE INFLUENCIA DE LAS MICROCUENCAS ARROYO SAN ANTONIO Y PETACA, PARA LA CONSERVACIÓN DE LA BIODIVERSIDAD Y SUS SERVICIOS ECOSISTÉMICOS, EN LOS PREDIOS RESGUARDADOS ZENÚ, MUNICIPIO DE SAN ANTONIO DE PALMITO.</t>
  </si>
  <si>
    <t xml:space="preserve">LA PROPUESTA DEL PROYECTO BUSCA RESTAURAR 156 HA DE RESTAURACIÓN ACTIVA. ASIMISMO, LA IMPLEMENTACIÓN DE UN ESQUEMA DE PSA QUE ABARCAN UN ÁREA DE 154 HA, QUE SERÁN AISLADAS PARA PERMITIR ACCIONES DE CONSERVACIÓN A TRAVÉS DE PROCESOS DE RESTAURACIÓN PASIVA. Y DE ESTE MODO AUMENTAR LA COBERTURA Y CONECTIVIDAD DE LOS BOSQUES, ASÍ COMO LA RECUPERACIÓN DE LAS MÁRGENES DE LAS FUENTES HÍDRICAS. PARA ELLO, SE HA CONSIDERADO EL MANEJO DE ESPECIES NATIVAS Y EL ESTABLECIMIENTO DE PLANTACIONES DE RESTAURACIÓN ECOLÓGICA ACTIVA. EL IMPACTO POSITIVO DEL PROYECTO TENDRÁ EFECTOS DIRECTOS SOBRE LA CONECTIVIDAD DEL PAISAJE, EL AUMENTO DE LA BIODIVERSIDAD, RECUPERACIÓN Y CONSERVACIÓN DE SUELOS, Y EL RESTABLECIMIENTO DE PRÁCTICAS CULTURALES PRODUCTIVAS. 
</t>
  </si>
  <si>
    <t xml:space="preserve">SAN ANTONIO DEL PALMITO </t>
  </si>
  <si>
    <t>EL BRILLANTE-CARACOLÍ, EL CHARCO, EL OLIVO, EL PALMAR-PUEBLECITO, EL 
ROSARIO, LA FORTUNA, LA GRANJA, NUEVA ESTACIÓN, POCO A POCO Y VILLA DEL ROSARIO</t>
  </si>
  <si>
    <t>https://fondocp-my.sharepoint.com/:f:/g/personal/dani_umbarila_fondocolombiaenpaz_gov_co/EpWzp8IL0XdCkqs14uaBDCUBeIu9B8ZlB82bo4Y22oaokw?e=UqTFaD</t>
  </si>
  <si>
    <t>RESTAURACIÓN - 156 HA 
PSA - 154 HA</t>
  </si>
  <si>
    <t>ASOCIACIÓN DE PREDIOS RESGUARDADOS ZENÚ DE SAN ANTONIO DEL PALMITO</t>
  </si>
  <si>
    <t>CORPORACIÓN PARA EL DESARROLLO PARTICIPATIVO Y SOSTENIBLE DE LOS PEQUEÑOS PRODUCTORES RURALES (CORPORACIÓN PBA)</t>
  </si>
  <si>
    <t>CARSUCRE</t>
  </si>
  <si>
    <t>PCS-284-PCOM-T</t>
  </si>
  <si>
    <t>CERTIFICADO DE APROBACIÓN DE GARANTÍA DE CUMPLIMIENTO
ASEGURADORA: SEGUROS COMERCIALES BOLIVAR
GARANTÍA: 1523123658902
CUMPLIMIENTO: 08/02/2022 HASTA 08/02/2025
SALARIOS Y PRESTACIONES SOCIALES: 08/02/2022 HASTA 08/02/2027
CERTIFICADO DE APROBACIÓN DE GARANTÍA DE CUMPLIMIENTO
ASEGURADORA: SEGUROS COMERCIALES BOLIVAR
GARANTÍA: 1523123194401
RESPONSABILIDAD CIVIL EXTRACONTRACTUAL: 08/02/2024 HASTA 08/02/2024</t>
  </si>
  <si>
    <t>Los recursos disponibles solo se dispusieron para pago de parte del personal a pesar de esto el proyecto avanza con las labores de restauración tanto pasiva como activa, en cuanto a aislamiento, producción de material vegetal, que ya para este periodo se inició estancamiento de las especies vegetales y formación de los participantes siguen su curso con el apoyo del equipo de profesionales y de apoyo los productores se desarrollan de manera permanente y se continua con las tareas de propuestas según los componentes definidos en  las zonas definidas para conservación, la implementación del proyecto  avanza con la integración de los participantes en los 10 predios identificados y ya definidas las áreas para el desarrollo de los procesos de restauración, se adelantó el proceso de contratación de los proveedores de materiales, bienes e insumos y se espera poder hacer efectivos los pagos y que se dinamice la implementación en campo, se ha delimitado las áreas para el aislamiento y poder hacer las acciones de manera dirigida  a los predios definidos. así también se imparten las capacitaciones talleres y acciones participativas que fundamenten en cada participante la sostenibilidad del proceso de restauración que se implementarán en cada uno de los predios.</t>
  </si>
  <si>
    <t>284-2022</t>
  </si>
  <si>
    <t>2019-2530005522</t>
  </si>
  <si>
    <t>1052079310497
1052835278656</t>
  </si>
  <si>
    <t>INCREMENTO DE LA COMPETITIVIDAD COMERCIAL Y TÉCNICA FRENTE AL MERCADO ACTUAL Y POTENCIAL DE LA ASOCIACIÓN PESCADO EN EL PACÍFICO CONFORMADA POR FAMILIAS DE PESCADORES ARTESANALES EN EL MUNICIPIO DE TUMACO, NARIÑO.</t>
  </si>
  <si>
    <t xml:space="preserve">INCREMENTAR LA COMPETITIVIDAD DE LOS PESCADORES ARTESANALES DE LA ASOCIACIÓN PESCADO EN EL PACIFICO EN EL MARCO DE LA PESCA BLANCA O DE ALTURA. 
1. 	FORTALECER LAS UNIDADES PRODUCTIVAS DE LOS PESCADORES ARTESANALES DE LA ASOCIACIÓN PESCADO EN EL PACÍFICO.
2. 	FOMENTAR LA ADOPCIÓN E IMPLEMENTACIÓN DE BUENAS PRÁCTICAS DE PESCA Y BUENAS PRÁCTICAS DE MANUFACTURA DE LOS PESCADORES ARTESANALES DE LA ASOCIACIÓN PESCA EN EL PACIFICO.
3. 	DESARROLLAR CAPACIDADES SOCIO EMPRESARIALES Y ORGANIZATIVAS DE LA ASOCIACIÓN PESCA EN EL PACIFICO. </t>
  </si>
  <si>
    <t>CHILVÍ, KM 20, YANAJE</t>
  </si>
  <si>
    <t>https://fondocp-my.sharepoint.com/:f:/g/personal/dani_umbarila_fondocolombiaenpaz_gov_co/Ekcu3Hsp2BdAkUoYNiqezloBdh5H10OqhnnO2e_duG60WQ?e=AsoR60</t>
  </si>
  <si>
    <t>PESCADO BLANCO</t>
  </si>
  <si>
    <t xml:space="preserve"> ALMAR PESQUEROS 
FRIO PEZ </t>
  </si>
  <si>
    <t>PESCADO EN EL PACIFICO</t>
  </si>
  <si>
    <t>CORPORACIÓN COLOMBIA INTERNACIONAL – CCI</t>
  </si>
  <si>
    <t>PCS-279-PCOM-T</t>
  </si>
  <si>
    <t>CERTIFICADO DE APROBACIÓN DE GARANTÍA DE CUMPLIMIENTO
ASEGURADORA: SEGUROS GENERALES SURAMERICANA S.A.
GARANTÍA: 3275731–7
CUMPLIMIENTO: 8/02/22 HASTA 8/02/24
SALARIOS Y PRESTACIONES SOCIALES: 8/02/22 HASTA 8/02/26
CERTIFICADO DE APROBACIÓN DE GARANTÍA DE CUMPLIMIENTO
ASEGURADORA: SEGUROS GENERALES SURAMERICANA S.A.
GARANTÍA: 0816953−7
RESPONSABILIDAD CIVIL EXTRACONTRACTUAL: 8/02/22 HASTA 8/02/23</t>
  </si>
  <si>
    <t>NOMBRE: CORPORACION COLOMBIA INTERNACIONAL CCI
Nit: 800.186.585-7
RL: ADRIANA SENIOR MOJICA
CC: 51.799.585
DIRECCIÓN: Calle 16 No 6 66 Piso 7en Bogotá
TELÉFONO:  6013443111
E-MAIL: cci@cci.org.co</t>
  </si>
  <si>
    <t xml:space="preserve">Continúan los trámites para la liquidación del contrato de ejecución, debido a que se comprobó que existe doble financiación de actividades con recursos públicos con los Proyectos que adelanta la ADR y el PCS, en favor de la Asociación Pescado en el Pacífico. Finalmente, se alcanzó un ejecución financiera del 3,66%, correspondiente a $21.695.743, y una ejecución física del 2.08%. Hasta el momento no se han entregado todos los documentos para la elaboración del acta de liquidación del contrato 284-2022, los cuales aún siguen en trámite por parte de la EEE y la Supervisión del contrato, sobre lo cual no se avanzó en el presente periodo.  
</t>
  </si>
  <si>
    <t>285-2022</t>
  </si>
  <si>
    <t>2019-2550006472</t>
  </si>
  <si>
    <t>795015335580
0795015335588
0750450292087</t>
  </si>
  <si>
    <t>PROMOVER LA SOSTENIBILIDAD AMBIENTAL Y SOCIOECONÓMICA DE 110 PEQUEÑOS PRODUCTORES DEL MUNICIPIO DE PUERTO CONCORDIA, MEDIANTE EL ESTABLECIMIENTO DE 110 HECTÁREAS DE SISTEMAS AGROFORESTALES – SAF CACAO, PLÁTANO Y MADERABLES Y ESTABLECIENDO CAPACIDADES TÉCNICAS, SOCIALES Y AMBIENTALES DE LAS FAMILIAS BENEFICIARIAS</t>
  </si>
  <si>
    <t xml:space="preserve"> FORTALECER LA PRODUCTIVIDAD DE CACAO EN LAS FINCAS DE LOS ASOCIADOS DE LA ORGANIZACIÓN AGROVEGA – DEL MUNICIPIO DE PUERTO CONCORDIA, DEPARTAMENTO DEL META. </t>
  </si>
  <si>
    <t xml:space="preserve">PUERTO CONCORDIA </t>
  </si>
  <si>
    <t>MÉRELES, ALTO MIELÓN, CRUCE DE POPORIO, CHAPARRITO, SANTA ISABEL, PALOMAS, GUARUPAYAS, LA CRISTALINA, LA FLORIDA, EL PALMAR, EL SALITRE, LINDENAL, LOS ANDES, SANTA LUCÍA, PLAYA ALTA, PUERTO COLOMBIA, RI CAÑO LA SAL.</t>
  </si>
  <si>
    <t>https://fondocp-my.sharepoint.com/:f:/g/personal/dani_umbarila_fondocolombiaenpaz_gov_co/EoR-NDRfyuVHiIwws8liP4oBR-OXQX3Ko88zpikXGBMzRA?e=LII5cP</t>
  </si>
  <si>
    <t>1. COMPAÑÍA NACIONAL DE CHOCOLATES
2. COMERCIALIZADORA CACAO ORIGEN MAPIRIPAN SAS</t>
  </si>
  <si>
    <t>ASOCIACIÓN AGROPRODUCTIVA DE FAMILIAS GUARDABOSQUES DE LA VEGA DEL RÍO GUAVIARE — AGROVEGA</t>
  </si>
  <si>
    <t>ASOCIACION DE PROFESIONALES PARA EL DESARROLLO AGROINTEGRAL DEL META -ASOPRODAMET-</t>
  </si>
  <si>
    <t>ASOCIACIÓN DE PROFESIONALES PARA EL DESARROLLO INTEGRAL DEL META-ASOPRODAMET</t>
  </si>
  <si>
    <t>I)ASOCIACIÓN DE PROFESIONALES PARA EL DESARROLLO INTEGRAL DEL META-ASOPRODAMET
II)CORMACARENA</t>
  </si>
  <si>
    <t>PCS-264-PCOM-T</t>
  </si>
  <si>
    <t>CERTIFICADO DE APROBACIÓN DE GARANTÍA DE CUMPLIMIENTO
ASEGURADORA: Seguros Mundial
GARANTÍA: CCS-100012328
CUMPLIMIENTO: Desde 15/02/22     hasta 15/03/2024
SALARIOS Y PRESTACIONES SOCIALES: Desde  15/02/22  hasta 15/03/2026
CERTIFICADO DE APROBACIÓN DE GARANTÍA DE CUMPLIMIENTO
ASEGURADORA: SEGUROS MUNDIAL
GARANTÍA: CCS-100002643
RESPONSABILIDAD CIVIL EXTRACONTRACTUAL: dESDE 15/02/22 HASTA 15/03/23</t>
  </si>
  <si>
    <t>NOMBRE:Asociación de Profesionales para el Desarrollo Agro integral del Meta – ASOPRODAMET
Nit: 900.378.440-5
RL: SERGIO ALBERTO GARCIA MANTILLA
CC:17.325.196
DIRECCIÓN: Carrera 26 No. 8-76  local 1. Edificio Santa Maria Reservado. Villavicencio -Meta.
TELÉFONO:  3262256848
E-MAIL: asoprodamet@gmail.com</t>
  </si>
  <si>
    <t>asoprodamet@gmail.com</t>
  </si>
  <si>
    <t>Son 110 Acuerdos firmados, con seguimiento realizado en visitas mensuales de AT a los SAF.</t>
  </si>
  <si>
    <t>Se han establecido las 110 hectáreas del SAF Cacao+platano+maderables. Meta al 100%</t>
  </si>
  <si>
    <t xml:space="preserve">La EEE tiene cumplimiento de condiciones para gestión del TERCER DESEMBOLSO desde el mes de mayo-23.No obstante NO lo realiza a pesar de los permanentes requerimientos de la supervisión. Presenta atraso en informes.
*Al respecto, se envió Carta de apremio de parte de la Coordinación de la UTC a la EEE para la ejecución financiera.
*Argumentan la iliquidez de la EEE para la Coordinación del proyecto. Proponen desistir a la solicitud de la adición.
</t>
  </si>
  <si>
    <t>enero . Marzo de 2023</t>
  </si>
  <si>
    <t>1 Sem/Oct/23</t>
  </si>
  <si>
    <t>110</t>
  </si>
  <si>
    <t>286-2022</t>
  </si>
  <si>
    <t>2019-2580003112</t>
  </si>
  <si>
    <t>IMPLEMENTACIÓN DE SISTEMAS AGROSILVOPASTORILES CON BEBEDEROS GANADEROS EN EL MUNICIPIO DE CARTAGENA DEL CHAIRÁ, DEPARTAMENTO DEL CAQUETÁ</t>
  </si>
  <si>
    <t xml:space="preserve">MEJORAR LOS SISTEMAS DE PRODUCCIÓN GANADERA CON 77 BENEFICIARIOS EN 16 VEREDAS UBICADAS EN LA ZONA DE INFLUENCIA DE ASOES, CARTAGENA DEL CHAIRÁ, MEDIANTE LA RECONVERSIÓN DE 1.155 HECTÁREAS DE PASTOREO TRADICIONAL, EN SISTEMAS AGROSILVOPASTORILES EN PREDIOS CON PASTOS NUTRITIVOS, ÁRBOLES DE SOMBRA Y RAMONEO, Y BANCO FORRAJERO EN 38,5 HECTÁREAS PARA MEJORAR LA ALIMENTACIÓN Y AUMENTAR LA CAPACIDAD DE CARGA Y LA PRODUCTIVIDAD DE LECHE POR HECTÁREA, EN EL MUNICIPIO DE CARTAGENA DEL CHAIRÁ, DEPARTAMENTO DEL CAQUETÁ. 
</t>
  </si>
  <si>
    <t>AGUAS CLARAS, BANDERAS, BARCELONA, EL DIAMANTE, FUNDACIÓN, LA GUADALOSA, LA INDEPENDENCIA, LOS CAUCHOS, EL REMANSO, RIO CLARO, ALTO BONITO, CAMPO ALEGRE, EL RECREO, LOS ANDES, NUPIAS, LOS PAUJILES.</t>
  </si>
  <si>
    <t>https://fondocp-my.sharepoint.com/:f:/g/personal/dani_umbarila_fondocolombiaenpaz_gov_co/Es-Lf46_iSNElU4UwrzhTvkBFRwnsLJDL1b4jWmp2TWT6A?e=FJpRzD</t>
  </si>
  <si>
    <t xml:space="preserve"> ASOCIACIÓN DE ECONOMÍA SOLIDARIA DEL MEDIO Y BAJO CAGUÁN – ASOES</t>
  </si>
  <si>
    <t>ASOCIACIÓN DE ECONOMÍA SOLIDARIA DEL MEDIO Y BAJO CAGUÁN - ASOES</t>
  </si>
  <si>
    <t xml:space="preserve"> ASOES 
ALCALDIA CARTAGENA DEL CHAIRA
GOBERNACION DE CAQUETA ART</t>
  </si>
  <si>
    <t>PCS-263-PCOM-T</t>
  </si>
  <si>
    <t>CERTIFICADO DE APROBACIÓN DE GARANTÍA DE CUMPLIMIENTO
ASEGURADORA: SEGUROS MUNDIAL
GARANTÍA: CCS-100012357
CUMPLIMIENTO: 15/02/2022 HASTA 15/02/2024
SALARIOS Y PRESTACIONES SOCIALES: 15/02/2022 HASTA 15/02/2026
CERTIFICADO DE APROBACIÓN DE GARANTÍA DE CUMPLIMIENTO
ASEGURADORA: SEGUROS MUNDIAL
GARANTÍA: CCS-100002653
RESPONSABILIDAD CIVIL EXTRACONTRACTUAL: 15/02/2022 HASTA 15/02/2023</t>
  </si>
  <si>
    <t>NOMBRE: ASOCIACION DE ECONOMIA SOLIDARIA DEL MEDIO Y BAJO CAGUAN ASOES
Nit: 828.002.384-6
RL: ARGILIO SOTO LUNA
CC: 17.615.264
DIRECCIÓN: Carrera2 #2-02, municipio de Cartagena de Chaira
TELÉFONO:  3134667111
E-MAIL: asoes2014@hotmail.com</t>
  </si>
  <si>
    <t>asoes2014@hotmail.com</t>
  </si>
  <si>
    <t>Ha finalizado el acompañamiento técnico por parte de los profesionales. Se ha cumplido con el plan de asistencia técnica. Se realizaron en promedio 95 visitas por mes  de asistencia técnica, en los temas ambientales, agrícolas, sociales, productivos en buenas prácticas ganaderas, proceso de sanidad animal, bienestar animal.  
77 productores que recibieron asistencia técnica en la implementación de sistemas silvopastoriles y buenas practicas agrícolas, por el profesional veterinario y agrícola. 10 productores han recibido asistencia técnica, en sus predios como apoyo adicional, en la cesárea de 11 bovinos que no podían parir.
•	Se logró que los productores realizaran la vacunación aftosa y brucelosis en el ganado bovino que se encuentra en ordeño.
o	Durante el periodo de acompañamiento técnico se prestó apoyo mediante proceso de ecográfia de semovientes en 3 fincas de los productores, con el fin de observar índices de preñes, a cargo del médico veterinario contratado bajo el proyecto.  Se logró que los productores realizaran la vacunación aftosa y brucelosis en el ganado bovino que se encuentra en ordeño, bajo el proyecto.
•	Se ha logrado un aumento en la producción de leche pasando de un 3.5 litros-leche- vaca a un 4.1 litros-leche-vaca.
•	77 kits de sistema de acueducto ganadero entregados e instalados. Cada kit compuesto de: Una motobomba 1 1/2" precisión 6.5 HP, Un tanque plástico 1.000 litros, Dos flotadores con abrazadera metálica, Un tanque bebedero 250 litro, Cinco uniones polietileno 1", Tres rollos de mangueras 1/2" x 100 m, Dos rollos manguera 1" x 100 m, Un rollo de manguera bicolor x 8 m).
•	68 productores implementan las buenas prácticas agrícolas, con la aplicación de enmiendas en los predios, descanso de suelos, cuidado de los arboles al 100% como se explicó durante la asistencia técnica, 9 productores realizan las actividades en un 80%.
•	77 productores implementaron el sistema silvopastoril, realizando el 100% de las actividades implementadas por el proyecto, (instalación del sistema, siembra de árboles, cuidado del agua)."</t>
  </si>
  <si>
    <t>287-2022</t>
  </si>
  <si>
    <t>2019-2580003422</t>
  </si>
  <si>
    <t>CUENCA DEL CAGUÁN Y PIEDEMONTE CAQUETEÑO/
MACARENA GUAVIARE</t>
  </si>
  <si>
    <t>618753298755
618753298788</t>
  </si>
  <si>
    <t>FOMENTO DE MODELOS GANADEROS SOSTENIBLES Y ACUERDOS VOLUNTARIOS DE CONSERVACIÓN Y CERO DEFORESTACIÓN, EN 27 VEREDAS UBICADAS EN LA ZONA DE INFLUENCIA DE LA ASOCIACIÓN DE PRODUCTORES AGROPECUARIOS PARA EL DESARROLLO DEL NORTE DEL CAQUETÁ Y LA AMAZONÍA -ASOPROAGRONORTE, EN LOS MUNICIPIOS DE LA MACARENA, Y URIBE, META; Y DE SAN VICENTE DEL CAGUÁN, CAQUETÁ,</t>
  </si>
  <si>
    <t xml:space="preserve"> IMPLEMENTAR MODELOS DE PRODUCCIÓN GANADERA SOSTENIBLE CON 189 FAMILIAS ASOCIADAS A ASOPROAGRONORTE EN SAN VICENTE DEL CAGUÁN (CAQUETÁ), Y LA MACARENA Y LA URIBE (META).</t>
  </si>
  <si>
    <t>CAQUETÁ
META</t>
  </si>
  <si>
    <t>SAN VICENTE DEL CAGUÁN</t>
  </si>
  <si>
    <t>HONDURAS, PUERTO AMOR, CAMPO BELLO, PERLAS BAJO PATO, EL PESCADOR, ALTO QUEBRADÓN, LA REFORMA, LOS POZOS, ALPES, GUÁSIMO, MEDIO POSETAS, EL CASTILLO, POSETAS, PUERTO LOSADA, BOCANA POSETAS, PALOMAS, FLOR DE MAYO, PARAÍSO DE LOSADA, LAS MARIMBAS, LA UNIÓN, ALTO LOSADA, EL CENTRO, LA INDEPENDENCIA, LAS MARIMBAS 2, LA VICTORIA, VILLA RICA, LAS AMÉRICAS, PAILAS, ALTO GUADUAS, BRISAS DE LOSADA, GUADUAS</t>
  </si>
  <si>
    <t>https://fondocp-my.sharepoint.com/:f:/g/personal/dani_umbarila_fondocolombiaenpaz_gov_co/En_grvtAMC9NlhF7wM3TqYABYi_xCj8l8cjiVWOwf3QAXQ?e=ofQQbA</t>
  </si>
  <si>
    <t>LÁCTEOS DEL CAMPO CAQUETEÑO S.A.S.</t>
  </si>
  <si>
    <t>ASOCIACIÓN DE PRODUCTORES AGROPECUARIOS PARA EL DESARROLLO DEL NORTE DEL CAQUETÁ Y LA AMAZONÍA – ASOPROAGRONORTE</t>
  </si>
  <si>
    <t>ASOPROAGRONORTE
LÁCTEOS DEL CAMPO CAQUETEÑO S.A.S.
CORPOAMAZONIA ALCALDIA DE SAN VICENTE DEL CAGUAN ART ICA</t>
  </si>
  <si>
    <t>PCS-266-PCOM-T</t>
  </si>
  <si>
    <t xml:space="preserve">CERTIFICADO DE APROBACIÓN DE GARANTÍA DE CUMPLIMIENTO
ASEGURADORA:  LA PREVISORA S.A. COMPAÑÍA DE SEGUROS 
GARANTÍA: 3001987
CUMPLIMIENTO: 
SALARIOS Y PRESTACIONES SOCIALES:
CERTIFICADO DE APROBACIÓN DE GARANTÍA DE CUMPLIMIENTO
ASEGURADORA: 
GARANTÍA:
RESPONSABILIDAD CIVIL EXTRACONTRACTUAL: </t>
  </si>
  <si>
    <t xml:space="preserve">NOMBRE: ASOCIACIÓN DE PRODUCTORES AGROPECUARIOS PARA EL DESARROLLO DEL NORTE DEL CAQUETÁ Y LA AMAZONÍA – ASOPROAGRONORTE
Nit: 900156190-6
RL: JHON JAIRO AVILES GARZÓN
CC:
DIRECCIÓN: 
TELÉFONO:  
E-MAIL: </t>
  </si>
  <si>
    <t>asoproagronorte@gmail.com</t>
  </si>
  <si>
    <t xml:space="preserve">Equipo implementador contratado hasta la finalización del contrato (coordinador del proyecto, profesional financiero, profesionales agropecuarios para asistencia técnica y asesor profesional ambiental).
•	189 familias capacitadas en siembra correcta de árboles, poda y mantenimiento y control de hormigas arrieras.
•	189 familias capacitadas en Sistemas Agrosilvopastoriles
•	189 familias capacitadas en toma, recolección, embalaje y envió de muestras de suelos a laboratorio, 189 muestras de suelo enviadas para su respectivo análisis en Laboratorio de Agrosavia, 182 resultados entregados a los beneficiarios.
•	189 muestras de suelo enviadas para su respectivo análisis en Laboratorio de Agrosavia, de las cuales han sido emitidas y entregadas a los productores 182, generando un faltante de 7 resultados por recepcionar.
•	2 Tractores y 1 motocultor adquiridos y operando 
•	601,8 ha mecanizadas para implementar modelos de arreglos Agrosilvopastoriles, para una meta alcanzada del 97%
•	8158 bultos (407.9 toneladas) de cal dolomita para establecer los correctivos de ph a nivel de suelo a 125.5 productores del proyecto. para establecer el SASP y el BMF.
•	991 visitas de acompañamiento técnico a beneficiarios del proyecto cumpliendo el 44% de la meta establecida.
•	Entrega a 46 productores de 5 rollos de manguera de ½” para instalación de acueducto ganadero.
•	Entrega de 6 rollos de alambre para cerca eléctrica y accesorios para su instalación, por productor en cada predio de beneficiario.
•	Un kit de ordeño para cada uno de los beneficiarios que incluye (reloj para pesar leche, cinta bovino métrica y un vaso sellador de pezones)."
</t>
  </si>
  <si>
    <t>189</t>
  </si>
  <si>
    <t>289-2022</t>
  </si>
  <si>
    <t>2019-2580006532</t>
  </si>
  <si>
    <t>618029290866
618029337974</t>
  </si>
  <si>
    <t>FORTALECIMIENTO DE LA PRODUCCIÓN GANADERA CON ENFOQUE DE ADAPTACIÓN AL CAMBIO CLIMÁTICO Y REDUCCIÓN DE LA FRONTERA AGROPECUARIA, HACIA UN MEJOR NIVEL DE VIDA DE LAS FAMILIAS PARTICIPANTES DEL MUNICIPIO DE ALBANIA, DEPARTAMENTO DE CAQUETÁ</t>
  </si>
  <si>
    <t xml:space="preserve"> INCREMENTAR LOS INGRESOS ECONÓMICOS Y DISMINUIR LOS IMPACTOS AMBIENTALES EN LOS SISTEMAS PRODUCTIVOS IMPLEMENTADOS POR LOS PRODUCTORES DE LA ASOCIACIÓN DE GANADEROS DEL MUNICIPIO DE ALBANIA (CAQUETÁ).
OBJETIVOS ESPECÍFICOS: 
•	IMPLEMENTAR UN MODELO DE PRODUCCIÓN BOVINA QUE PERMITA UN USO EFICIENTE DE LAS PRADERAS.
•	ESTRUCTURAR UN PLAN DE NEGOCIO Y DE FORTALECIMIENTO ORGANIZACIONAL PARA LA PRODUCCIÓN Y COMERCIALIZACIÓN DE LECHE CRUDA.
•	IMPLEMENTAR MEDIDAS AMBIENTALMENTE SOSTENIBLES QUE DISMINUYAN EL IMPACTO EN LOS SISTEMAS DE PRODUCCIÓN BOVINA.
•	IMPLEMENTAR ACCIONES QUE PERMITA REDUCIR EL IMPACTO AMBIENTAL EN LAS FUENTES HÍDRICAS.</t>
  </si>
  <si>
    <t>ALBANIA</t>
  </si>
  <si>
    <t>ARANZASU, EL DORADO, FRAGUA FORTUNA, LA UNIÓN, ALTO CASTAÑAL, LA RAYA, BUENOS AIRES, FLORIDA BLANCA, LA SARDINA, ALBANIA, SAMARIA, SANTA CRUZ, LA CABAÑA, Y CARMEN BALTA</t>
  </si>
  <si>
    <t>https://fondocp-my.sharepoint.com/:f:/g/personal/dani_umbarila_fondocolombiaenpaz_gov_co/ErctOc9at6tOqMG2W2cBhVkB8Lg0_kPz6kiW6OgNBqX_dQ?e=orOBUx</t>
  </si>
  <si>
    <t>ASOCIACIÓN MUNICIPAL DE GANADEROS DE ALBANIA -ASOGAMAC</t>
  </si>
  <si>
    <t xml:space="preserve">ASOCIACIÓN MUNICIPAL DE GANADEROS DE ALBANIA - ASOMAGAC </t>
  </si>
  <si>
    <t>UNIÓN TEMPORAL AGROMANIFUE</t>
  </si>
  <si>
    <t xml:space="preserve">ART, ALCALDÍA DE ALBANIA. </t>
  </si>
  <si>
    <t>PCS-258-PCOM-T</t>
  </si>
  <si>
    <t>CERTIFICADO DE APROBACIÓN DE GARANTÍA DE CUMPLIMIENTO
ASEGURADORA: SEGUROS MUNDIAL
GARANTÍA: CCS-100063363
CUMPLIMIENTO: 15/02/22 HASTA 15/02/24
SALARIOS Y PRESTACIONES SOCIALES:15/02/22 HASTA 15/02/26
CERTIFICADO DE APROBACIÓN DE GARANTÍA DE CUMPLIMIENTO
ASEGURADORA: SEGUROS GENERALES SURAMERICANA
GARANTÍA: 0815413-7
RESPONSABILIDAD CIVIL EXTRACONTRACTUAL: 3/02/22 HASTA 3/02/23</t>
  </si>
  <si>
    <t>NOMBRE: UNIÓN TEMPORAL AGROMANIFUE
Nit: 901.552.230-4
RL: RICARDO ÁNDRES CALDERON SOLARTE
CC: 1.117.532.235
DIRECCIÓN: KM  5  VIA  A  Charco  Azul  Vereda  Las  Damas,  Florencia Caquetá
TELÉFONO:  3209136006-3203417209
E-MAIL: Agromanifue@gmail.com</t>
  </si>
  <si>
    <t>agromanifue@gmail.com</t>
  </si>
  <si>
    <t>Se cumplió con el incremento de área establecido</t>
  </si>
  <si>
    <t>Se aprobó por parte del área financiera la devolución de saldos, Se esta conoslidando la información para la liquidación del contrato.</t>
  </si>
  <si>
    <t>290-2022</t>
  </si>
  <si>
    <t>2019-4400043952</t>
  </si>
  <si>
    <t>1220013285946-1220045280803-1244279270180-1244650278633</t>
  </si>
  <si>
    <t>FORTALECIMIENTO DE CAPACIDADES PARA LA PROMOCIÓN DE UNA GANADERÍA QUE CONTRIBUYA A LA CONSERVACIÓN DE LOS ECOSISTEMAS Y MINIMICE LOS IMPACTOS SOBRE FUENTES HÍDRICAS, AL TIEMPO QUE MEJORE LA PRODUCTIVIDAD EN FINCAS PARTICIPANTES DE LOS MUNICIPIOS DE CESAR Y GUAJIRA</t>
  </si>
  <si>
    <t xml:space="preserve"> PROMOVER LA SOSTENIBILIDAD AMBIENTAL Y SOCIOECONÓMICA DE LOS GANADEROS EN LOS MUNICIPIOS DE SAN JUAN DEL CESAR, Y FONSECA EN LA GUAJIRA Y LOS MUNICIPIOS DE VALLEDUPAR , AGUSTÍN CODAZZI, LA PAZ, SAN DIEGO Y BECERRIL EN EL  CESAR, A TRAVÉS DE PROYECTOS PRODUCTIVOS QUE FORTALEZCAN LA ADOPCIÓN DE SISTEMAS SILVOPASTORILES AMIGABLES CON EL MEDIO AMBIENTE EN LAS FINCAS GANADERAS, FOMENTANDO LA GESTIÓN RESPONSABLE DE LOS RECURSOS NATURALES PARA LA PRESTACIÓN DE LOS SERVICIOS AMBIENTALES (BIODIVERSIDAD, SUELO, AGUA Y SECUESTRO DE CARBONO), INCREMENTANDO LOS INGRESOS Y FORTALECIENDO LAS CAPACIDADES TÉCNICAS.</t>
  </si>
  <si>
    <t>CESAR
GUAJIRA</t>
  </si>
  <si>
    <t>LA PAZ, VALLEDUPAR, AGUSTÍN CODAZZI, BECERRIL, SAN DIEGO / SAN JUAN DEL CESAR, FONSECA</t>
  </si>
  <si>
    <t>VALLEDUPAR: VEREDEAS: CALLAO, CHIMILAMA, CUBA PUTUMAYO, EL ALTO, EL PALMAR, EL PERRO, GUAMARAL, LA MESA, LA SABANA, LA CIERRITA, LAS CASITAS, LAS RAÍCES, LOS CALABASOS, LOS VENADOS, EL PALMA, LA PAZ ROBLES: VEREDAS: LAS CANCHERAS, ESPINAL, ESPÍRITU SANTO, JUNCAL, LAS LOMITAS, MANTIAL, PALMARITO, PEÑASCO, PEREIRA Y PUENTE TABLA, SAN DIEGO: ARROYO DE AGUA, EL RINCÓN, LA MANO DE DIOS, LA PALIZA, LOS BARRANCONES, LOS BRASILES, LOS FILIPITOS, LOS TUPES, MEDIA LUNA, NUEVAS FLORES, PITILLA, SAN DIEGO, SIERRITA, TIBURCIO, TOCAIMO,AGUSTÍN CODAZZI: AVE MARIA, ALTO FERNAMBUCO, BAJO SICARARE, BEGOÑA, CARRIZAL, CHORROS, LAS DUDAS, EL CAIRO, EL JUNCAL, EL PARAÍSO, GUAMAL, JUNCAL, LA ESPERANZA, LA EUROPA, LA IBERIA, LA PALIZADA, YERASCA, LOS DESEOS, LOS MANGUITOS, MAYUSA, 9 DE ABRIL, SAN JACINTO, SANTA ISABEL, SANTA RITA, BECERRIL: BUENA VISTA, CANAIMA, CASA BLANCA, EL MANANTIAL, GUAJIRITA, HATO GUAJIRA, LA ESMERALDA, LAS MERCEDES, LAS PIÑAS, MANTIAL, SANTA CECILIA, SANTA FE, SOCOMBA, TUCUSITO LOMA, VILLA MATILDE Y VILLA ROSARIO. FONSECA: CARRETERA NACIONAL, CONEJO, EL HATICO, EL PUY, EL TOCO, LOS TOQUITOS, MAMONAL, LOS PONDORES, POTRERITO, PUERTO LÓPEZ, PUYALITO, QUEBRACHAL, SAN AGUSTÍN EL TRIGO, SAN JUAN DEL CESAR: CARRIZAL, CORRAL DE PIEDRA, EL CARRETO, EL COMODÍN, EL TOTUMO, GUAYACANAL, HATICO DE CARRILLO, LA JUNTA, LA MINA, LA PEÑA, LA CIERRITA, LOS CARDONES, LOS HATICOS, LOS PONDORES, MANANTIAL, PALO QUEMAO, POTRERITO, SABANILLA, VILLA DEL RIO, ZAMBRANO.</t>
  </si>
  <si>
    <t>https://fondocp-my.sharepoint.com/:f:/g/personal/dani_umbarila_fondocolombiaenpaz_gov_co/EtPtMFBCPbhHp-6l0A1KhBAB0nBKciRcKbzOHLAWaNtWvw?e=SwUffm</t>
  </si>
  <si>
    <t>LECHE</t>
  </si>
  <si>
    <t xml:space="preserve">COLANTA ( se cambió por renuncia de LACTEOS DEL CESAR S.A. - KLARENS </t>
  </si>
  <si>
    <t xml:space="preserve">ASOCIACIÓN DE GANADEROS Y AGRICULTORES DEL TOTUMO- ASOGATOT 
ASOCIACIÓN DE PRODUCTORES AGROPECUARIOS DE LA MACANA-ASOMACANA
ASOCIACIÓN DE PEQUEÑOS Y MEDIANOS PRODUCTORES DE LA PAZ 
ASOCIACIÓN DE GANADEROS DEL CESAR-ASOGACESAR
ASOCIACIÓN DE CAMPESINAS DE LA VEREDA LA MINA Y EL AWAKO- ASOMINAWARK
</t>
  </si>
  <si>
    <t xml:space="preserve">FEDERACION NACIONAL DE GANADEROS-FEDEGAN  </t>
  </si>
  <si>
    <t>PCS-201-PCOM-T</t>
  </si>
  <si>
    <t xml:space="preserve"> 290-2022</t>
  </si>
  <si>
    <t>CERTIFICADO DE APROBACIÓN DE GARANTÍA DE CUMPLIMIENTO
ASEGURADORA: SEGUROS DEL ESTADO S.A.
GARANTÍA: 36-45-101038030
CUMPLIMIENTO: $811.629.937
SALARIOS Y PRESTACIONES SOCIALES:$202.907.484
CERTIFICADO DE APROBACIÓN DE GARANTÍA DE CUMPLIMIENTO
ASEGURADORA: SEGUROS DEL ESTADO S.A
GARANTÍA:36-40-101020574
RESPONSABILIDAD CIVIL EXTRACONTRACTUAL: $1.014.537.421,50</t>
  </si>
  <si>
    <t>NOMBRE:FEDEGAN
Nit: 860.008.068-7
RL: JAIME RAFAEL DAZA ALMENDRALES
CC:19.099.575
DIRECCIÓN: Calle 37 No. 14-31 en Bogotá
TELÉFONO:  5782020
E-MAIL: mvergara@fedegan.org.co</t>
  </si>
  <si>
    <t>mvergara@fedegan.org.co</t>
  </si>
  <si>
    <t>se hace seguimeinto en los acompañamientos tecnicos por los extensionistas, ademas de que se inculca la no tala de arboles en los procesos de capacitaciones grupales.</t>
  </si>
  <si>
    <t>Se han realizado siembra de sistemas silvo pastoriles en la zona del proyecto,aproximadamente unas 10 hectareas.</t>
  </si>
  <si>
    <t>461</t>
  </si>
  <si>
    <t>291-2022</t>
  </si>
  <si>
    <t>2019-2570003232</t>
  </si>
  <si>
    <t>FUNCIONES ECOSISTÉMICAS AL SERVICIOS DE LA AGRICULTURA: ESQUEMA DE PAGO POR SERVICIOS AMBIENTALES - PSA - EN BIODIVERSIDAD Y CALIDAD HIDRICA</t>
  </si>
  <si>
    <t xml:space="preserve"> DESARROLLAR UN ESQUEMA DE PSA EN 76 PREDIOS EN TRECE (13) VEREDAS; ALTO AMBEIMA, FLORESTAL, GERMANIA, IRCO, LA MARINA, LAS JUNTAS, MADROÑO, PRIMAVERA, PRODIGIO, SAN FERNANDO, SAN MARCOS, SANTUARIO Y TRES ESQUINAS. EL ESQUEMA DE PSA PERMITIRÁ LA CONSERVACIÓN DIRECTA DE 828 HECTÁREAS DE ECOSISTEMAS BOSCOSOS EN UN ÁREA DE 2.446 HECTÁREAS. COMPLEMENTARIAMENTE EL PROYECTO CONTEMPLA INVERSIONES EN 10 KILÓMETROS LINEAMIENTOS DE AISLAMIENTO DE LOS BOSQUES, SIEMBRA DE 3850 PLÁNTULAS DE ESPECIES NATIVAS Y LA IMPLEMENTACIÓN DE 44 PREDIOS TECNOLOGÍAS PARA EL MEJORAMIENTO DE LAS PRÁCTICAS PRODUCTIVAS Y VINCULACIÓN A PROCESOS DE CAPACITACIÓN, COMO SON BIOJARDINERAS, BIODIGESTORES.</t>
  </si>
  <si>
    <t>IRCO DOS AGUAS, MADROÑO, PRODIGIO, EL TIBET, LA ALDEA, LA ARGENTINA, EL JORDAN, SANTA CRUZ, GERMANIA, LA MARINA, LAS JUNTAS, EL CAUCHAL, SAN FERNANDO, LA GRANJA, SAN MARCOS, SANTUARIO, LA PRIMAVERA, FORESTAL AMBEIMA, ALTO AMBEIMA.</t>
  </si>
  <si>
    <t>https://fondocp-my.sharepoint.com/:f:/g/personal/dani_umbarila_fondocolombiaenpaz_gov_co/EppT9OS5uAVCr4apxYckLSIB63pFayLkXqgwl7YZo3uVjg?e=ujhNk5</t>
  </si>
  <si>
    <t>PSA  - 2446 HA
RESTAURACIÓN - 828 HA</t>
  </si>
  <si>
    <t>ASOCIACIÓN DE MUJERES DE IRCO - ASMUIRCO</t>
  </si>
  <si>
    <t>UNIVERSIDAD DE IBAGUÉ</t>
  </si>
  <si>
    <t>Gobernacion del Tolima, Alcaldia del Mpio de  Chaparral, Agencia de Renovacion del Territorio, Cortolima (CAR)</t>
  </si>
  <si>
    <t>PCS-178-PCOM-T</t>
  </si>
  <si>
    <t xml:space="preserve">13/07/2022
</t>
  </si>
  <si>
    <t>CERTIFICADO DE APROBACIÓN DE GARANTÍA DE CUMPLIMIENTO
ASEGURADORA: SEGUROS MUNDIAL
GARANTÍA: NB-100212348
CUMPLIMIENTO: 06/06/2022 HASTA 06/06/2025
SALARIOS Y PRESTACIONES SOCIALES: 06/06/2022 HASTA 06/06/2027
CERTIFICADO DE APROBACIÓN DE GARANTÍA DE CUMPLIMIENTO
ASEGURADORA: SEGUROS MUNDIAL
GARANTÍA:NB-100048052
RESPONSABILIDAD CIVIL EXTRACONTRACTUAL: 06/06/2022 HASTA 06/06/2024</t>
  </si>
  <si>
    <t xml:space="preserve">NOMBRE: UNIVERSIDAD DE IBAGUE
Nit: 
RL: 
CC:
DIRECCIÓN: 
TELÉFONO:  
E-MAIL: </t>
  </si>
  <si>
    <t>jenny.agredo@unibague.edu.co</t>
  </si>
  <si>
    <t xml:space="preserve"> Se concluyó el proceso de actualización de la cartografía de 82 predios para la validación de áreas prediales y la concertación de HMP. Se continúa con el proceso de identificación y concertación de aislamientos y enriquecimientos de bosque, así como de HMP.</t>
  </si>
  <si>
    <t>De acuerdo con el resultado del proceso de actualización de la cartografía de 82 predios, se actualizó la matriz de cálculo de PSA por beneficiario. Al cierre del período de reporte se ha autorizado el primer pago en efectivo de 82 incentivos PSA.</t>
  </si>
  <si>
    <t>se continuó con el avance de los lineamientos y compromisos establecidos en las reuniones de Comité Técnico de Implementación, realizadas el 24 de enero de 2023; 23 de febrero de 2023; marzo 24 de 2023, abril 13 de 2023; mayo 11 de 2023 y junio 13 de 2023; en las cuales se aprobaron las novedades en la línea de base de beneficiarios, ajustes en Tablero de Control y PGAS; matriz de cálculo del PSA; pagos de los incentivos por PSA en cumplimiento de los acuerdos establecidos; traslado de recursos entre rubros y adquisición de bienes y servicios, incluyendo la prórroga de los contratos de prestación de servicios del equipo técnico, a excepción del profesional SIG, para lo cual se realizó un nuevo proceso de selección. Adicionalmente, el profesional Ambiental no renovó el contrato de prestación de servicios autorizado por el CTI, por consiguiente, se inició un nuevo proceso de selección.</t>
  </si>
  <si>
    <t>292-2022</t>
  </si>
  <si>
    <t>2019-2540005402</t>
  </si>
  <si>
    <t>1423682164438-2</t>
  </si>
  <si>
    <t>EMPRENDIMIENTO DE GALLINAS PONEDORAS PARA LA PRODUCCIÓN Y COMERCIALIZACIÓN DE HUEVOS PARA ELEVAR LA CALIDAD DE VIDA DE 97 FAMILIAS CAMPESINAS DEL MUNICIPIO DE SAN JOSÉ DE URÉ, CÓRDOBA.</t>
  </si>
  <si>
    <t xml:space="preserve"> PROMOVER  EL DESARROLLO  DE  EMPRENDIMIENTOS  RURALES  SOSTENIBLES  QUE  GENERE  INGRESOS  EN  LAS FAMILIAS DEL MUNICIPIO DE SAN JOSÉ DE URÉ.
OBJETIVOSESPECÍFICOSMEJORAR LAS CAPACIDADES PRODUCTIVAS DE LOS PRODUCTORES EN AVÍCULTURA. PROMOVER PROCESOS ASOCIATIVOS EN LAS COMUNIDADES VINCULADAS AL PROYECTO. DESARROLLAR PROCESOS DE LIMITACIÓN DE LA FRONTERA AGRÍCOLA Y PECUARIA.IMPLEMENTAR  ESTRUCTURAS  COMERCIALES  EFICIENTES  ACORDES  A  LAS  NECESIDADES  DEL MERCADO.</t>
  </si>
  <si>
    <t>ALTO DON PIO, BOCA LA CRISTALINA,
DORADA, EL CERRO, EL PORVENIR, LA CABAÑA, LA CRISTALINA, LA ESPERANZA, LA FLORIDA, SAN
JUAN, SANTA ISABEL, VIERA ABAJO, VIERA ARRIBA</t>
  </si>
  <si>
    <t>https://fondocp-my.sharepoint.com/:f:/g/personal/dani_umbarila_fondocolombiaenpaz_gov_co/Eon1lsCzZH9BkR0N2cVUo48B2OiyGgF3gVHbUmuEsdq1fQ?e=RZo5gW</t>
  </si>
  <si>
    <t>HUEVOS</t>
  </si>
  <si>
    <t xml:space="preserve">DISTRIBUIDORA SANHISA - GRANJA GEDEÓN - ALMACÉN PAISAS # 2 (REP LEGAL CARLOS MUÑOZ ZULUAGA) </t>
  </si>
  <si>
    <t>NUEVA ORGANIZACIÓN CON EL TOTAL DE BENEFICIARIOS DEL PROYECTO</t>
  </si>
  <si>
    <t>FUNDACIÓN SAN JORGE</t>
  </si>
  <si>
    <t xml:space="preserve">FUNDACIÓN PANCITAS FELICES </t>
  </si>
  <si>
    <t xml:space="preserve">SENA
UNIVERSIDAD CORDOBA 
</t>
  </si>
  <si>
    <t>PCS-220-PCOM-T</t>
  </si>
  <si>
    <t>CERTIFICADO DE APROBACIÓN DE GARANTÍA DE CUMPLIMIENTO
ASEGURADORA: Seguros Mundial S.A.
GARANTÍA: CRC-100007360
CUMPLIMIENTO: Desde 15/02/22 Hasta 15/08/24
SALARIOS Y PRESTACIONES SOCIALES: Desde 15/02/22 Hasta 15/08/26
CERTIFICADO DE APROBACIÓN DE GARANTÍA DE CUMPLIMIENTO
ASEGURADORA: Seguros Mundial S.A.
GARANTÍA: CRC-100002176
RESPONSABILIDAD CIVIL EXTRACONTRACTUAL: Desde 15/02/22 Hasta 15/08/23</t>
  </si>
  <si>
    <t xml:space="preserve">NOMBRE: FUNDACION PANCITAS FELICES
Nit: 823.001.369-2
RL: KELLY YULANI VERGARA GRACIA
CC: 1.197.214.600
DIRECCIÓN: Carrera 27n # 15a – 28 en Montelíbano (Córdoba)
TELÉFONO: 3116088051
E-MAIL: fundapancitasfelices@gmail.com </t>
  </si>
  <si>
    <t>fundapancitasfelices@gmail.com</t>
  </si>
  <si>
    <t xml:space="preserve">Se registra 97 acuerdos de cero Deforestación ratificados y la verificación del 100% de la unidades productivas </t>
  </si>
  <si>
    <t>Entrega de 9700 plántulas 100 individuos por unidad productiva</t>
  </si>
  <si>
    <t>Se registra atraso en las actividades del POA al no contar con el flujo de caja del segundo desembolso necesario para realizar las inversiones requeridas del Producto 2. infraestructura productiva en la producción avícola - construcción de 47 galpones artesanales faltantes. El área técnica inventario y verifico el estado de los 50 galpones artesanales construidos con un porcentaje de avance del 51%, 97 nidales construidos en los sectores Dorada, Viera, Porvenir y Bocas de la cristalina con cumplimiento del 100% del rublo, así mismo la construcción del 100% de las estructuras perimetrales de los 97 galpones artesanales. En capacitaciones se desarrollaron ECas en temas de sanidad animal -avícola, manejo de olores, cambio climático, manejo de residuos sólidos en las veredas Dorada, Viera, Porvenir y Bocas de la cristalina.</t>
  </si>
  <si>
    <t>293-2022</t>
  </si>
  <si>
    <t>2019-2600007192</t>
  </si>
  <si>
    <t>IMPLEMENTACIÓN DE PRÁCTICAS ECOAMIGABLES EN LA ASOCIACIÓN PISCÍCOLA EL VERGEL DEL MUNICIPIO DE ARAUQUITA DPTO. DE ARAUCA, MEDIANTE EL FORTALECIMIENTO DE LA PRODUCCIÓN DE TILAPIA ROJA EN SISTEMAS BIOFLOC EN TANQUES DE GEOMEMBRANA, CON SUMINISTRO DE ENERGÍA SOLAR Y OPTIMIZACIÓN DEL RECURSO HÍDRICO, ASÍ COMO EL MEJORAMIENTO DEL PROCESO DE POSTCOSECHA Y LA CERTIFICACIÓN INVIMA DE LA PLANTA DE PROCESAMIENTO DE PECES.</t>
  </si>
  <si>
    <t xml:space="preserve"> MEJORAR LA RENTABILIDAD DE LA PRODUCCIÓN PISCÍCOLA.  
OBJETIVOS ESPECÍFICOS: 
 AUMENTAR LA DENSIDAD DE SIEMBRA, MEJORAR LA EFICIENCIA EN LA UTILIZACIÓN DE RECURSOS PARA LA PRODUCCIÓN, OPTIMIZAR EL USO DE LA ESTRUCTURA EXISTENTE. 
 OPTIMIZAR EL USO DE ENERGÍAS ALTERNATIVAS, FORTALECER LA ESTRATEGIA DE COMERCIALIZACIÓN, 
 DISPONER DE LOS PERMISOS SANITARIOS Y AMBIENTALES REQUERIDOS PARA LA CORRECTA OPERACIÓN, FORTALECER LA GESTIÓN ADMINISTRATIVA Y SOCIAL,  
 ACCEDER A LA DIFUSIÓN DE LA INFORMACIÓN, MEJORAR LA ESTABILIDAD PSICOSOCIAL DE LAS FAMILIAS Y PROMOVER LA IGUALDAD SOCIAL Y ECONÓMICA DE HOMBRES Y MUJERES. </t>
  </si>
  <si>
    <t xml:space="preserve">ARAUQUITA </t>
  </si>
  <si>
    <t xml:space="preserve">VEREDA: LA ARENOSA </t>
  </si>
  <si>
    <t>https://fondocp-my.sharepoint.com/:f:/g/personal/dani_umbarila_fondocolombiaenpaz_gov_co/EtHjz_yt_jVPv-obFdGXE1YBp34N1aIeU_SVOuSUi05prg?e=MXLJ2R</t>
  </si>
  <si>
    <t>TILAPIA</t>
  </si>
  <si>
    <t>DISTRIVIVECOM SAS ZOMAC</t>
  </si>
  <si>
    <t>ASOCIACIÓN PISCÍCOLA EL VERGEL –ASOVERGEL</t>
  </si>
  <si>
    <t>ASOCIACION PISCICOLA EL VERGEL-ASOVERGEL</t>
  </si>
  <si>
    <t>CÁMARA DE COMERCIO DE ARAUCA</t>
  </si>
  <si>
    <t xml:space="preserve">CERTIFICADO DE APROBACIÓN DE GARANTÍA DE CUMPLIMIENTO
AASEGURADORA: COMPAÑÍA MUNDIAL DE SEGUROS S.A.
GARANTÍA: B-100024053
CUMPLIMIENTO: 15/02/2022 HASTA 15/08/2024
SALARIOS Y PRESTACIONES SOCIALES: 15/02/2022 HASTA 15/08/2026
CERTIFICADO DE APROBACIÓN DE GARANTÍA DE CUMPLIMIENTO
ASEGURADORA: 
GARANTÍA:
RESPONSABILIDAD CIVIL EXTRACONTRACTUAL: </t>
  </si>
  <si>
    <t>NOMBRE: CAMARA DE COMERCIO DE ARAUCA 
Nit: 892.003.457-2
RL: LINA PATRICIA MERCHAN RAMIREZ
CC: 37.558.070
DIRECCIÓN: CR 25 No. 18 A-49 BRR LA ESPERANZA - ARAUCA
TELÉFONO:  3212060824
E-MAIL: presidenciaejecutiva@camaracomercioarauca.com</t>
  </si>
  <si>
    <t xml:space="preserve">presidenciaejecutiva@camaracomercioarauca.com </t>
  </si>
  <si>
    <t>El proyecto reporta un avance en la instalación de los equipos del 82%.  
Contempla la realización de actividades del Equipo Técnico con los beneficiaros a partir del 2do desembolso.  
El estado de avance reportado por la EEE es del 18,38%, igual que el mes anterior.</t>
  </si>
  <si>
    <t>295-2022</t>
  </si>
  <si>
    <t>2019-2540005212</t>
  </si>
  <si>
    <t>1423855139360-1</t>
  </si>
  <si>
    <t>IMPLEMENTACIÓN DE SISTEMAS SILVOPASTORILES EN LA PRODUCCIÓN DE GANADO DOBLE PROPÓSITO PARA PEQUEÑOS PRODUCTORES, COMO ESTRATEGIA DE ADAPTACIÓN AL CAMBIO CLIMÁTICO Y CONSERVACIÓN DEL MEDIO AMBIENTE EN EL MUNICIPIO DE VALENCIA EN EL DEPARTAMENTO DE CÓRDOBA.</t>
  </si>
  <si>
    <t xml:space="preserve"> INCREMENTAR LA PRODUCTIVIDAD DE LA GANADERÍA DOBLE PROPÓSITO CON LA PROTECCIÓN DE ECOSISTEMAS ESTRATÉGICOS EN EL MUNICIPIO DE VALENCIA, CÓRDOBA.
OBJETIVOS ESPECÍFICOS:
IMPLEMENTAR PRÁCTICAS QUE MEJOREN LA PRODUCCIÓN GANADERA.  
FORTALECER LOS PROCESOS ASOCIATIVOS.                                                                                          
IMPLEMENTAR ESTRATEGIAS PARA LA COMERCIALIZACIÓN CONJUNTA DE LA CARNE Y LA LECHE.
IMPLEMENTAR ACCIONES PARA CONTROLAR LA DEFORESTACIÓN</t>
  </si>
  <si>
    <t>VALENCIA</t>
  </si>
  <si>
    <t>ALMAGRA, BARRIAL ARRIBA, BARRIAL CENTRAL, BARRIAL JAMAICA, BARRIAL POLICARPA, EL BONGO, EL LATÓN, FABRA, EL TIEMPO, FILO PANCHO, JARAGUAY, LA MINA, LAS FLOREZ, LOS MANGUITOS, SAN RAFAEL DEL PIRÚ, LOS SOCIOS, MATA DE MAÍZ, NICARAGUA,  NIEVE JULIO, PAGALARGA, PIRU ARRIBA, RUSIA 3 Y SAN JOSE</t>
  </si>
  <si>
    <t>https://fondocp-my.sharepoint.com/:f:/g/personal/dani_umbarila_fondocolombiaenpaz_gov_co/Ep66Ss9igb5PjxKSLocHS2EBBaDEx0mazgStRaMfgR7xrg?e=S1eUqL</t>
  </si>
  <si>
    <t xml:space="preserve">LECHE CRUDA
- GANADO DESTETO 
</t>
  </si>
  <si>
    <t>COMITÉ DE GANADEROS DE CÓRDOBA – CODEGACOR PARA GANADO Y LÁCTEOS LA QUESERA DE TIERRALTA PARA LECHE</t>
  </si>
  <si>
    <t>ASOCIACIÓN DE EMPRENDEDORES DE ABIBE - ABIBE</t>
  </si>
  <si>
    <t>ASOCIACIÓN DE DESPLAZADOS RETORNANTES DEL CORREGIMIENTO DE MATA DE MAÍZ - ASOPRODEMA</t>
  </si>
  <si>
    <t>PCS-219-PCOM-T</t>
  </si>
  <si>
    <t>CERTIFICADO DE APROBACIÓN DE GARANTÍA DE CUMPLIMIENTO
ASEGURADORA: Seguros Mundial
GARANTÍA: CCS-100012353
CUMPLIMIENTO: 15/02/2022 hasta 15/08/2024
SALARIOS Y PRESTACIONES SOCIALES: 15/02/2022 hasta 15/08/2026
CERTIFICADO DE APROBACIÓN DE GARANTÍA DE CUMPLIMIENTO
ASEGURADORA: Seguros Mundial
GARANTÍA: CCS-100002651
RESPONSABILIDAD CIVIL EXTRACONTRACTUAL: 15/02/2022 hasta 15/08/2023</t>
  </si>
  <si>
    <t>NOMBRE: Asociación de Desplazados Retornantes del Corregimiento de Mata de Maíz
Nit: 900259694-9
RL: Fredy Antonio Tirado Delgado
CC: 10902733
DIRECCIÓN: Crr 20 A # 25-240 Barrio Paraiso, Valencia, Córdoba
TELÉFONO:  3216819344
E-MAIL: asoprodema2013@gmail.com</t>
  </si>
  <si>
    <t>asoprodema2013@gmail.com</t>
  </si>
  <si>
    <t>en el mes de julio la EEE se concentró en la asistencia técnica para el establecimiento de los SSP, y en la publicación de los TDR para la adquisición de novillas.</t>
  </si>
  <si>
    <t>149</t>
  </si>
  <si>
    <t>297-2022</t>
  </si>
  <si>
    <t>2019-2520004872</t>
  </si>
  <si>
    <t>RESTAURACIÓN ECOLÓGICA DEL BOSQUE ALTO ANDINO Y RESTABLECIMIENTO DE COBERTURA VEGETAL EN ÁREAS DE IMPORTANCIA ECOSISTÉMICA DEGRADADAS DE LOS RESGUARDOS DE TACUEYÓ, SAN FRANCISCO Y TORIBIO DEL MUNICIPIO DE TORIBIO CAUCA, ZONA DE RECARGA ACUÍFERA DE LA SUBCUENCA DEL RIO PALO.</t>
  </si>
  <si>
    <t xml:space="preserve"> RECUPERAR Y CONSERVAR LAS ÁREAS ESTRATÉGICAS PARA LA PRODUCCIÓN DE AGUA EN LOS PÁRAMOS, BOSQUE ALTO ANDINO Y BOSQUE ANDINO DE LOS RESGUARDOS TACUEYÓ, SANFRANCISCO Y TORIBÍO DEL MUNICIPIO DE TORIBÍOCAUCA. 
OBJETIVOS ESPECÍFICOS: 
1. MEJORAR LA CONECTIVIDAD DE LOS ECOSISTEMAS DE PÁRAMO, BOSQUE ALTO ANDINO Y BOSQUE ANDINO EN LOS RESGUARDOS TACUEYÓ, SAN FRANCISCO Y TORIBÍO
2. FORTALECER LA GESTIÓN DE LA CONSERVACIÓN DE LAS ÁREAS ESTRATÉGICAS PARA LA PRODUCCIÓN DE AGUA A PARTIR DEL INTERCAMBIO DE SABERES CON ENFOQUE SOCIO ECOSISTÉMICO 
3. DESARROLLAR ACCIONES DE ADAPTACIÓN AL CAMBIO CLIMÁTICO.</t>
  </si>
  <si>
    <t>TORIBIO</t>
  </si>
  <si>
    <t>AGUA BLANCA, LA ALBANIA, BELÉN, BUENAVISTA, LA CALERA, CONGO, EL GAVIAL, EL HUILA, EL MANZANO, EL POTRERO, EL PORVENIR, EL DAMIÁN, EL TRIUNFO, LA BODEGA, LA CRUZ, LA FONDA, LA LUZ, LA PLAYA, LA PRIMICIA, LA LAGUNA, LA SUSANA, LA TOLDA, LÓPEZ, PUENTE QUEMADO, QUINAMAYO, RÍO NEGRO, SAN DIEGO, SANTO DOMINGO, SESTEADERO, SOTO, TABLAZO, TACUEYÓ, Y VICHIQUÍAGUA BLANCA, LA ALBANIA, BELÉN, BUENAVISTA, LA CALERA, CONGO, EL GAVIAL, EL HUILA, EL MANZANO, EL POTRERO, EL PORVENIR, EL DAMIÁN, EL TRIUNFO, LA BODEGA, LA CRUZ, LA FONDA, LA LUZ, LA PLAYA, LA PRIMICIA, LA LAGUNA, LA SUSANA, LA TOLDA, LÓPEZ, PUENTE QUEMADO, QUINAMAYO, RÍO NEGRO, SAN DIEGO, SANTO DOMINGO, SESTEADERO, SOTO, TABLAZO, TACUEYÓ, Y VICHIQUÍ</t>
  </si>
  <si>
    <t>https://fondocp-my.sharepoint.com/:f:/g/personal/dani_umbarila_fondocolombiaenpaz_gov_co/EkPs3LOE421DirPeD7cVuA0BvS7U-DvR_GTx66aA2rIrrw?e=RmVeBz</t>
  </si>
  <si>
    <t>RESTAURACIÓN 2238 HA</t>
  </si>
  <si>
    <t>ASOCIACIÓN DE CABILDOS INDÍGENAS DE TORIBIO, TACUEYÓ Y SAN FRANCISCO "PROYECTO NASA"</t>
  </si>
  <si>
    <t>ASOCIACION DE CABILDOS INDIGENAS DE TORIBIO, TACUEYO Y SAN FRANCISCO "PROYECTONASA" (SEGÚN PERFIL)</t>
  </si>
  <si>
    <t>CORPORACIÓN PARA LA SUBCUENCA DEL RÍO PALO - CORPOPALO</t>
  </si>
  <si>
    <t>PCS-274-PCOM-T</t>
  </si>
  <si>
    <t>CERTIFICADO DE APROBACIÓN DE GARANTÍA DE CUMPLIMIENTO
ASEGURADORA: SEGUROS DEL ESTADO S.A
GARANTÍA: 45-45-101106719
CUMPLIMIENTO: 15/02/22 HASTA 15/06/24
SALARIOS Y PRESTACIONES SOCIALES: 15/02/22 HASTA 5/06/24
CERTIFICADO DE APROBACIÓN DE GARANTÍA DE CUMPLIMIENTO
ASEGURADORA: SEGUROS DEL ESTADO S.A
GARANTÍA: 45-40-101074243
RESPONSABILIDAD CIVIL EXTRACONTRACTUAL: 15/02/22 HASTA 15/06/23</t>
  </si>
  <si>
    <t>NOMBRE: CORPORACIÓN PARA LA SOSTENIBILIDAD DE LA SUBCUENCA DEL RIO PALO
Nit: 800191735-5
RL: YOLANDA LUCIA GARCES MAZORRA
CC: 39592657
DIRECCIÓN: CR 9 # 4-49 SANTANDER DE QUILICHAO - CAUCA
TELÉFONO:  3003251941
E-MAIL: corpopalo@yahoo.es</t>
  </si>
  <si>
    <t>corpopalo@yahoo.es  , 
dulimamosquera@gmail.com</t>
  </si>
  <si>
    <t>Reserva Agua Bonita de 81,4 ha, Reserva Santa Bárbara 371.5 ha, Cuna del CRIC 26.6 ha, Reserva Casamachin 83 ha, La Reserva la Llovizna 308 ha, Reserva El Manantial 126,9 ha y  Afiture 44 ha</t>
  </si>
  <si>
    <t>No aplica</t>
  </si>
  <si>
    <t>Nuevamente el proyecto se encuentra en condición de iliquidez, se esta en proceso de entrega de matariales y consecuión de algunos prioritarios para instalar kits de bebederos, nuevamente se restringen encuentros colectivos, actividades como el monitoreo de fauna dependen del tercer desembolso, al igual que la preparación de bioinsumos para el mantenimiento de los árboles y la plantación de árboles.</t>
  </si>
  <si>
    <t>Abril-Junio   2023</t>
  </si>
  <si>
    <t>298-2022</t>
  </si>
  <si>
    <t>2019-2550006232</t>
  </si>
  <si>
    <t>0795015335549
0750370302351</t>
  </si>
  <si>
    <t>LA URIBE - META, DEL CONFLICTO A LA RESILIENCIA AMBIENTAL. ACCIONES DE CONSERVACIÓN Y TURISMO DE NATURALEZA EN EL CAÑÓN DEL RÍO DUDA</t>
  </si>
  <si>
    <t xml:space="preserve"> INCENTIVAR EL DESARROLLO DE LA ACTIVIDAD DEL ECOTURISMO EN EL CAÑÓN DEL RÍO DUDA, EN EL MUNICIPIO DE URIBE, META.
OBJETIVOS ESPECÍFICOS:
●	DESARROLLAR PRODUCTOS TURÍSTICOS.
●	FORTALECER LA APROPIACIÓN SOBRE EL DESARROLLO DEL ECOTURISMO EN LA COMUNIDAD.
●	MEJORAR LOS NIVELES DE ASOCIATIVIDAD CON LOS BENEFICIARIOS DEL PROYECTO.
●	ACONDICIONAR EL EQUIPAMIENTO BÁSICO REQUERIDO PARA EL DESARROLLO DE ACTIVIDADES DE ECOTURISMO.
●	POSICIONAR EL MUNICIPIO COMO DESTINO ECOTURÍSTICO.
●	CAPACITAR A LOS BENEFICIARIOS EN DESARROLLO DE ECOTURISMO.
●	PROMOVER ESTRATEGIAS QUE ASOCIEN A LA DIVERSIDAD DE ACTORES.</t>
  </si>
  <si>
    <t>URIBE- META</t>
  </si>
  <si>
    <t>PLANES, VERSALLES, SONORA, TEMPRANOS, TAMBOS,CENTRO DUDA, LA FRANCIA, PALMAR BAJO Y PALMAR ALTO</t>
  </si>
  <si>
    <t>https://fondocp-my.sharepoint.com/:f:/g/personal/dani_umbarila_fondocolombiaenpaz_gov_co/EqpXk3xcHjhHgEoluw2jSpwBKYG9mu5486L7gH_evwEabg?e=RXiMvc</t>
  </si>
  <si>
    <t xml:space="preserve">CAMPESINO </t>
  </si>
  <si>
    <t>ECOTURISMO</t>
  </si>
  <si>
    <t>RUTA TURISTICA</t>
  </si>
  <si>
    <t>1. ORIGEN BIKE
2. RETORNO SAS
3. PATASOLA TREKK
4. VÁMONOS PAL MONTE</t>
  </si>
  <si>
    <t>JAC VEREDA LOS PLANES
JAC VEREDA VERSALLES
ASOCIACIÓN AGROPECUARIA DE RESERVA CAMPESINA DEL ALTO DUDA (ARCADUDA)
COMUNIDAD INDÍGENA MISAK “NUEVO MILENIO”
RESGUARDO INDÍGENA NASA</t>
  </si>
  <si>
    <t>CORPORACIÓN AMBIENTAL SIE</t>
  </si>
  <si>
    <t>I)INSTITUTO DE TURISMO DEL META
II)CORPORACIÓN AMBIENTAL SIE
III)ALCALDIA DE URIBE</t>
  </si>
  <si>
    <t>PCS-282-PCOM-T</t>
  </si>
  <si>
    <t>CERTIFICADO DE APROBACIÓN DE GARANTÍA DE CUMPLIMIENTO
ASEGURADORA: ASEGURADORA SOLIDARIA DE COLOMBIA
GARANTÍA: 660-45-994000008388
CUMPLIMIENTO: Desde 2/03/2022 hasta 2/03/2024
SALARIOS Y PRESTACIONES SOCIALES: desde 2/03/2022 hasta 2/03/2026
CERTIFICADO DE APROBACIÓN DE GARANTÍA DE CUMPLIMIENTO
ASEGURADORA: ASEGURADORA SOLIDARIA DE COLOMBIA
GARANTÍA:660-45-994000008388
RESPONSABILIDAD CIVIL EXTRACONTRACTUAL: Desde 2/03/2022 hasta 2/03/2023</t>
  </si>
  <si>
    <t>NOMBRE: Corporación Ambiental SIE.
Nit: 8 3 0 0 5 8 5 2 0-1
RL: SILVA ESPINEL YULY TATIANA
CC: 1.033.747.881
DIRECCIÓN: DIAGONAL 50 SUR 61 24 Bogotá D.C
TELÉFONO:  319 6087 181
E-MAIL: sieagua@gmail.com</t>
  </si>
  <si>
    <t>sieagua@gmail.com
siecorporacion@yahoo.com</t>
  </si>
  <si>
    <t>Se cumple con la conservación de 174,75 hectáreas identificadas con los 74 beneficiarios a lo largo de 70 km lineales del sendero.</t>
  </si>
  <si>
    <t>No se ha iniciado el proceso de siembra de material forestal. Pendiente por gestionar la adquisición.</t>
  </si>
  <si>
    <t>Presenta atraso la contratación del suministro de materiales y de mejoramiento de infraestructura de los 10 puntos de intervención.
*Tiene prorroga aprobada hasta 05.03.24.
*tiene solicitud de adición financiera por valor de $74.777.390.
*Registra baja ejecución fisica financiera,
*Ingresa cuatro mujeres en reemplazo de los indigenas retirados de la etnia Misak.Argumentan temas de seguridad para sus comunidades.</t>
  </si>
  <si>
    <t>299-2022</t>
  </si>
  <si>
    <t>2019-4400045102</t>
  </si>
  <si>
    <t xml:space="preserve"> FORTALECIMIENTO DE LA ACTIVIDAD CACAOTERA DE AGRICULTORES PERTENECIENTES A LA ASOCIACIÓN DE PRODUCTORES Y COMERCIALIZADORES DE CACAO Y OTROS PRODUCTOS AGRÍCOLAS DE SAN JOSÉ DE ORIENTE - CACAORIENTE, MEDIANTE LA IMPLEMENTACIÓN DE SISTEMAS AGROFORESTALES QUE CONTRIBUYAN A LA GENERACIÓN DE INGRESOS Y A LA SOSTENIBILIDAD AMBIENTAL</t>
  </si>
  <si>
    <t xml:space="preserve"> REHABILITAR 87 HECTÁREAS DE CACAO Y ESTABLECER 87 HECTÁREAS NUEVAS MÁS EN ARREGLO AGROFORESTAL, PARA EL MEJORAMIENTO DE LA CALIDAD DE VIDA Y SOSTENIBILIDAD AMBIENTAL DE 87 FAMILIAS CAMPESINAS DEL MUNICIPIO DE LA PAZ EN EL DEPARTAMENTO DEL CESAR.</t>
  </si>
  <si>
    <t>LA PAZ</t>
  </si>
  <si>
    <t>SAN JOSE DE ORIENTE , MEDIA LUNA.</t>
  </si>
  <si>
    <t>https://fondocp-my.sharepoint.com/:f:/g/personal/dani_umbarila_fondocolombiaenpaz_gov_co/EnbFt-aOytFFkvmpt1_qde4B13TIZt73jDglRhwmWUW_qw?e=KEqdTk</t>
  </si>
  <si>
    <t>COMPAÑÍA NACIONAL DE CHOCOLATES - CNCH</t>
  </si>
  <si>
    <t xml:space="preserve"> ASOCIACIÓN DE PRODUCTORES Y COMERCIALIZADORES DE CACAO Y OTROS PRODUCTOS AGRÍCOLAS DE SAN JOSÉ DE ORIENTE-CACAORIENTE</t>
  </si>
  <si>
    <t>ASOCIACION DE PRODUCTORES Y COMERCIALIZADORES DE CACAO Y OTROS PRODUCTOS AGRICOLAS DE SAN JOSE DE ORIENTE-CACAORIENTE</t>
  </si>
  <si>
    <t>ASISTENCIA PROFESIONAL PARA EL DESARROLLO - PRODESAROLLO LTDA</t>
  </si>
  <si>
    <t>PCS-204-PCOM-T</t>
  </si>
  <si>
    <t xml:space="preserve">CERTIFICADO DE APROBACIÓN DE GARANTÍA DE CUMPLIMIENTO
ASEGURADORA: SEGUROS MUNDIAL
GARANTÍA:100002641
CUMPLIMIENTO: $195,660,350
SALARIOS Y PRESTACIONES SOCIALES:
CERTIFICADO DE APROBACIÓN DE GARANTÍA DE CUMPLIMIENTO
ASEGURADORA: SEGUROS MUNDIAL
GARANTÍA:100012314
RESPONSABILIDAD CIVIL EXTRACONTRACTUAL:$195,660,350 </t>
  </si>
  <si>
    <t>NOMBRE:PRODESARROLLO LIMITADA
Nit: 800.194.842-9
RL:RAFAEL CALIXTO ARENAS ROSILLO 
CC:19.065.829
DIRECCIÓN: Edificio Banco del Estado - oficina 1106 en Cartagena
TELÉFONO:  6644397 - 6648818
E-MAIL: prodesarrolloltda@yahoo.es</t>
  </si>
  <si>
    <t>prodesarrolloltda@yahoo.es</t>
  </si>
  <si>
    <t>se realizan mediante las visitas programadas a los 87 predios.</t>
  </si>
  <si>
    <t>Al corte de este período, el proyecto presenta una ejecución financiera del 67% de los recursos del BID (100% del total de desembolsos a la fecha) con un avance físico del 46.22%; solicitudes de tercer desembolso y de adición de recursos en trámite por parte del FCP."</t>
  </si>
  <si>
    <t>Abril a Junio de 2023</t>
  </si>
  <si>
    <t>300-2022</t>
  </si>
  <si>
    <t>2019-2520007482</t>
  </si>
  <si>
    <t>SANDRA VIVIANA MURILLO FIERRO</t>
  </si>
  <si>
    <t>IMPLEMENTACIÓN DE SISTEMAS ALTERNATIVOS DE PRODUCCIÓN BOVINA CON MEDIDAS DE ADAPTACIÓN AL CAMBIO CLIMÁTICO PARA LOS ASOCIADOS A ASOGRANJA, EN EL MUNICIPIO PDET DE SANTANDER DE QUILICHAO DEL DEPARTAMENTO DEL CAUCA.</t>
  </si>
  <si>
    <t xml:space="preserve"> IMPLEMENTAR SISTEMAS ALTERNATIVOS DE PRODUCCIÓN BOVINA CON MEDIDAS DE ADAPTACIÓN AL CAMBIO CLIMÁTICO PARA LOS ASOCIADOS A ASOGRANJA, EN EL MUNICIPIO PDET DE SANTANDER DE QUILICHAO DEL DEPARTAMENTO DEL CAUCA.
OBJETIVOS ESPECÍFICOS: 
1. REALIZAR RECONVERSIÓN A SISTEMA SILVOPASTORIL. 
2. MEJORAR LA PRODUCTIVIDAD Y COMPETITIVIDAD DE CADA UNIDAD PRODUCTIVA  
3. MEJORAR EL DESEMPEÑO ORGANIZACIONAL, SOCIOEMPRESARIAL Y COMERCIAL DE ASOGRANJA 
4. ADMINISTRACIÓN DEL PROYECTO </t>
  </si>
  <si>
    <t>SANTANDER DE QUILICHAO</t>
  </si>
  <si>
    <t>BELLAVISTA, CACHIMBAL, CASCABEL, CHONTADURO, DOMINGUILLO, LAS LAJAS, MIRAFLORES, MONDOMO, PALMAR, QUITAPEREZA, SAN JERÓNIMO. </t>
  </si>
  <si>
    <t>https://fondocp-my.sharepoint.com/:f:/g/personal/dani_umbarila_fondocolombiaenpaz_gov_co/EqF8KluyhdtAhslYhmDBoAQBQNmJSGWVCQtcmksinwaDlQ?e=h80d8W</t>
  </si>
  <si>
    <t>LECHE Y CARNE EN PIE </t>
  </si>
  <si>
    <t xml:space="preserve">ASOCIACIÓN DE EMPRESARIOS AGROINDUSTRIALES DE LA SUBCUENCA DEL RIO CABUYAL (ASOACAL) </t>
  </si>
  <si>
    <t xml:space="preserve">ASOCIACIÓN DE GRANJAS INTEGRALES AGROPECUARIAS COMUNITARIA DEL NORTE DEL DEPARTAMENTO DEL CAUCA - ASOGRANJA </t>
  </si>
  <si>
    <t xml:space="preserve">ASOGRANJA  </t>
  </si>
  <si>
    <t xml:space="preserve">CORPORACIÓN PARA EL DESARROLLO EMPRESARIAL Y SOLIDARIO (CODES) </t>
  </si>
  <si>
    <t>CODES ALCALDIA, SENA, CRC</t>
  </si>
  <si>
    <t>PCS-237-PCOM-T</t>
  </si>
  <si>
    <t>CERTIFICADO DE APROBACIÓN DE GARANTÍA DE CUMPLIMIENTO
ASEGURADORA:SEGUROS DEL ESTADO 
GARANTÍA: 45-45-101107248
CUMPLIMIENTO: DEL 15/02/22 AL 15/08/24 $180.000.000 
SALARIOS Y PRESTACIONES SOCIALES: DEL 15/02/22 AL 15/08/26 $45.000.000
CERTIFICADO DE APROBACIÓN DE GARANTÍA DE CUMPLIMIENTO
ASEGURADORA:SEGUROS DEL ESTADO 
GARANTÍA: 45-40-10107455
RESPONSABILIDAD CIVIL EXTRACONTRACTUAL:  DEL  15/02/22 AL 15/08/23 $225.000.000</t>
  </si>
  <si>
    <t>NOMBRE:  CORPORACIÓN PARA EL DESARROLLO EMPRESARIAL Y SOLIDARIO CODES 
Nit: 805.024.678-7
RL:  ALBA LUZ MEZA PERSIA
CC: 33.338.243
DIRECCIÓN: CR 26 # 2A-04 CALI
TELÉFONO: 3205733627–5580273-3088068
E-MAIL: corporacioncodes2000@gmail.com</t>
  </si>
  <si>
    <t>corporacioncodes2000@gmail.com</t>
  </si>
  <si>
    <t xml:space="preserve">Por correo electrónico fue reportado, la alerta por prórroga, la EEE no la aceptó, y en territorio están cerrando actividades con contrapartida, por el momento.  </t>
  </si>
  <si>
    <t>31 de marzo 2023</t>
  </si>
  <si>
    <t>30 de junio 2023</t>
  </si>
  <si>
    <t xml:space="preserve">No aplica </t>
  </si>
  <si>
    <t>17.11.2023</t>
  </si>
  <si>
    <t>301-2022</t>
  </si>
  <si>
    <t>2019-2520005452</t>
  </si>
  <si>
    <t>GENERACIÓN DE INGRESOS Y ALTERNATIVAS DE PRODUCCIÓN AVÍCOLA EN 23 VEREDAS DE LOS CORREGIMIENTOS DE SAN JOAQUÍN Y PERIFERIA DEL MUNICIPIO DE EL TAMBO - CAUCA</t>
  </si>
  <si>
    <t xml:space="preserve"> ACRECENTAR LOS INGRESOS PROCEDENTES DE LAS ACTIVIDADES AGROPECUARIAS, PARA LOS PEQUEÑOS PRODUCTORES AVÍCOLAS. 
OBJETIVOS ESPECÍFICOS:
•	IMPLEMENTAR UN SISTEMA DE PRODUCCIÓN AVÍCOLA SOSTENIBLE 
•	INCREMENTAR LOS PARÁMETROS PRODUCTIVOS AVÍCOLAS 
•	FORTALECER EL PROCESO ORGANIZATIVO, PRODUCTIVO Y SOCIOEMPRESARIAL </t>
  </si>
  <si>
    <t xml:space="preserve">CAMPO ALEGRE, CAÑA AGRIA, EL HIGUERÓN, EL MÁRQUEZ, EL MORAL, EL OBELISCO, EL TABLÓN, LA CUCHILLA, LA INDEPENDENCIA, LA MUYUNGA, LAS GUACAS, LAS PIEDRAS, LOS CUCHAROS, LOS LLANOS, MANIZALES, MONTE OSCURO, NOVILLEROS, PIAGUA, PUEBLO NUEVO, PUENTE ALTA, PUERTO RICO, SEVILLA, ZARZAL. </t>
  </si>
  <si>
    <t>https://fondocp-my.sharepoint.com/:f:/g/personal/dani_umbarila_fondocolombiaenpaz_gov_co/Ehgr6EI3oC5JqzrbiBMRx-sBG6pIeoJ_nGQPs-tsloY7PQ?e=kVbAuI</t>
  </si>
  <si>
    <t xml:space="preserve"> HUEVOS DE GALLINAS DE PATIO; GALLINAS DE DESCARTE </t>
  </si>
  <si>
    <t>AUTOSERVICIO QUESERA LOS PAISAS, CENCOIC, ACIN</t>
  </si>
  <si>
    <t>AFOAGRO, AMETAC, ASOCAHIT, AGROSOLIDARIA PIAGUA EL TAMBO, ASPROHIGUERON, ASFADE, ASOECOCAUCA</t>
  </si>
  <si>
    <t>ASOCIACION DE ALFAREROS EL HIGUERON</t>
  </si>
  <si>
    <t>UNIÓN TEMPORAL CINDAP-CORDEP</t>
  </si>
  <si>
    <t>PCS-235-PCOM-T</t>
  </si>
  <si>
    <t>CERTIFICADO DE APROBACIÓN DE GARANTÍA DE CUMPLIMIENTO
ASEGURADORA: ASEGURADORA SOLIDARIA DE COLOMBIA S.A. ENTIDAD COOPERATIVA
GARANTÍA: 435-45-994000013780
CUMPLIMIENTO: 15/02/2022 a 22/06/2024
SALARIOS Y PRESTACIONES SOCIALES: 15/02/2022 a 22/06/2026
CERTIFICADO DE APROBACIÓN DE GARANTÍA DE CUMPLIMIENTO
ASEGURADORA: ASEGURADORA SOLIDARIA DE COLOMBIA S.A. ENTIDAD COOPERATIVA
GARANTÍA: 435-74-994000011861
RESPONSABILIDAD CIVIL EXTRACONTRACTUAL: 15/02/2022 a 15/06/2023</t>
  </si>
  <si>
    <t>NOMBRE: UNIÓN TEMPORAL CINDAP-CORDEP
Nit: 901.548.380-5
RL: ANTONIO JOSÉ VÉLEZ GARCÍA
CC: 10.538.438
DIRECCIÓN: Calle 3 # 1 - 13. Barrio La Pamba, Popayán Cauca
TELÉFONO:  3123509566
E-MAIL: uniontemporalcindapcordep@gmail.com</t>
  </si>
  <si>
    <t>uniontemporalcindapcordep@gmail.com</t>
  </si>
  <si>
    <t>El componente de seguimiento reporta labores de asesoramiento técnico con la ejecución de 101 asistencias técnicas y la ejecución de seguimiento realizado por el equipo técnico a la implementación de compromisos pactados con las familias beneficiarias, luego de su asistencia a las capacitaciones en los temas ambientales de conservación del recurso hídrico y el manejo adecuado de residuos sólidos, efectuando prácticas de  siembras de plantas de cobertura en zonas de protección de las veredas y generando compromisos de implementación de labores de reforestación en cada una de las unidades productivas, se formulan recomendaciones de manejo ambiental, asesoría y seguimiento a los acuerdos cero deforestación.</t>
  </si>
  <si>
    <t xml:space="preserve">El componente de asistencia técnica ejecutó labores de asesoramiento técnico productivo y ambiental, con la ejecución de 101 visitas de  asistencias técnicas  en cuyos informes se tiene como evidencias, los respectivos récord´s de visitas y registros fotográficos, donde se enfatiza el seguimiento a las labores de ampliación, sostenimiento y mejoramiento de las coberturas vegetales en los predios y con el fin de brindar sostenibilidad a cada uno de los proyectos productivos emprendidos. </t>
  </si>
  <si>
    <t>Durante este período, se logró un progreso acumulado del 30.39% en la ejecución físico-financiera del proyecto. En julio, se avanzó en la implementación con un progreso de $15.269.250 y un acumulado general del 24.08% ($486,143,661). Estos avances se reflejaron en la adquisición de materiales como zinc, mallas, alambre, varillas, puntillas, tuercas, arandelas y soga. Estos insumos están destinados para la construcción de galpones y áreas productivas complementarias en cada unidad productiva, así como para gastos de acompañamiento del equipo técnico y administrativos (OVERHEAD). Los beneficiarios también han aportado significativamente al proyecto, proporcionando mano de obra, materiales, equipos, herramientas y material vegetal, además de gastos bancarios, sumando $661.190.371. En total, estos aportes representan un 33.82%, llegando a $1.115.846.051. Estas contribuciones incluyen labores y materiales para el establecimiento de componentes como pastoreo, banco de proteína y cercas vivas, así como el subcomponente de compostaje, todos formando parte de la construcción de infraestructura productiva. En este período, se consolidaron las actividades realizadas, ya que el equipo técnico analizó los avances y se identificaron actividades sub-registradas en meses anteriores. Sin embargo, el componente de recolección y comercialización no avanzó debido a dificultades en la adquisición de gallinas ponedoras debido a que el proveedor seleccionado no aceptó la condición del anticipo del 35% y solicitó un 50%. En cuanto a la asistencia técnica, se realizaron 117 visitas y 6 sesiones de capacitación bajo la metodología ECAs. Las actividades se respaldan con registros fotográficos, protocolos e informes de las ECAs. Además, se brindó acompañamiento socioempresarial a las asociaciones con el respaldo del promotor socioambiental</t>
  </si>
  <si>
    <t>4 semana/ agosto/2023</t>
  </si>
  <si>
    <t>220</t>
  </si>
  <si>
    <t>302-2022</t>
  </si>
  <si>
    <t>2019-2500005392</t>
  </si>
  <si>
    <t>RESERVA ECOPRODUCTIVA ANORÍ</t>
  </si>
  <si>
    <t xml:space="preserve"> IMPLEMENTAR ACCIONES DE RESTAURACIÓN Y CONSERVACIÓN DE ECOSISTEMAS NATURALES, A LA VEZ QUE SE GENERAN ESTRATEGIAS PARA MEJORAR LAS PRÁCTICAS PRODUCTIVAS ACTUALES A PARTIR DE LOS INCENTIVOS GENERADOS POR EL PAGO POR SERVICIOS AMBIENTALES (PSA), MEDIANTE LA FIRMA DE ACUERDOS DE CONSERVACIÓN CON LOS BENEFICIARIOS. </t>
  </si>
  <si>
    <t>ANORÍ</t>
  </si>
  <si>
    <t>PROVIDENCIA Y MADRE SECA</t>
  </si>
  <si>
    <t>https://fondocp-my.sharepoint.com/:f:/g/personal/dani_umbarila_fondocolombiaenpaz_gov_co/ElwSnQhSmnBDlY09CQMz6_kBqYbzgdKaI-bUkV4KclkoVw?e=fuXSjh</t>
  </si>
  <si>
    <t>PSA - 338,08 HA
RESTAURACIÓN - 31,58 HA</t>
  </si>
  <si>
    <t>JUNTAS DE ACCIÓN COMUNAL DE LAS VEREDAS PROVIDENCIA Y MADRE SECA</t>
  </si>
  <si>
    <t>NEGOCIOS AGROFORESTALES S.A.S.</t>
  </si>
  <si>
    <t>SAVIA AMBIENTAL SAS</t>
  </si>
  <si>
    <t>MINEROS ALUVIALES, NEGOCIOS AGROFORESTALES SAS</t>
  </si>
  <si>
    <t>PCS-225-PCOM-T</t>
  </si>
  <si>
    <t>NOMBRE:SAVIA AMBIENTAL S.A.S.
Nit: 901329389-1
RL: YIMY ARCINIEGAS
CC: 93.380.691
DIRECCIÓN: Calle 43 # 50-94 en Cali.
TELÉFONO: 3952316
E-MAIL: financierasavia@gmail.com</t>
  </si>
  <si>
    <t>financierasavia@gmail.com</t>
  </si>
  <si>
    <t>Se adelanto reunión con el equipo técnico para la socialización de los polígonos de PGA y las áreas de restauración, así mismo en los diferentes comités se socializó la información. Se genera una alerta en el último comité citado ya que llego un comunicado de la insurgencia solicitando participación del proyecto que se ejecuta en las  veredas Madre seca y Providencia, convocándose de inmediato a un comité y donde se generaron 2 alternativas, se construyo un material muy didáctico en lenguaje muy sencillo para la socialización y orientación a todos los actores en que consiste el proyecto, los avances a la fecha y por supuesto que se continue la ejecución del proyecto para las comunidades y la otra alternativa es la suspensión indefinida del proyecto, en los primeros días de septiembre se definirá una de las dos alternativas.</t>
  </si>
  <si>
    <t>303-2022</t>
  </si>
  <si>
    <t>2019-2520006932</t>
  </si>
  <si>
    <t>FORTALECIMIENTO DE SISTEMAS AGROPECUARIOS FAMILIARES, MEDIANTE LA IMPLEMENTACIÓN DE CULTIVOS ACUAPÓNICOS DE PRODUCCIÓN SOSTENIBLE CON MIEMBROS DE LA FUNDACIÓN FUNPODEMOS EN CALDONO, CAUCA.</t>
  </si>
  <si>
    <t xml:space="preserve"> INCREMENTO DE LA PRODUCTIVIDAD A PARTIR DE MÓDULOS ACUAPÓNICOS EN SISTEMAS AGROPECUARIOS FAMILIARES PERTENECIENTES A LOS AFILIADOS DE FUNPODEMOS EN EL MUNICIPIO DE CALDONO, CAUCA.</t>
  </si>
  <si>
    <t>CALDONO/CAUCA</t>
  </si>
  <si>
    <t>PALERMO, POTRERILLO, PITAL, CENTRO, CABUYAL, PESCADOR, CAMPO ALEGRE, SIBERIA, VENTANAS, LA LLANADA, SOCORRO, LA CAMPIÑA, SANTA BARBARA, CRUCERO DE PESCADOR, LOS QUINGOS, LA LAGUNA, PORVENIR PESCADOR, MONTERILLA, ROSAL Y PORVENIR.</t>
  </si>
  <si>
    <t>https://fondocp-my.sharepoint.com/:f:/g/personal/dani_umbarila_fondocolombiaenpaz_gov_co/EgfzSgepXPtOkb4m8qJLsm0BOHFs5rlUCtim7RIEkjaqjQ?e=T9mJZc</t>
  </si>
  <si>
    <t>CAMPESINO E INDIGENA</t>
  </si>
  <si>
    <t>LECHUGA VERDE CRESPA TILAPIA ROJA</t>
  </si>
  <si>
    <t>ACUÍCOLA GREEN FISH S.A.S</t>
  </si>
  <si>
    <t>FUNDACIÓN PODEMOS CAUCA - FUNPODEMOS</t>
  </si>
  <si>
    <t>FUNDACIÓN PODEMOS CAUCA</t>
  </si>
  <si>
    <t>PCS-289-PCOM-T</t>
  </si>
  <si>
    <t>CERTIFICADO DE APROBACIÓN DE GARANTÍA DE CUMPLIMIENTO
ASEGURADORA: SEGUROS MUNDIAL S.A.
GARANTÍA: CCS-100012634
CUMPLIMIENTO: 1/03/22 a 10/03/24
SALARIOS Y PRESTACIONES SOCIALES: 1/03/22 a 10/03/26
CERTIFICADO DE APROBACIÓN DE GARANTÍA DE CUMPLIMIENTO
ASEGURADORA: SEGUROS MUNDIAL S.A.
GARANTÍA: CCS-100002709
RESPONSABILIDAD CIVIL EXTRACONTRACTUAL: 1/03/22 a 10/03/23</t>
  </si>
  <si>
    <t>NOMBRE: ACUICOLA GREEN FISH SAS
Nit: 901.231.018-1
RL: DANIEL MUÑOZ ANDRADE
CC: 1.061.721.372
DIRECCIÓN: CR 7#18AN-45 Popayán-Cauca
TELÉFONO:  3014418818 - 3007841491
E-MAIL: greenfishpopayan@gmail.com, jsdominguezandrade@gmail.com</t>
  </si>
  <si>
    <t>greenfishpopayan@gmail.com</t>
  </si>
  <si>
    <t xml:space="preserve">La profesional PGAS utilizó la siguiente metodología para realizar seguimiento al cumplimiento de acuerdos cero deforestación: recorrido por el predio de cada propietario para verificar el estado de conservación del bosque existente, conservación de las fuentes de agua presentes o cercanas a la finca, inspección sobre el manejo y disposición final de los residuos sólidos, así como se verifica el uso de leña para actividades de cocina y de componentes para controlar enfermedades o plagas en los cultivos. Este ejercicio se realizó para todas las familias beneficiarias (69) siguiendo la estructura de un cuestionario que consta de 11 preguntas.
</t>
  </si>
  <si>
    <t>El pasado 17 de febrero de 2023 se realizó en compañía de la comunidad beneficiaria la siembra de plántulas de roble en el predio Buenavista. Durante marzo y abril se realizan las dos jornadas de mantenimiento a la reforestación en el predio con actividades de plateo y reabonización a las plántulas de roble.</t>
  </si>
  <si>
    <t xml:space="preserve"> Se continuaron la entrega de plántulas para los sistemas acuapónicos por parte de la entidad Green Fish. Se realizó consulta a ADACOL para aclarar el tema de las metas de los sistemas debido a que en el anexo 1 de la minuta quedaron establecidas metas que corresponden a otros sistemas de cultivo de lechuga y no los planteados en acuaponía, por lo cual esto se llevó a Comité Técnico de 27 de julio en el que fue aprobada la corrección de las cifras. Por otro, se terminó el contrato del profesional de campo, quien venían realizando los acompañamiento individuales al último grupo de beneficiarios. Existía una posibilidad de ampliación o adición del contrato por dos meses más, pero no fue posible por las circunstancia de orden público que se han venido recrudeciendo en el primer semestre del 2023 en el municipio de Caldono; por lo cual el contratista manifestó que no tenía interés en continuar su contrato.</t>
  </si>
  <si>
    <t>Abril-junio 2023, con algunos pendientes</t>
  </si>
  <si>
    <t>304-2022</t>
  </si>
  <si>
    <t>2019-2520006842</t>
  </si>
  <si>
    <t xml:space="preserve">PACÍFICA </t>
  </si>
  <si>
    <t>IMPLEMENTACIÓN DE ACCIONES DE RESTAURACIÓN ECOLÓGICA EN LOS MUNICIPIOS PDET ARGELIA, BALBOA, MERCADERES, LEIVA, EL ROSARIO Y POLICARPA DE LA REGIÓN ALTO PATÍA EN LOS DEPARTAMENTOS DE CAUCA Y NARIÑO</t>
  </si>
  <si>
    <t xml:space="preserve"> RECUPERAR ÁREAS BOSCOSAS CLAVES EN LA OFERTA DE BIENES Y SERVICIOS ECOSISTÉMICOS EN ZONAS DE RECARGA HÍDRICA EN 6 MUNICIPIOS DEL ALTO PATÍA, QUE HAN SIDO AFECTADAS POR LA AMPLIACIÓN DE LA FRONTERA AGRÍCOLA, LA TALA Y QUEMA DE LA COBERTURA BOSCOSA NATIVA.
OBJETIVOS ESPECÍFICOS:
1. DETENER LA AMPLIACIÓN DE LA FRONTERA AGRÍCOLA POR TALA Y QUEMA DE LA COBERTURA VEGETAL NATIVA, EN EL ÁREA DE INFLUENCIA DIRECTA DEL PROYECTO.
2. CONSTRUIR Y FORTALECER EL CONOCIMIENTO DE LAS COMUNIDADES EN EL IMPACTO DE LA IMPLEMENTACIÓN DE PRÁCTICAS DE RESTAURACIÓN, REHABILITACIÓN Y/O RECUPERACIÓN DE COBERTURAS BOSCOSAS, SOBRE LA RECARGA HÍDRICA.
3. DESARROLLAR ESTRATEGIAS DE ARTICULACIÓN INSTITUCIONAL Y COMUNITARIA, EN TORNO A LA RESTAURACIÓN DE ÁREAS DEGRADADAS Y CONSERVACIÓN LAS COBERTURAS VEGETALES ASOCIADAS A LAS FUENTES HÍDRICAS</t>
  </si>
  <si>
    <t>CAUCA 
NARIÑO</t>
  </si>
  <si>
    <t xml:space="preserve">ROSARIO, LEYVA, POLICARPA, MERCADERES Y BALBOA </t>
  </si>
  <si>
    <t>CAUCA, ARGELIA – VEREDAS: LA CUBRE, LA CABAÑA;
CAUCA, BALBOA - VEREDAS: BRISAS DEL RIO, EL DIVISO, BUENAVISTA, LA ESPERANZA, LA PLANADA, SAN ANTONIO; 
CAUCA, MERCADERES - VEREDAS: ADOROTES, ALTO DE LAS CAÑADAS, CAJAMARCA, CANTOLLANO, CONTADOR, CURACAS, GANA PLATA, LA GUADUA, LA MONJITA, LA PAZ, LOS GUÁSIMOS, MARQUILLOS, PACHO ARBOLITO, PÉNJAMO, SAN FERNANDO SUR, TURQUÍA, CASCO URBANO, POTRERITO, LOS PLANES, MOJARRAS, BUENOS AIRES, PUEBLO NUEVO, SAN JUANITO, LA DESPENSA, EL COCAL); 
NARIÑO, LEIVA - VEREDAS: EL OFRIO, EL PLACER, LA ESPERANZA, LA GARGANTA); 
NARIÑO, EL ROSARIO - VEREDAS: CABECERA, EL PÁRAMO, EL RECREO, EL ROSARIO, EL VADO, EL VAPOR, ESTUDIANTES, LA PLANADA, POTRERITO; 
NARIÑO, POLICARPA - VEREDAS: BELLAVISTA, CAMPO ALEGRE, EL ANIME, MONTAÑITA, RESTREPO, SAN ANTONIO</t>
  </si>
  <si>
    <t>https://fondocp-my.sharepoint.com/:f:/g/personal/dani_umbarila_fondocolombiaenpaz_gov_co/EoKbJu8lNTlGnsVVFPd5TVYBVfCFUZTBIbPpPOj6RuMDQw?e=cnnTLb</t>
  </si>
  <si>
    <t>RESTAURACIÓN - 442,27</t>
  </si>
  <si>
    <t>ASOCIACIÓN SUPRA-DEPARTAMENTAL DE MUNICIPIOS DE LA REGIÓN DEL ALTO PATÍA -ASOPATIA</t>
  </si>
  <si>
    <t>ASOCIACIÓN SUPRA-DEPARTAMENTAL DE MUNICIPIOS DE LA REGIÓN DEL ALTO PATÍA ASOPATIA</t>
  </si>
  <si>
    <t>PCS-230-PCOM-T</t>
  </si>
  <si>
    <t xml:space="preserve">CERTIFICADO DE APROBACIÓN DE GARANTÍA DE CUMPLIMIENTO
ASEGURADORA: SEGUREXPO
GARANTÍA:139625 
CUMPLIMIENTO: 01/015/2022 A 01/05/2025
SALARIOS Y PRESTACIONES SOCIALES:
CERTIFICADO DE APROBACIÓN DE GARANTÍA DE CUMPLIMIENTO
ASEGURADORA: 
GARANTÍA:
RESPONSABILIDAD CIVIL EXTRACONTRACTUAL: </t>
  </si>
  <si>
    <t>NOMBRE: ASOPATIA
Nit: 814000358-4
RL: PABLO ALEJANDRO LOPEZ ACEVEDO
CC: 4.708.358
DIRECCIÓN: MERCADERES CAUCA
TELÉFONO:3114480900  
E-MAIL:direccion@asopatia.gov.co</t>
  </si>
  <si>
    <t>direccion@asopatia.gov.co</t>
  </si>
  <si>
    <t>SE AVANZA CON LA PRESENTACIÓN DE LOS DOCUMENTOS DE ZONIFICACIÓN Y DISEÑO FLORISTICO DE LOS PREDIOS DE BENEFICIADOS EN LOS SEIS MUNICIPIOS Y EN LA RECEPCION DE LA POSTEADURA PARA CERRAMIENTO EN LOS MUNICIPIOS DE ARGELIA, BALBOA, MERCADERES, LEIVA, Y POLICARPA, SE REALIZA LA VERFICACION DE LA TENENCIA DE LOS PREDIOS DE LOS BENEFICIARIOS DEL PROYECTO, SE SOLICITA TANTO A LA CRC COMO A CORPONARIÑO LA VERIFICACION DE LA INCLUISON DE LOS PREDIOS EN EL REAA, SE REALIZAN LOS TALLERES DE EDUCACIÓN No. EN BALBOA CAUCA IE LA ESPERANZA, TALLER No. 3 PARA BENEFICIARIOS EN BALBOA CAUCA, TALLER No. PARA IE EDUCATIVA SAN GERARDO DE LEIVA NARIÑO Y LOS TALLRES No. 2 PARA BENEFICIARIOS EN POLICARPA Y EL ROSARIO NARIÑO. SE SOLICITARÁ EL SEGUNDO DESEMBOLSO YA QUE SE HA CERTIFICADO QUE EL 80% DE LOS RECURSOS DEL PRIMER ANTICIPO SE HA INVERTIDO</t>
  </si>
  <si>
    <t xml:space="preserve">SE PRESENTÓ POR PARTE DE LA EEE EL INFORME DE IDENTIFICACIÓN DE PREDIOS Y ACTUALIZACIÓN PREDIAL EN CUMPLIMIENTO DEL ANEXO 2 DEL CONTRATO, CON LO CUAL, SE DEFINE EL ESTADO DE TENECIA DE LOS PREDIOS Y LAS AREAS EFECTIVAS A INTERVENIR, SIN EMBARGO, SIGUE PENDIENTE POR DEFINIR LA SITUACIÓN DE LOS PREDIOS EN LOS CUALES EXITE PRESUNCIÓN DE PROCESOS DE INVACIÓN PARA DETERMINAR LA VIABILIDAD O REALIZAR CÁMBIO DE ESAS ÁREAS PARA AVANZAR CON LA INTERVENCIÓN DEL PROYECTO.
CONTINUÁ PENDIENTE LA PRESENTACIÓN DE LOS DOCUMENTOS DE ZONIFICACIÓN Y DISEÑO FLORISTICO DE LA TOTALIDAD DE LOS PREDIOS EN LOS SEIS MUNICIPIOS.SE AVANZÓ EN LA ENTREGA FINAL DE LA POSTEADURA PARA CERRAMIENTO EN LOS MUNICIPIOS DE ARGELIA, BALBOA, MERCADERES, LEIVA, Y POLICARPA. 
SE REALIZÓ GESTIÓN ANTE LA CRC Y CORPONARIÑO PARA LA VERIFICACION DE INCLUSIÓN DE LOS PREDIOS EN EL REAA.
SE REALIZAN LOS TALLERES PARA INSTITUCIONES EDUCATIVAS Y BENEFICIARIOS EN BALBOA, POLICARPA Y EL ROSARIO.
SE CUMPLIÓ CON EL 80% DE LA EJECUCIÓN PARA SOLICITUD DE SEGUNDO DESEMBOLSO, SIN EMBARGO NO SE REALIZADO LA SOLICITUD POR PARTE DE LA EEE.
SE EVIDENCIAN DEBILIDADES ADMINISTRATIVAS Y TÉCNICAS EN EL SEGUIMIENTO A PROFESIONALES Y EL CUMPLIMIENTO DE ACTIVIDADES, LO CUAL ESTÁ  CAUSANDO DEMORAS EN LOS TRÁMITES Y RETRASOS EN LA EJECUCIÓN. SE PRESENTAN DEMORAS Y REPROCESOS EN LAS LEGALIZACIONES DE ANTICIPOS PARA JORNADAS DE CAMPO.
</t>
  </si>
  <si>
    <t>305-2022</t>
  </si>
  <si>
    <t>2019-2580002512</t>
  </si>
  <si>
    <t>618094298552
618029337974</t>
  </si>
  <si>
    <t>IMPLEMENTACIÓN DE PRÁCTICAS GANADERAS RESILIENTES AL CAMBIO CLIMÁTICO, QUE APORTAN A LA GENERACIÓN DE ESPACIOS DE INCLUSIÓN Y BUEN VIVIR A PRODUCTORES DE BELÉN DE LOS ANDAQUÍES EN EL DEPARTAMENTO DEL CAQUETÁ</t>
  </si>
  <si>
    <t>INCREMENTAR LOS INGRESOS ECONÓMICOS Y DISMINUIR LOS IMPACTOS AMBIENTALES DE LOS PRODUCTORES BOVINOS DE LA ASOCIACIÓN DE GANADEROS DEL MUNICIPIO DE BELÉN DE LOS ANDAQUÍES (CAQUETÁ) 
1. 	IMPLEMENTAR UN MODELO DE PRODUCCIÓN BOVINA QUE PERMITA UN USO EFICIENTE DE LAS PRADERAS
2. 	ESTRUCTURAR UN PLAN DE NEGOCIO Y DE FORTALECIMIENTO ORGANIZACIONAL PARA LA PRODUCCIÓN Y COMERCIALIZACIÓN DE LECHE CRUDA
3. RESTAURACIÓN DE ÁREAS DEGRADADAS
4. 	IMPLEMENTAR ACCIONES QUE PERMITA REDUCIR EL IMPACTO AMBIENTAL EN LAS FUENTES HÍDRICAS</t>
  </si>
  <si>
    <t>BELÉN DE LOS ANDAQUÍES</t>
  </si>
  <si>
    <t>FRAGUA DELICIAS, TORTUGA ESTRELLA, PUERTO LONDOÑO, CHAPINERO, EL CARBÓN, MONO ALTA, AGUA DULCE, AZABACHE, MASAYA BAJA, BAJO PUEBLITOS, SÁNCHEZ, MASAYA MEDIA, SINAÍ, EL MESÓN, LA REFORMA, EL SALADO, LA CHOCHO ALTO, LAS COLINAS, LOS ALETONES, LAS PLATAS, LA ESTRELLA, PUERTO TORRES, SAN LUIS Y SOLEDAD.</t>
  </si>
  <si>
    <t>https://fondocp-my.sharepoint.com/:f:/g/personal/dani_umbarila_fondocolombiaenpaz_gov_co/EgJ3ut08Qa1Dj7Fv2H76_vkBQ9TNkcijcrAgZ9ThdkaukQ?e=Q8Myft</t>
  </si>
  <si>
    <t>COOPERATIVA DE GANADEROS DEL MUNICIPIO DE BELÉN DE LOS ANDAQUÍES – COPGABAN</t>
  </si>
  <si>
    <t>COOPERATIVA DE GANADEROS DEL MUNICIPIO DE BELÉN DE LOS ANDAQUÍES - COPGABAN</t>
  </si>
  <si>
    <t>ALCALDÍA DE BELÉN DE LOS ANDAQUÍES</t>
  </si>
  <si>
    <t>PCS-256-PCOM-T</t>
  </si>
  <si>
    <t>CERTIFICADO DE APROBACIÓN DE GARANTÍA DE CUMPLIMIENTO
ASEGURADORA: SEGUROS MUNDIAL
GARANTÍA: NV-100063036
CUMPLIMIENTO: 23/02/2022 HASTA 23/02/2024
SALARIOS Y PRESTACIONES SOCIALES: 23/02/2022 HASTA 23/02/2026
CERTIFICADO DE APROBACIÓN DE GARANTÍA DE CUMPLIMIENTO
ASEGURADORA: SEGUROS MUNDIAL
GARANTÍA: NV-100011300
RESPONSABILIDAD CIVIL EXTRACONTRACTUAL: 23/02/2022 HASTA 23/02/2023</t>
  </si>
  <si>
    <t>El 27 de octubre de 2023 se registra reintegro de recursos no ejecutados de Agromanifue por valor de 110.</t>
  </si>
  <si>
    <t>308-2022</t>
  </si>
  <si>
    <t>2019-2600004542</t>
  </si>
  <si>
    <t>ALIANZA PARA LA CONSERVACIÓN DE SERVICIOS ECOSISTÉMICOS DE LA CUENCA ALTA DEL RÍO TAME EN EL PNN EL COCUY</t>
  </si>
  <si>
    <t xml:space="preserve"> INICIAR PROCESOS DE RESTAURACIÓN PASIVA Y CONSERVACIÓN DE ÁREAS POR MEDIO DEL PAGO POR SERVICIOS AMBIENTALES (PSA) EN ZONAS TRASLAPADAS DEL PARQUE NACIONAL NATURAL EL COCUY, EN LAS VEREDAS ALTO CRAVO Y SAN ANTONIO DEL RIO TAME DEL MUNICIPIO DE TAME, DEPARTAMENTO DE ARAUCA. MITIGANDO LOS EFECTOS DEL CAMBIO CLIMÁTICO, AUMENTANDO LA CONCIENCIA, SENSIBILIDAD Y RESPONSABILIDAD AMBIENTAL DE LOS BENEFICIARIOS Y GENERANDO CAPACIDADES PARA LA PROTECCIÓN DE BOSQUES Y RECUPERACIÓN DEL RECURSO HÍDRICO QUE HA VISTO AFECTADO.</t>
  </si>
  <si>
    <t>VEREDA:ALTO CRAVO Y SAN ANTONIO DEL RIO TAME</t>
  </si>
  <si>
    <t>https://fondocp-my.sharepoint.com/:f:/g/personal/dani_umbarila_fondocolombiaenpaz_gov_co/Eqj2KJ53TgtDvTq3UVo4S5IB6JH044CT7pE7xcZfzMpxMQ?e=VGDwMq</t>
  </si>
  <si>
    <t>RESTAURACIÓN 65,63 HA Y PSA 233,1 HA</t>
  </si>
  <si>
    <t>JUNTAS DE ACCIÓN COMUNAL DE LAS VEREDAS ALTO CRAVO Y SAN ANTONIO DEL RÍO TAME</t>
  </si>
  <si>
    <t>FUNDACIÓN RESERVA NATURAL LA PALMITA</t>
  </si>
  <si>
    <t>PARQUES NACIONALES NATURALES DE COLOMBIA –(PNN EL COCUY)</t>
  </si>
  <si>
    <t>PCS-229-PCOM-T</t>
  </si>
  <si>
    <t>NOMBRE:FUNDACION RESERVA NATURAL LA PALMITA
Nit: 900651940-6
RL: CAROLINA MORA FERNANDEZ
CC: 1.020.713.178 
DIRECCIÓN: CARRERA 24 N . 16 - 16 de Yopal (Casanare) 
TELÉFONO:  312 522 3734
E-MAIL: investigacion@lapalmita.com.co</t>
  </si>
  <si>
    <t>investigacion@lapalmita.com.co</t>
  </si>
  <si>
    <t>•	Planificación de salida de campo con la comunidad para verificar áreas para
•	aislamiento.
•	Planificación Talleres para la formulación de los Planes de Manejo Ambientales y Productivos.
•	Visitas a los predios en compañía de los beneficiarios para la verificación de los polígonos de las áreas de restauración pasiva para aislamiento.
•	Presentación del proyecto a la Alcalde municipal y a funcionarios de la administración municipal
•	Intercambio de experiencias de conservación y restauración de los beneficiarios del proyecto con los de otros proyectos ejecutados por la Fundación La Palmita en el municipio de Tame- Arauca.
•	Informe detallado por predios comparando y definiendo las áreas de intervención (restauración y conservación) junto con los beneficiarios y PNN Cocuy.
•	Se definieron y actualizaron las áreas de restauración y conservación garantizando que estén completamente en los predios y el pleno conocimiento de los beneficiarios.
•	Se definieron y actualizaron propuestas efectivas de trazados de cerco que son económicamente y técnicamente viables para el éxito del proyecto.
	Adquisicion de postes y demás insumos para aislamiento de predios
Se realizó el pago de incentivos de restauración (7) y  conservación (9)</t>
  </si>
  <si>
    <t>313-2022</t>
  </si>
  <si>
    <t>2019-2520004862</t>
  </si>
  <si>
    <t>FORTALECIMIENTO AL SISTEMA AGROFORESTAL CAFETERO EN EL MUNICIPIO DE TORIBÍO CAUCA</t>
  </si>
  <si>
    <t xml:space="preserve"> OBJETIVO GENERAL. FORTALECIMIENTO TÉCNICO PRODUCTIVO DE LOS SISTEMAS CAFETEROS DIVERSIFICADOS “TULL EN EL MUNICIPIO DE TORIBIO CAUCA.
OBJETIVOS ESPECÍFICOS:
•	DISEÑAR LA PLANIFICACIÓN DE LOS SISTEMAS PRODUCTIVOS DIVERSIFICADOS TULL DE LAS 100 FINCAS PRODUCTIVAS.
•	ACOMPAÑAR LA ADOPCIÓN Y TRANSFERENCIA DE TECNOLOGÍAS PRODUCTIVAS Y DE COSECHA Y POSTCOSECHA EN LOS SISTEMAS DIVERSIFICADOS DE CAFÉ. 
•	CREAR UN PLAN DE FORTALECIMIENTO Y CAPACITACIÓN EN TEMAS SOCIOEMPRESARIALES A PRODUCTORES DE CAFÉ ASOCIADOS A SICEET.
•	MEJORAR EL CONOCIMIENTO DE LA PLANIFICACIÓN PREDIAL Y AMBIENTAL A LOS PRODUCTORES BENEFICIARIOS DEL PROYECTO.
•	MEJORAR LA CULTURA DE PLANIFICACIÓN PREDIAL EN LOS CAFICULTORES DE SICEET.
•	ADELANTAR ACCIONES DE CAPACITACIÓN SOBRE MANEJO AGRONÓMICO Y DE CULTIVO DE MANERA SOSTENIBLE CON EL AMBIENTE.
•	IMPLEMENTAR BPA Y AMBIENTALES EN LOS PREDIOS O FINCAS
•	GENERAR ESTRATEGIAS DE ARTICULACIÓN PARA EL ACOMPAÑAMIENTO TÉCNICO Y SOCIOEMPRESARIAL ENTRE EL SECTOR PÚBLICO, PRIVADO Y LA ORGANIZACIÓN NASA
•	CREAR PROCESOS COMUNICATIVOS Y PARTICIPATIVOS A NIVEL ORGANIZACIONAL Y ENTRE PRODUCTORES
•	CREAR UN PLAN ESTRATÉGICO DE FOMENTO PARA LA TECNIFICACIÓN DE LOS CULTIVOS EN ARMONÍA CON SU TERRITORIO Y SU AMBIENTE.</t>
  </si>
  <si>
    <t xml:space="preserve"> TORIBÍO, CAUCA</t>
  </si>
  <si>
    <t>ALTO DE LA CRUZ, ASO MADERO, BELÉN, BUENAVISTA, CHIMICUETO, CULEBRERO, EL CONGO, EL MAYO, EL POTRERO, EL TABLAZO, EL TRAPICHE, EL TRIUNFO, FLAYO, GALLINAZAS, LA CAPILLA, LA ESPERANZA, LA ESTRELLA, LA JULIA, LA LUZ, LA MINA, LA PLAYA, LA PRIMICIA, LA SUSANA, LA TOLDA, MANZANO, NATALA, RIO NEGRO, SAN FRANCISCO, SAN JULIÁN, SANTA RITA, ULLUCOS, VICHIQUI.</t>
  </si>
  <si>
    <t>https://fondocp-my.sharepoint.com/:f:/g/personal/dani_umbarila_fondocolombiaenpaz_gov_co/EvXZRR62D1ZKm_RmKAvMZT0BNXO5x6aQkdbIVQs-I9kSQg?e=JDmWPa</t>
  </si>
  <si>
    <t xml:space="preserve">  ECOM - CONDOR SPECIALTY COFFEE SAS</t>
  </si>
  <si>
    <t xml:space="preserve"> ASOCIACIÓN DE CABILDOS INDÍGENAS DE TORIBIO, TACUEYÓ Y SAN FRANCISCO "PROYECTO NASA"</t>
  </si>
  <si>
    <t>MUNICIPIO DE TORIBIO - ALCALDÍA MUNICIPAL</t>
  </si>
  <si>
    <t>ASOCIACIÓN DE CABILDOS INDÍGENAS DE TORIBÍO, TACUEYÓ Y SAN FRANCISCO — PROYECTO NASA</t>
  </si>
  <si>
    <t>SOCIEDAD INDÍGENA DE CAFICULTORES ESPECIALES ECOOLÓGICOS DE TORIBIO -SICEET</t>
  </si>
  <si>
    <t>PCS-281-PCOM-T</t>
  </si>
  <si>
    <t>CERTIFICADO DE APROBACIÓN DE GARANTÍA DE CUMPLIMIENTO
ASEGURADORA: ASEGURADORA SOLIDARIA DE COLOMBIA S.A. ENTIDAD COOPERATIVA
GARANTÍA: 435-45-994000013976
CUMPLIMIENTO: 12/03/2022 a 12/09/2024
SALARIOS Y PRESTACIONES SOCIALES: 12/03/2022 a 12/09/2026
CERTIFICADO DE APROBACIÓN DE GARANTÍA DE CUMPLIMIENTO
ASEGURADORA: ASEGURADORA SOLIDARIA DE COLOMBIA S.A. ENTIDAD COOPERATIVA
GARANTÍA: 435-74-994000011918
RESPONSABILIDAD CIVIL EXTRACONTRACTUAL: 12/03/22 a 12/09/22</t>
  </si>
  <si>
    <t>NOMBRE: ASOCIACIÓN DE CABILDOS INDÍGENAS DE TORIBÍO, TACUEYÓ Y SAN FRANCISCO — PROYECTO NASA
Nit: 900.029.407.-5
RL: SARAY VITONÁS CHAGUENDO
CC: 34.615.303
DIRECCIÓN: Carrera 2ª esquina barrio el centro, Toribío, Cauca
TELÉFONO: 3127796879 - 3136570098 - 3113455838
E-MAIL: proyectonasatoribio@yahoo.com</t>
  </si>
  <si>
    <t>proyectonasatoribio@yahoo.com</t>
  </si>
  <si>
    <t>En las visitas de seguimiento técnico que realiza el equipo en finca y días de campo se ha orientado y hecho énfasis al cuidado, protección y conservación del medio ambiente de las áreas que disponen para regeneración natural y el cuidado de las corrientes hídricas dentro y fuera de la finca, implementado BPA en el proceso productivo, no quemar  además hacer uso eficiente del agua, uso y disposición adecuada de los residuos sólidos, implementar diversidad de especies vegetales transitorias y el compromiso del acuerdo de cero reforestaciones</t>
  </si>
  <si>
    <t>A nivel general los 100 beneficiarios cuentan con 2.66 has de áreas ambientales las cuales no están intervenidas, están en proceso de generación natural y las 97.6 hectáreas que tienen en cultivos de café están totalmente cubiertas en su mayoría en sistema productivo con diversidad de especies árboles frutales como cítricos, guamos, aguacates, musáceas (banano, plátano, guineo) y árboles maderables especies que aportan a la cobertura natural y mejoramiento de suelo</t>
  </si>
  <si>
    <t>Se hizo el proceso de evaluación, selección del proveedor del sistema de información de acuerdo a las necesidades de la organización la Sociedad Indígenas de Cafés Especiales Ecológicos de Toribio - SICEET y plan de vida proyecto Nasa. 
En el componente socio empresarial, en este mes se realizó 2 días de campo  con una participación de 16 beneficiarios, donde orientó con un grupo el tema fidelización organizacional y gestión de cartera, y con otro grupo genero negociación, juego de roles y fidelización y gestión de cartera; de  igual forma realizo 3 días de campo con la junta directiva, equipo administrativo de la asociación SICEET con 19 participantes, donde se orientó el tema trazabilidad y logística, revisión y actualización fondo rotatorio y visión empresarial y cadena de valor y estructura productiva. En resumen, ha realizado 23 días de campo con los beneficiarios del proyecto con una participación de 361 veces de los100 beneficiarios, 80 participantes no beneficiarios donde se han oriento los temas de; Proyecto de vida, equilibrio personal, Liderazgo y visión empresarial, manejo de emociones, resolución de conflictos, inteligencia emocional y espíritu emprendedor y genero y negociación de roles, fidelización organizacional y gestión de cartera, equidad y género, fidelización organización y gestión de cartera. Con la junta directiva, equipo administrativo y veedores de la asociación SICEET se han realizado 17 encuentros de días de campo con una participación de 365 participantes, donde oriento los siguientes tema; construcción de plan de trabajo de la SICEET, Plan de vida y equilibrio personal, liderazgo y visión empresarial, planificación de negocios planta de transformación kwesx café, análisis e información investigación de mercado, planificación y proyección are de operaciones, construcción de flujos de procesos en áreas de operaciones, revisó de maquinaria e instalaciones de planta  kwesx café,  charla de asociatividad y empoderamiento asociativo en asamblea anual de socios de La SICEET y gestión de calidad, plan de inversión, ajuste del plan de capitalización, análisis y ajuste al plan de desarrollo estratégico de la SICEET y Buenas prácticas de manufactura en los centros de acopio, trazabilidad y logística, revisión y actualización fondo rotatorio y visión empresarial y cadena de valor y estructura productiva.</t>
  </si>
  <si>
    <t>1 semana/agosto/2023
Ya se remitió solicitud de tercer desembolso</t>
  </si>
  <si>
    <t>314-2022</t>
  </si>
  <si>
    <t>2019-2520006552</t>
  </si>
  <si>
    <t>0119137293239
0119137293225
0119532318213-3
0119532318213-4</t>
  </si>
  <si>
    <t>FORTALECIMIENTO DE LA AUTONOMÍA ALIMENTARIA Y LA ECONOMÍA FAMILIAR MEDIANTE LA PRODUCCIÓN DE CAFÉ Y EL CUIDADO DE LOS NACIMIENTOS DE AGUA EN EL RESGUARDO INDÍGENA NASA LAS MERCEDES KWETH KI`NA</t>
  </si>
  <si>
    <t xml:space="preserve"> FORTALECER LA AUTONOMÍA ALIMENTARIA Y ECONOMÍA PROPIA DEL PROCESO PRODUCTIVO Y COMERCIAL DEL CAFÉ EN EL RESGUARDO INDÍGENA NASA DE LAS MERCEDES KWETKI´NA, DESDE PRÁCTICAS TRADICIONALES PARA LA AUTONOMÍA ALIMENTARIA EN EL MUNICIPIO DE CALDONO, CAUCA.</t>
  </si>
  <si>
    <t>CALDONO (CAUCA)</t>
  </si>
  <si>
    <t>MIRAVALLE, MONTERILLA, PULIBIO, MERCEDES, CERRO ALTO, EL ROSAL, EL TABLÓN, EL JARDÍN Y EL PITAL, BOCANA.</t>
  </si>
  <si>
    <t>https://fondocp-my.sharepoint.com/:f:/g/personal/dani_umbarila_fondocolombiaenpaz_gov_co/EsubiBvftDdCrHLkPKD2sO8BCx98sJ4LFZ05AlFAnkRWbQ?e=zo8CWq</t>
  </si>
  <si>
    <t>CENTRAL COOPERATIVA INDÍGENA DEL CAUCA (CENCOIC)</t>
  </si>
  <si>
    <t>RESGUARDO INDÍGENA NASA DE LAS MERCEDES</t>
  </si>
  <si>
    <t>RESGUARDO INDÍGENA LAS MERCEDES</t>
  </si>
  <si>
    <t>ASOCIACIÓN DE CABILDOS INDÍGENAS DEL CALDONO (ASOCABILDOS)</t>
  </si>
  <si>
    <t xml:space="preserve"> ASOCABILDOS, SENA</t>
  </si>
  <si>
    <t>PCS-277-PCOM-T</t>
  </si>
  <si>
    <t>CERTIFICADO DE APROBACIÓN DE GARANTÍA DE CUMPLIMIENTO
ASEGURADORA: ASEGURADORA SOLIDARIA DE COLOMBIA S.A. ENTIDAD COOPERATIVA
GARANTÍA: 435-45-994000013967
CUMPLIMIENTO: 20/04/2022 a 19/10/2024
SALARIOS Y PRESTACIONES SOCIALES: 20/04/2022 a 19/10/2026
CERTIFICADO DE APROBACIÓN DE GARANTÍA DE CUMPLIMIENTO
ASEGURADORA: ASEGURADORA SOLIDARIA DE COLOMBIA S.A. ENTIDAD COOPERATIVA
GARANTÍA: 435-74-994000011910
RESPONSABILIDAD CIVIL EXTRACONTRACTUAL: 20/03/22 a 19/10/23</t>
  </si>
  <si>
    <t>NOMBRE: ASOCIACIÓN DE CABILDOS UKAWE'SX NASA CX'HAB
Nit: 817.000.224-7
RL: RODRIGO HERNÁN QUIRA AGUILAR
CC: 76.330.191
DIRECCIÓN: Plaza principal Caldono, Cauca.
TELÉFONO: 3113794153
E-MAIL: info@tamakiwe-caldono.org
financiera@ukawesxnasacxhab.org</t>
  </si>
  <si>
    <t>financiera@ukawesxnasacxhab.org</t>
  </si>
  <si>
    <t>Método Seguimiento acuerdo cero deforestaciones.
El proceso de Seguimiento y Monitoreo a los acuerdos de cero deforestaciones se realiza de la siguiente manera;
 Verificación de expansión agrícola y pecuaria.
 Identificación de quemas y nuevas siembras de cultivos de uso ilícito u otros.
 Socialización de los acuerdos pactados en el marco del proyecto.
 Fortalecimiento de conocimientos de las coberturas naturales y de guadual e importancia del cuidado de los ecosistemas presentes en las UP.
 Reiterar por medio de un nuevo acuerdo de no caza los compromisos del cuidado de la flora, fauna y los recursos naturales.
 Prevención de uso de madera para la adecuación de estructuras de secadero beneficiadero y otros.
 Socialización sobre el aprovechamiento del uso adecuado del guadual.
 Identificación de nacimientos, ríos, quebradas, guaduales dentro de los predios de los beneficiarios y cómo estos pueden ser afectados por la deforestación u otras actividades.
 Siembra de material vegetal para recuperación de espacios de bosque natural y nacimientos de agua con especies nativas de la región.
En las visitas realizadas a las unidades productivas se diligenció un diagnóstico de caracterización ambiental con el que se logran identificar Áreas de bosque natural, área de bosque comercial, aprovechamiento forestal comercial o nativos de la zona, especies arbóreas predominantes, Áreas deforestadas, uso de leña, áreas de guadual, nacimientos de agua entre otros, de esta manera de lograr la implementación de los planes de manejo ambiental en cada unidad productiva de acuerdo a lo que se requiere intervenir y con esta información de base se sigue realizando el seguimiento y monitoreo contando con una información precisa en cuanto a los cumplimientos de los acuerdo de Cero deforestación.</t>
  </si>
  <si>
    <t>las acciones de seguimiento al incremento de cobertura natural están sujetas a la implementación de los planes de manejo ambiental, que se cumpla el 100 % de la siembra de 50 arboles nativos y a las visitas por unidad productiva para la verificación se siembra de material vegetal.
Por otro lado la actividad de aislamiento y plantación forestal en los espacios de vida. Esta actividad llega a su etapa final porque cumplió  con lo requerido.</t>
  </si>
  <si>
    <t>Se llevó a cabo un proceso de acompañamiento y asistencia técnica, en línea con las necesidades de intervención en los distintos componentes: productivo, comercial y ambiental. Además, se implementaron las Escuelas de Campo (ECAS), en las que se fomentó la participación en actividades comunitarias del resguardo indígena Las Mercedes.
En términos ambientales, se brindó apoyo y se verificó el cumplimiento de las actividades recomendadas en el plan de manejo ambiental, asegurando una intervención adecuada de acuerdo con los requerimientos establecidos. También se avanzó en la implementación de sistemas de aprovechamiento de aguas mieles y se instalaron puntos ecológicos para el manejo de los residuos sólidos orgánicos e inorgánicos, así como los agrotóxicos y las prácticas agropecuarias, incluyendo la utilización de la pulpa de café para la creación de abonos orgánicos en composteras conjuntamene con huertas caseras como prácticas sostenibles.
Se sigue realizando la siembra de 50 árboles nativos de la zona en cada predio, como parte de las acciones en favor del medio ambiente. Además, tanto los beneficiarios del proyecto como el equipo técnico participaron activamente en diversas actividades culturales comunitarias del resguardo, como el sakheelo.</t>
  </si>
  <si>
    <t>323-2022</t>
  </si>
  <si>
    <t>2019-2520004092</t>
  </si>
  <si>
    <t>FORTALECIMIENTO DE 70 UNIDADES FRUTÍCOLAS FAMILIARES DE LA ZONA RURAL Y URBANA DEL MUNICIPIO DE SUÁREZ - CAUCA</t>
  </si>
  <si>
    <t xml:space="preserve"> INCREMENTAR LOS INGRESOS EN 70 FAMILIAS AFRODESCENDIENTES DE VOCACIÓN AGRÍCOLA EN EL MUNICIPIO DE SUÁREZ
OBJETIVOS ESPECÍFICOS:
•	INCREMENTAR LOS NIVELES DE PRODUCTIVIDAD 
•	BRINDAR EXTENSIÓN AGROPECUARIA Y CAPACITACIÓN EN GENERAL 
•	FORTALECER LAS CAPACIDADES ORGANIZACIONALES Y EMPRESARIALES</t>
  </si>
  <si>
    <t>SUAREZ - CAUCA</t>
  </si>
  <si>
    <t xml:space="preserve"> ASNAZU, CABUYAL, CACHACAL, CAÑUTICO, CATOTO, DOS AGUAS, EL AMPARO, EL DESQUITE, GELIMA, LA ESTRELLA, LA TOMA, LA TURBINA, LAS BRISAS, LOS SANDOVALES, MARABELES, MINDALA, MONTAÑITA, OVEJAS, PORTUGAL Y TAMBORAL, B/ JUAN BLANCO, B/BELÉN. </t>
  </si>
  <si>
    <t>https://fondocp-my.sharepoint.com/:f:/g/personal/dani_umbarila_fondocolombiaenpaz_gov_co/Er-mYv2F0c1Hka-sAvXv7Y4Bn2ReBBKNF63_vQ7qH_WFwA?e=0wjWSj</t>
  </si>
  <si>
    <t xml:space="preserve"> MANGO TOMMY Y LIMA ÁCIDA TAHITÍ    </t>
  </si>
  <si>
    <t xml:space="preserve">ASOCIACIÓN DE AGRICULTORES ORGÁNICOS DE CASCAJERO (ASOAORCA)  </t>
  </si>
  <si>
    <t xml:space="preserve">ASOCIACIÓN PARA EL DESARROLLO ÉTNICO SOCIAL Y COMUNITARIO DEL NORTE DEL CAUCA (ASEMOS)  </t>
  </si>
  <si>
    <t>ORGANIZACIÓN ASEMOS</t>
  </si>
  <si>
    <t xml:space="preserve">FUNDACIÓN INTEGRAL PARA EL DESARROLLO SOSTENIBLE   
(FINDES) </t>
  </si>
  <si>
    <t>CONSEJO CUMUNITARIO AGANCHE</t>
  </si>
  <si>
    <t>PCS-290-PCOM-T</t>
  </si>
  <si>
    <t>CERTIFICADO DE APROBACIÓN DE GARANTÍA DE CUMPLIMIENTO
ASEGURADORA: SEGUROS MUNDIAL 
GARANTÍA:CCS-100012587
CUMPLIMIENTO: DEL 10/03/22 AL 10/03/24 126.000.000 
SALARIOS Y PRESTACIONES SOCIALES: DEL 10/03/22 AL 10/03/26 31.500.000
CERTIFICADO DE APROBACIÓN DE GARANTÍA DE CUMPLIMIENTO
ASEGURADORA: SEGUROS MUNDIAL 
GARANTÍA:CCS-100002701
RESPONSABILIDAD CIVIL EXTRACONTRACTUAL: DEL 10/03/22 AL 10/03/23 157.000.000</t>
  </si>
  <si>
    <t>NOMBRE:FUNDACIÓN INTEGRAL PARA EL DESARROLLO SOSTENIBLE  
(FINDES)  
Nit: 817.001.756-8
RL: MARY ARBOLEDA GARZÓN
CC: 34.560.315
DIRECCIÓN: Carrera 15 No.17-30 Timbío -Cauca
TELÉFONO:  3148083847
E-MAIL: findescolombia@gmail.com</t>
  </si>
  <si>
    <t>findescolombia@gmail.com</t>
  </si>
  <si>
    <t>28.04.2023</t>
  </si>
  <si>
    <t xml:space="preserve">MEDIA </t>
  </si>
  <si>
    <t xml:space="preserve">La EEE espera el trámite del tercer desembolso, se clasifica con riesgo medio, ya que para el cierre técnico, administrativo, contable y financiero requieren al menos de 2 meses. </t>
  </si>
  <si>
    <t xml:space="preserve">31 de marzo </t>
  </si>
  <si>
    <t>30 junio</t>
  </si>
  <si>
    <t>25.10.2023</t>
  </si>
  <si>
    <t>324-2022</t>
  </si>
  <si>
    <t>2019-2520002652</t>
  </si>
  <si>
    <t xml:space="preserve">GARANTIZAR LA SOSTENIBILIDAD ECONÓMICA, SOCIAL Y AMBIENTAL DE 86 FAMILIAS DE LA ASOCIACIÓN CAMPESINA EN AGRICULTURA LIMPIA DE MORALES-ASOCALM, A TRAVÉS DE LA IMPLEMENTACIÓN DE PRÁCTICAS AGRONÓMICAS ENFOCADAS AL MEJORAMIENTO EN LA NUTRICIÓN DE SUELOS Y CALIDAD DEL CAFÉ </t>
  </si>
  <si>
    <t xml:space="preserve"> 
INCENTIVAR LA COMPETITIVIDAD DE LA ACTIVIDAD PRODUCTIVA DEL CAFÉ DESARROLLADA POR LA ASOCIACIÓN ASOCALM QUE LES PERMITA INCURSIONAR EN LOS MERCADOS DE ALTA CALIDAD.
OBJETIVOS ESPECÍFICOS:
•	GENERAR SISTEMAS SOSTENIBLES DE PRODUCCIÓN Y BENEFICIO DEL CAFÉ EN LAS FINCAS. 
•	MEJORAR LAS CAPACIDADES LOGÍSTICAS PARA ACOPIO Y PERFILACIÓN DEL GRANO DE CAFÉ. 
•	FORTALECER LAS CAPACIDADES ORGANIZACIONALES Y EMPRESARIALES PARA ACCEDER A LOS MERCADOS DE CAFÉS DE ALTA CALIDAD. </t>
  </si>
  <si>
    <t>CARPINTERO, CRUCERO PAN DE AZÚCAR, EL ROSAL, EL ROSARIO, LA CONCORDIA, LA ESTACIÓN, LA FLORESTA, LAS VERANERAS, LOMA DE OSO, MATARREDONDA, MORROPLANO, SAN CRISTOBAL, SAN ISIDRO, SAN RAFAEL</t>
  </si>
  <si>
    <t>https://fondocp-my.sharepoint.com/:f:/g/personal/dani_umbarila_fondocolombiaenpaz_gov_co/EpOE2KLtxXVKjekAKg8JT_8BEP2M8-no7b01uKpdmYe0ow?e=0SgVEP</t>
  </si>
  <si>
    <t xml:space="preserve">CONDOR SPECIALTY COFFEE SAS Y ALMACAFÉ </t>
  </si>
  <si>
    <t>ASOCIACIÓN CAMPESINA EN AGRICULTURA LIMPIA DE MORALES (ASOCALM)</t>
  </si>
  <si>
    <t>ASOCALM,  ALCALDIA MUNICIPAL</t>
  </si>
  <si>
    <t>PCS-236-PCOM-T</t>
  </si>
  <si>
    <t>CERTIFICADO DE APROBACIÓN DE GARANTÍA DE CUMPLIMIENTO
ASEGURADORA: SEGUROS MUNDIAL  
GARANTÍA: CCS-100012595 
CUMPLIMIENTO: 14/03/2022 HASTA 19/03/2024 
SALARIOS Y PRESTACIONES SOCIALES: 14/03/22 HASTA 19/03/26
CERTIFICADO DE APROBACIÓN DE GARANTÍA DE CUMPLIMIENTO
ASEGURADORA: SEGUROS MUNDIAL 
GARANTÍA: CCS-100002702
RESPONSABILIDAD CIVIL EXTRACONTRACTUAL: 14/03/22 HASTA 19/03/23</t>
  </si>
  <si>
    <t xml:space="preserve">NOMBRE: ASOCIACION CAMPESINA EN AGRICULTURA LIMPIA DE MORALES ASOCALM
Nit: 817.007.403-0
RL: FAUSTINA RODALLEGA VALENCIA 
CC: 25.544.569
DIRECCIÓN: Vereda San Rafael en Morales (Cauca)
TELÉFONO: 3232856751 
E-MAIL: faustinarodallega@gmail.com </t>
  </si>
  <si>
    <t xml:space="preserve">faustinarodallega@gmail.com </t>
  </si>
  <si>
    <t xml:space="preserve">Luego de la radicación de la solicitud del tercer desembolso de los recursos aportados por el BID/FCP, en el mes de julio se continúo con algunas actividades de apoyo dentro de los componentes técnico y socio empresarial, así como en la gestión del aporte de contrapartida de la Alcaldía de Morales. En general, el proyecto presenta un buen avance en las actividades de todos los componentes, así como en la ejecución financiera y aportes de contrapartida de los Productores y de la Asociación. En cuanto al fortalecimiento comercial de la Junta Directiva y el Comité de Apoyo, queda pendiente la realización de una visita a una finca demostrativa y otras actividades pendientes luego de la disponibilidad de los recursos del tercer desembolso, dentro de los cuales se encuentra la adquisición de un vehículo de 4 Toneladas para el transporte del café desde las fincas hasta el centro de acopio.  
</t>
  </si>
  <si>
    <t>341-2022</t>
  </si>
  <si>
    <t>2019-2540005182</t>
  </si>
  <si>
    <t>RESTAURACIÓN Y CONSERVACIÓN DE ZONAS PRODUCTORAS Y PROTECTORAS DEL RECURSO HÍDRICO PERTENECIENTES A LAS VEREDAS PAILAS, LA BOTELLA, TUIS TUIS Y BRAZIL DEL MUNICIPIO DE TIERRALTA – CÓRDOBA.</t>
  </si>
  <si>
    <t xml:space="preserve"> ASEGURAR LA SOSTENIBILIDAD DE LOS PROCESOS DE CONSERVACIÓN, PROTECCIÓN, PRODUCCIÓN DE LOS RECURSOS NATURALES Y LAS FUNCIONES A LARGO PLAZO, DISMINUYENDO LA NECESIDAD DE LA INTERVENCIÓN HUMANA Y APORTE DE RECURSOS EXTERNOS EN EL TIEMPO, CONSERVANDO LA DIVERSIDAD DE LOS RECURSOS BIOLÓGICOS, ASÍ COMO DE LOS HÁBITATS DE INTERÉS COMUNITARIO, FUNDAMENTALMENTE LOS QUE ESTÁN CATALOGADOS COMO PRIORITARIOS Y EXCLUSIVOS, CONSERVANDO Y MEJORANDO EL ESTADO DE LAS POBLACIONES DE FAUNA Y FLORA AUTÓCTONAS, EN ESPECIAL LAS AMENAZADAS, ENDÉMICAS Y LAS REPRESENTATIVAS DEL TERRITORIO.</t>
  </si>
  <si>
    <t>TIERRA ALTA</t>
  </si>
  <si>
    <t>PAILAS, LA BOTELLA, TUIS TUIS Y BRAZIL</t>
  </si>
  <si>
    <t>https://fondocp-my.sharepoint.com/:f:/g/personal/dani_umbarila_fondocolombiaenpaz_gov_co/EjdvtfcwSVhNpUMGH81s6CoBcdarwrADUxb9g70U6tv-dg?e=1Tqb7o</t>
  </si>
  <si>
    <t>RESTAURACIÓN - 557,7 HA 
PSA - 413 HA</t>
  </si>
  <si>
    <t>JUNTAS DE ACCIÓN COMUNAL (JAC) LA BOTELLA 1991, 
BRASIL, 
TUIS TUIS 1976 Y 
LAS PAILAS 2017</t>
  </si>
  <si>
    <t>JUNTAS DE ACCIÓN COMUNAL (JAC) LA BOTELLA 1991, BRASIL, TUIS TUIS 1976 Y LAS PAILAS 2017</t>
  </si>
  <si>
    <t>CONSORCIO AMBIENTAL ECOSISTEMAS TROPICALES 2021</t>
  </si>
  <si>
    <t>PARQUES NACIONALES NATURALES (PNN PARAMILLO)</t>
  </si>
  <si>
    <t>PCS-180-PCOM-T</t>
  </si>
  <si>
    <t>CERTIFICADO DE APROBACIÓN DE GARANTÍA DE CUMPLIMIENTO
ASEGURADORA:SEGUREXPO DE COLOMBIA S.A
GARANTÍA: 14358
CUMPLIMIENTO: Desde 10/06/22 Hasta 10/06/25
SALARIOS Y PRESTACIONES SOCIALES: Desde 10/06/22 Hasta 10/06/27
CERTIFICADO DE APROBACIÓN DE GARANTÍA DE CUMPLIMIENTO
ASEGURADORA: SEGUREXPO DE COLOMBIA S.A
GARANTÍA: 10293
RESPONSABILIDAD CIVIL EXTRACONTRACTUAL:  Desde 10/06/22 Hasta 10/06/24</t>
  </si>
  <si>
    <t xml:space="preserve">NOMBRE: CONSORCIO AMBIENTAL ECOSISTEMAS TROPICALES 2021
Nit: 901.549.782 - 7
RL: LUIS CARLOS MENDOZA
CC: 78.021.510
DIRECCIÓN: Calle 28 N°421 Edificio Florysan Montería (Córdoba)
TELÉFONO:  3126813551
E-MAIL: ecosistemastropicales2021@gmail.com
</t>
  </si>
  <si>
    <t xml:space="preserve">
ecosistemastropicales2021@gmail.com
</t>
  </si>
  <si>
    <t>Georeferenciación 577.7 HA en Restauración y 413 HA de PSA</t>
  </si>
  <si>
    <t>413 HA - Con primer pago por servicios ambientales -PSA</t>
  </si>
  <si>
    <t xml:space="preserve">Se registra 111 acuerdos de cero Deforestación ratificados y la verificación del 30% de la unidades productivas </t>
  </si>
  <si>
    <t>Se registra por el componente técnico el avance de la producción de material vegetal en los viveros comunitarios con 130.341 plántulas nativas de Roble, Cedro, Almendro, Guácimo, Abarco, Níspero, Borojó. En el seguimiento a las áreas de conservación se verificaron 27 beneficiarios visitados para un acumulado de 147 hectáreas en el cumplimiento de acuerdos. En capacitación se continua las jornadas ECAS en las (4) veredas participantes del proyecto se avanza en el Módulo plan de fortalecimiento integral organizacional.</t>
  </si>
  <si>
    <t>342-2022</t>
  </si>
  <si>
    <t>2019-2540007302</t>
  </si>
  <si>
    <t>1423466152132-1</t>
  </si>
  <si>
    <t>FORTALECIMIENTO DE LA PRODUCCIÓN DE CACAO COMO ALTERNATIVA PRODUCTIVA PARA LA GENERACIÓN DE INGRESOS Y SOSTENIBILIDAD AMBIENTAL EN EL MUNICIPIO DE MONTELÍBANO CÓRDOBA</t>
  </si>
  <si>
    <t xml:space="preserve">  FORTALECER LA PRODUCCIÓN Y SOSTENIBILIDAD DE LA CADENA PRODUCTIVA DEL CULTIVO DE CACAO EN EL MUNICIPIO DE MONTELÍBANO – CÓRDOBA.</t>
  </si>
  <si>
    <t>MONTELIBANO</t>
  </si>
  <si>
    <t>AGUAS PRIETAS, BOCAS DE SAN CIPRIANO, CANDELARIA, DIVINO NIÑO, EL BARRO, EL CRISTO, EL SILENCIO, JUAN BOSCO, LA UNIÓN, LA ZORRA, PUERTO NUEVO, EL TIGRITO, EL PAJUAI, SAN ANTONIO, SAN FELIPE, SAN MATEO</t>
  </si>
  <si>
    <t>https://fondocp-my.sharepoint.com/:f:/g/personal/dani_umbarila_fondocolombiaenpaz_gov_co/Ehekw1PfcA9LmTbbDLz0EOYBfxOS2YwcG_Gk0VVqHevrOA?e=cFibCz</t>
  </si>
  <si>
    <t xml:space="preserve">CAMPESINO
INDIGENAS </t>
  </si>
  <si>
    <t>CACAO EN GRANO SECO Y PLÁTANO</t>
  </si>
  <si>
    <t>ASOCIACIÓN DE ORGANIZACIONES PRODUCTORAS DE CACAO DEL NUDO PARAMILLO - CHOCOLATE COLOMBIA</t>
  </si>
  <si>
    <t>ASOCIACIÓN DE PRODUCTORES PISCÍCOLAS Y AGROPECUARIO DE TIERRADENTRO - ASPROPISAT</t>
  </si>
  <si>
    <t>ASOCIACIÓN DE PRODUCTORES PISCICOLAS Y AGROPECUARIOS DE TIERRADENTRO - ASPROPISAT</t>
  </si>
  <si>
    <t>ASOCIACIÓN DE PRODUCTORES PISCÍCOLAS Y AGROPECUARIO DE TIERRA ADENTRO ASPROPISAT</t>
  </si>
  <si>
    <t>PCS-253-PCOM-T</t>
  </si>
  <si>
    <t>CERTIFICADO DE APROBACIÓN DE GARANTÍA DE CUMPLIMIENTO
ASEGURADORA: La Previsora SA
GARANTÍA: 3001439
CUMPLIMIENTO: 22/04/2022 hasta 22/10/2024
SALARIOS Y PRESTACIONES SOCIALES: 22/04/2022 hasta 22/10/2026
CERTIFICADO DE APROBACIÓN DE GARANTÍA DE CUMPLIMIENTO
ASEGURADORA: La Previsora SA
GARANTÍA: 1019573
RESPONSABILIDAD CIVIL EXTRACONTRACTUAL: 22/04/2022 hasta 22/10/2023</t>
  </si>
  <si>
    <t>NOMBRE: Asociación de Productores Piscicolas y Agropecuarios de Tierradentro
Nit: 900433550-2
RL: Jorge Luis Vergara Jiménez
CC: 1066510254
DIRECCIÓN: Cl 5 Crr 1 - 25 Corregimiento Tierradentro
TELÉFONO: 3128231303
E-MAIL: aspropisat@hotmail.com</t>
  </si>
  <si>
    <t>aspropisat@hotmail.com</t>
  </si>
  <si>
    <t>en el mes de julio la EEE inicio con entrega de plántulas de cacao, y establecimiento en sitio definitivo</t>
  </si>
  <si>
    <t>343-2022</t>
  </si>
  <si>
    <t>2019-2560006342</t>
  </si>
  <si>
    <t>0454206212476
0454206212536
0454206212417
0454800222964
0454800222943
0454800223849
0454800222718
0454800220412
0454206256350
0454800256389</t>
  </si>
  <si>
    <t>MEJORAMIENTO DE LA PRODUCTIVIDAD DE 160 HECTÁREAS DE CULTIVO DE CACAO EN ETAPA PRODUCTIVA, MEDIANTE LA ADOPCIÓN E IMPLEMENTACIÓN DE PRÁCTICAS AMBIENTALMENTE SOSTENIBLES, QUE BENEFICIE LAS FAMILIAS DE PEQUEÑOS PRODUCTORES EN LOS MUNICIPIOS PDET DE CONVENCIÓN Y TEORAMA, DE LA REGIÓN DE CATATUMBO, DEPARTAMENTO DE NORTE DE SANTANDER</t>
  </si>
  <si>
    <t xml:space="preserve"> OBJETIVO GENERAL:
FORTALECER LAS CAPACIDADES ASOCIATIVAS PARA POTENCIALIZAR LA CADENA DE VALOR DEL CACAO EN LOS MUNICIPIOS DE TEORAMA Y CONVENCIÓN, NORTE DE SANTANDER
OBJETIVOS ESPECÍFICOS:
 MEJORAR LOS SISTEMAS DE LAS UNIDADES PRODUCTIVAS AGRÍCOLAS.
 FORTALECER ORGANIZACIONALMENTE A LAS ASOCIACIONES DE BASE Y DE SEGUNDO NIVEL	
 GENERAR CAPACIDADES AMBIENTALES FRENTE AL CAMBIO CLIMÁTICO
 ADELANTAR EL PLAN DE MEJORA QUE PERMITIRÁ LA CONSOLIDACIÓN DEL PROYECTO COMO UN NEGOCIO VERDE</t>
  </si>
  <si>
    <t>CONVENCIÓN Y TEORAMA</t>
  </si>
  <si>
    <t>BELLA UNIÓN, LA LAGUNA, CARRIZAL, CELEBRITA, CERRO AZUL, CORREGIMIENTO SOLEDAD, CULEBRITA, EL HOYO, GAJO MAYOR, LA GUAIRA, GUAMAL, LA GUAIRE, LA LAGUNA. LA VEGA, MACANAL SOLEDAD, MIRAFLORES, ROMERITOS, SAN ANTONIO, SAN CAYETANO, SANTA BÁRBARA, SOLEDAD, TRONQUEROS, VEGA.
AIRES DEL CATATUMBO, ASERRÍO, CAIMÁN, CAÑO SECO, CAÑO SOTO, DIVISO, EL CAIMÁN, EL DIVISO, ESCALAS, ESTRELLA ALTA, ESTRELLA BAJA, FILO GUAMO, GURAPALES, JABONERA, JURISDICCIONES, LA CEIBA, LA MURALLA, LA TEJA, LAS ESCALAS, LAS PALMAS , LLANA ALTA, LLANA BAJA, MADRIGUERAS, MESONES, MURALLA, PIEDRAS DE MOLER, PLANCHALES, PUENTE AZUL, QUINCE LETRAS, RÍO SANTO, SAN FRANCISCO, SAN GIL, SAN JOSÉ, SAN JUAN, SAN JUAN DE DIOS, SAN PABLO, SANTA LUCÍA, SANTO DOMINGO, TAGUAL, TRAVESÍAS, VENTANAS, VIJAGUAL.</t>
  </si>
  <si>
    <t>https://fondocp-my.sharepoint.com/:f:/g/personal/dani_umbarila_fondocolombiaenpaz_gov_co/Eqq0ytAAKY1Mjhvu3h8eY_EBVpF-ot3EKn75GT_44wlsUg?e=s2GQUi</t>
  </si>
  <si>
    <t>(I) COMPAÑÍA NACIONAL DE CHOCOLATES, 
(II) ABORIGEN CACAO SAS</t>
  </si>
  <si>
    <t>ASOCIACIÓN DE ASOCIACIONES DE PRODUCTORES DE CACAO DE NORTE DE SANTANDER Y SU REGIÓN CATATUMBO - ASOPROCANOR</t>
  </si>
  <si>
    <t>ASOCIACIÓN DE ASIOCIACIONES DE PRODUCTORES DE CACAO DE NORTE DE SANTANDER Y SU REGIÓN DEL CATATUMBO</t>
  </si>
  <si>
    <t>UNIÓN TEMPORAL AGROFUTURO DEL NORTE</t>
  </si>
  <si>
    <t>. GOBERNACIÓN DE NORTE DE SANTANDER - SECRETARÍA DE AGRICULTURA
. CORPONOR</t>
  </si>
  <si>
    <t>PCS-175-PCOM-T</t>
  </si>
  <si>
    <t xml:space="preserve">CERTIFICADO DE APROBACIÓN DE GARANTÍA DE CUMPLIMIENTO
ASEGURADORA: Compañía mundial de seguros
GARANTÍA: 380005923
CUMPLIMIENTO: 
SALARIOS Y PRESTACIONES SOCIALES:
CERTIFICADO DE APROBACIÓN DE GARANTÍA DE CUMPLIMIENTO
ASEGURADORA: 
GARANTÍA:
RESPONSABILIDAD CIVIL EXTRACONTRACTUAL: </t>
  </si>
  <si>
    <t xml:space="preserve">NOMBRE: Unión Temporal Agrofuturo del Norte
Nit: 901.567.223-8
RL: Edison Benavides Zarate
CC:
DIRECCIÓN: 
TELÉFONO:  
E-MAIL: </t>
  </si>
  <si>
    <t>utagrofuturodelnorte@gmail.com</t>
  </si>
  <si>
    <t xml:space="preserve">Se realiza seguimiento al cumplimiento de los acuerdos de cero deforestaciones en cada visita, encontrando total normalidad en el desarrollo y cumplimiento de los parámetros definidos en el acuerdo. </t>
  </si>
  <si>
    <t xml:space="preserve">En el mes de julio de avanzó con el proceso de caracterización de las áreas para reforestación una vez se hagan las entregas de los maderables programados dentro del marco del proyecto. De acuerdo a la situación encontrada, se pudo evidenciar que los beneficiaros destinarán los maderables de la siguiente manera:
1. Parte de los productores, realizarán la siembra de los maderables dentro de las plantaciones como sistema de sombrío.
2. Otro grupo de productores, destinarán los maderables como delimitación de linderos entre las fincas. 
3. Algunos beneficiarios, realizarán la siembra de maderables de manera lineal a las fuentes hídricas para proteger el recurso y evitar la reducción de caudales debido al cambio climático. 
4. Unos cuantos productores, tienen destinado los maderables para utilizarlos como cercas o delimitación de áreas dentro de la finca.
</t>
  </si>
  <si>
    <t xml:space="preserve">El proyecto se ha venido desarrollando de acuerdo a lo establecido en el tablero de control, por parte de la EEE se presentaron los documentos para solicitud de segundo desembolso, los cuales se encuentran en revisión y ajustes por parte de supervisión, se lleva un avance físico del  42% y financiero del 35%.
Actividades de avance del componente técnico:
- 160 productores con registros de producción mensual
- 160 monitoreos realizados
- Identificación de 715 jornales realizados en el mes de julio 
- 3.772,4 kilogramos vendidos en julio de 2023
- Caracterización árboles para rehabilitación de las 4 asociaciones
- A la fecha 35 productores han realizado las camas biológicas para control de efluentes de plaguicidas
- Seguimiento a la siembra de las 32000 plántulas de cacao
- 160 productores con diagnósticos individuales de manejo agronómico
</t>
  </si>
  <si>
    <t>Abril - junio 2023</t>
  </si>
  <si>
    <t>344-2022</t>
  </si>
  <si>
    <t>2019-2580005062</t>
  </si>
  <si>
    <t>618753298806
618029337915</t>
  </si>
  <si>
    <t>FORTALECIMIENTO DE LA AGROCADENA DEL CACAO CON ENFOQUE DE CONSERVACIÓN DEL ECOSISTEMA AMAZÓNICO, EN SAN VICENTE DEL CAGUÁN Y PUERTO RICO EN CAQUETÁ Y LA MACARENA EN META.</t>
  </si>
  <si>
    <t xml:space="preserve"> INCREMENTAR EL RENDIMIENTO EN LA PRODUCCIÓN DE CACAO DE LOS PRODUCTORES ASOCIADOS A COMICACAO EN SAN VICENTE DEL CAGUÁN Y PUERTO RICO EN CAQUETÁ Y LA MACARENA EN META, QUE SE BUSCA LOGRAR MEDIANTE LOS SIGUIENTES OBJETIVOS ESPECÍFICOS: 
•	REDUCIR LA PRESENCIA DE PLANTACIONES DE CACAO IMPRODUCTIVOS.
•	AUMENTAR EL MANEJO AGROECOLÓGICO Y AGROFORESTAL.
•	FACILITAR LOS PROCESOS DE PRODUCCIÓN Y DE SECADO DEL CACAO.
•	FORTALECER LAS CAPACIDADES SOCIO EMPRESARIALES DE COMICACAO.
</t>
  </si>
  <si>
    <t>SAN VICENTE DEL CAGUAN</t>
  </si>
  <si>
    <t>VILLALOBOS, LA PORCELANA, BETANIA, ALTO PALERMO, MANDALAY, PALMICHALES 2, EL PROGRESO, SANTO DOMINGO ALTO, EL BORUGO, PALMICHALES (TRES ESQUINAS), TRES ESQUINAS, LA NUTRIA, LA ESMERALDA, EL PLUMERO, SANTA MARTA, SOTARÁ, BALCONES, CEIBAS ARRIBA, CASAS GRANDES, TRONCALES, LA NUEVA ETAPA, EL DIVISO, ARENOSO, LA PRADERA, MEDIA ARGELIA, ARENOSO, LA REFORMA, ALTO ARENOSO, EL REFLEJO, LA CABAÑA, LA MEDIA, SAN VENANCIO, LA GRANADA, LAS LAJAS, LA MÚSICA, GIBRALTAR, MEDIO AVANCE, EL PESCADOR, PELAS BAJO PATO, HONDURAS, LAS MORRAS, MONTERREY, ALTO RIECITIO, PUERTO LOSADA, POSETAS, FLOR DE MAYO, ALPES, EL CONDOR, LAS DELICIAS, LA SIERRA, LA VIUDA, LAURELES ALTO.</t>
  </si>
  <si>
    <t>https://fondocp-my.sharepoint.com/:f:/g/personal/dani_umbarila_fondocolombiaenpaz_gov_co/EnlzmTjfl8JJqP6JO0zwJr0BSkjcaZEb5sccvn3kAMtBxw?e=cX9yDi</t>
  </si>
  <si>
    <t xml:space="preserve"> COMPAÑÍA NACIONAL DE CHOCOLATES</t>
  </si>
  <si>
    <t>COMITÉ DE CULTIVADORES DE CACAO EN SISTEMAS AGROFORESTALES DEL MUNICIPIO DE SAN VICENTE DEL CAGUÁN – COMICACAO</t>
  </si>
  <si>
    <t xml:space="preserve">COMITÉ DE CULTIVADORES DE CACAO EN SISTEMAS AGROFORESTALES DEL MUNICIPIO DE SAN VICENTE DEL CAGUÁN - COMICACAO </t>
  </si>
  <si>
    <t>ALCALDIA DE SAN VICENTE DEL CAGUAN COMICACAO CORPOAMAZONIA ART</t>
  </si>
  <si>
    <t>PCS-267-PCOM-T</t>
  </si>
  <si>
    <t xml:space="preserve">NOMBRE: COMITÉ DE CULTIVADORES DE CACAO EN SISTEMAS AGROFORESTALES DEL MUNICIPIO DE SAN VICENTE DEL CAGUÁN - COMICACAO 
Nit: 900.224.408-8
RL: RUDBEL POVEDA QUESADA
CC:
DIRECCIÓN: 
TELÉFONO:  
E-MAIL: </t>
  </si>
  <si>
    <t>comite.cacaoteros.svc@gmail.com</t>
  </si>
  <si>
    <t xml:space="preserve">•	equipo técnico de implementación del proyecto contratado (coordinador, extensionistas, promotor rural, socioambiental), se han realizado 248 visitas a los beneficiarios en sus predios para las diferentes actividades
•	base de beneficiarios confirmada
•	Se han entregado tijeras de mano y tijeras de altura a los 96 productores
•	Se realizó una primera entrega de tres bultos de fertilizante edáfico (cafeaza – NPK) a los beneficiarios para un total de 299 bultos entregados
•	Se avanza en el Inventario de plantaciones
•	los productores han estado realizando podas de mantenimiento y rehabilitación a sus cultivos y han realizado controles de arvenses y podas de reducción de sombra en arboles maderables del sistema agroforestal
•	Se realizó diagnóstico de capacidades técnicas de los beneficiarios, para orientar la asistencia técnica (identificación de enfermedades)
•	Elaboración de un tablero de indicadores para caracterizar el estado de cada unidad productiva que permitirá trabajar sobre las variables a trabajar para mejorar la eficiencia y productividad
•	Dentro del Plan de asistencia técnica, se ha avanzado en la identificación de clones presentes en los predios para mejorar productividad mediante para un plan de trabajo para manejo de compatibilidad.
•	Se está elaborando la caja de herramientas del proyecto mediante la consolidación de información técnica
•	Se continúa con el plan de visitas de acompañamiento técnico, 24 visitas por técnico / mes en promedio.
•	Se avanza en la recolección de puntos GPX de los polígonos de los participantes del proyecto dentro del objetivo de elaborar un documento de planificación predial por productor.
•	Recepción de los resultados de análisis de suelos, con lo cual se puede dar inicio para la formulación de plan de fertilización de los participantes del proyecto. </t>
  </si>
  <si>
    <t>345-2022</t>
  </si>
  <si>
    <t>2019-2520003022</t>
  </si>
  <si>
    <t>119821217410
0119821215550</t>
  </si>
  <si>
    <t>FORTALECIMIENTO DE LA CADENA DE VALOR DE SACHA INCHI EN EL PUEBLO INDÍGENA NASA—DE LOS RESGUARDOS DE TORIBIO, TACUEYÓ Y SAN FRANCISCO DEL MUNICIPIO DE TORIBIO, EN LOS ASPECTOS DE CULTIVO, TRANSFORMACIÓN Y COMERCIALIZACIÓN PARA MEJORAR LA CALIDAD DE VIDA, LA INCLUSIÓN PRODUCTIVA, LA GENERACIÓN DE INGRESOS Y LA VINCULACIÓN COMERCIAL</t>
  </si>
  <si>
    <t xml:space="preserve"> OBJETIVO GENERAL:
GENERAR COMPETITIVIDAD EN LOS PRODUCTORES DE LA COMUNIDAD NASA A TRAVÉS DEL FORTALECIMIENTO DE LA CADENA DE VALOR DEL SACHA INCHI EN LOS PROCESOS DE PRODUCCIÓN, TRANSFORMACIÓN Y COMERCIALIZACIÓN
OBJETIVOS ESPECÍFICOS:
 MEJORAR LOS PROCESOS DE PRODUCCIÓN PRIMARIA A TRAVÉS DE LA ASISTENCIA TÉCNICA Y AMBIENTAL ESPECIALIZADA Y LA IMPLEMENTACIÓN DE TECNOLOGÍA E INVESTIGACIÓN PARTICIPATIVA EN LOS CULTIVOS.
 DESARROLLAR PRODUCTOS INNOVADORES NUTRACÉUTICOS Y ESTANDARIZAR PROCESOS DE TRANSFORMACIÓN DENTRO DE LA PLANTA DE SACHA INCHI QUE GARANTICEN LA CALIDAD Y DIVERSIFICACIÓN CON NUEVOS PRODUCTOS DERIVADOS DE ESTE CULTIVO.
 IMPLEMENTAR PLANES DE MERCADEO Y FINANCIEROS QUE PERMITAN EL DESARROLLO COMERCIAL, ADMINISTRATIVO Y FINANCIERO DE LA ASOCIACIÓN.
 ADELANTAR EL PLAN DE MEJORA QUE PERMITIRÁ LA CONSOLIDACIÓN DEL PROYECTO COMO UN NEGOCIO VERDE</t>
  </si>
  <si>
    <t>TORIBÍO</t>
  </si>
  <si>
    <t>EL BERLÍN, BUENA VISTA, CLAYO, EL CONGO, EL CULEBRERO, EL DAMIÁN, EL FLAYO, EL GALVIAL, EL MANZANO, EL MAYO, EL MIRADOR, EL MOLINO, EL NARANJO, EL PLANZANO, EL PLAYÓN ALTO, EL TRAPICHE, CARRIZAL, GARGANILLAS, LA BETULIA, LA BODEGA, LA CALERA, LA CRUZ, LA DESPENSA, LA LAGUNA, LA LUZ, LA MARÍA, LA PALMA, LA PERLA, LA PILA, LA PLAYA, LA PRIMAVERA, LOMA DE PAJA, MANZANO, NATALÁ, PAJARITO, PEDREGAL, PIEDRA MESA, PILAMO, POTRERITO, SAN DIEGO, SAN JULIÁN, SOTO, STEADERO, TABLAZO, TACUEYÓ, TRAPICHE, VENADILLO, VICHIQUE.</t>
  </si>
  <si>
    <t>https://fondocp-my.sharepoint.com/:f:/g/personal/dani_umbarila_fondocolombiaenpaz_gov_co/Em8Kdjq-XEFHvsQdnC2TdS0BsJccCqvR-ozztFyzsjqHyA?e=pUmqwP</t>
  </si>
  <si>
    <t>SACHA INCHI</t>
  </si>
  <si>
    <t>(I) SOLUCIONES INTEGRALES PARA EL DESARROLLO AGROINDUSTRIAL SOSTENIBLE S.A.S
(II) NÉCTARES NATURALMENTE EXÓTICO INC. S.A.S - NECTARES.CO
(III) DISTRIBUIDORA COMERCIAL PROYECTO NASA
(IV) GRANERO Y MISCELÁNEA MI FAENA</t>
  </si>
  <si>
    <t>SACHA NASA (ORGANIZACIÓN DE PRODUCTORES)</t>
  </si>
  <si>
    <t>PCS-273-PCOM-T</t>
  </si>
  <si>
    <t>CERTIFICADO DE APROBACIÓN DE GARANTÍA DE CUMPLIMIENTO
ASEGURADORA: ASEGURADORA SOLIDARIA DE COLOMBIA S.A. ENTIDAD COOPERATIVA
GARANTÍA: 435-45-994000014083
CUMPLIMIENTO: 09/04/2022 a 09/10/2024
SALARIOS Y PRESTACIONES SOCIALES: 09/04/2022 a 09/10/2026
CERTIFICADO DE APROBACIÓN DE GARANTÍA DE CUMPLIMIENTO
ASEGURADORA: ASEGURADORA SOLIDARIA DE COLOMBIA S.A. ENTIDAD COOPERATIVA
GARANTÍA: 435-74-994000011984
RESPONSABILIDAD CIVIL EXTRACONTRACTUAL: 09/04/22 a 09/10/23</t>
  </si>
  <si>
    <t>En las visitas técnicas de caracterización que realiza el equipo técnico en finca se da capacitación y orientación que deben propender por el cumplimiento del compromiso de acuerdo de cero reforestaciones;</t>
  </si>
  <si>
    <t xml:space="preserve">En las visitas técnicas que realiza el equipo técnico en finca se da capacitación y orientación; sobre el cuidado, protección y conservación del medio ambiente de las áreas que disponen en la finca y demás áreas aledañas para regeneración natural y nacimientos de agua además deben implementar BPA en el proceso productivo, hacer uso eficiente del agua, uso adecuado de los residuos sólidos, implementar diversidad de especies vegetales transitorias </t>
  </si>
  <si>
    <t>Proyecto Nasa se encuentra en la vinculación y caracterización de 24 familias que están pendiente por vincular al proyecto Sacha Inchi</t>
  </si>
  <si>
    <t>1 semana/octubre/2023</t>
  </si>
  <si>
    <t>107</t>
  </si>
  <si>
    <t>346-2022</t>
  </si>
  <si>
    <t>2019-2520006052</t>
  </si>
  <si>
    <t>0119455266755
0119455267915</t>
  </si>
  <si>
    <t>CONSERVACIÓN Y RESTAURACIÓN DE ECOSISTEMAS ESTRATÉGICOS EN LA MICROCUENCA CAPARROZAL, RESGUARDO INDÍGENA CILIA O LA CALERA DEL MUNICIPIO DE MIRANDA —CAUCA.</t>
  </si>
  <si>
    <t xml:space="preserve"> MEJORAR LA SOSTENIBILIDAD AMBIENTAL DE LA MICROCUENCA HIDROGRÁFICA QUEBRADA CAPARROZAL, A TRAVÉS DE ACCIONES ESTRATÉGICAS DE CONSERVACIÓN, RESTAURACIÓN Y APROVECHAMIENTO SOSTENIBLE EN EL TERRITORIO DE LOS MIEMBROS DEL CABILDO INDÍGENA DEL RESGUARDO INDÍGENA LA CILIA O LA CALERA. 
OBJETIVOS ESPECÍFICOS:
•	BRINDAR ASISTENCIA TÉCNICA Y APOYO PARA EL MEJORAMIENTO DEL DESEMPEÑO AMBIENTAL DE LOS SISTEMAS PRODUCTIVOS GANADEROS Y AGROFORESTALES PRESENTES EN EL TERRITORIO;
•	REALIZAR CERRAMIENTO Y ENRIQUECIMIENTO DE NACEDEROS Y RELICTOS DE BOSQUE NATIVO Y SECUNDARIO ESTRATÉGICOS PARA EL TERRITORIO; Y
•	FORTALECER LA GOBERNANZA Y LOS PROCESOS DE SEGUIMIENTO Y MONITOREO A LOS USOS Y PRÁCTICAS AMBIENTALES DE RESTAURACIÓN Y CONSERVACIÓN POR PARTE DE LA AUTORIDAD INDÍGENA. </t>
  </si>
  <si>
    <t>MIRANDA</t>
  </si>
  <si>
    <t xml:space="preserve">LAS DANTAS, CAJONES, MINA, HORNO, LA CALERA, LA CILIA, EL CABILDO, CAPARROZAL, MONTERREDONDO, OTOVAL, POTRERITO, CARAQUEÑO, LAS CAÑAS, LA UNIÓN, NUEVO HORIZONTE Y GUATEMALA </t>
  </si>
  <si>
    <t>https://fondocp-my.sharepoint.com/:f:/g/personal/dani_umbarila_fondocolombiaenpaz_gov_co/EtR574boGeFHvhiiPPEIkT8B3M4JZkBdDX0Lh6hhNGmkqg?e=AUUyea</t>
  </si>
  <si>
    <t>RESTAURACIÓN 261 HA</t>
  </si>
  <si>
    <t xml:space="preserve">CABILDO INDÍGENA RESGUARDO LA CILIA O LA CALERA DE MIRANDA CAUCA </t>
  </si>
  <si>
    <t>CABILDO INDÍGENA RESGUARDO LA CILIA O LA CALERA DE MIRANDA CAUCA (SEGÚN PERFIL)</t>
  </si>
  <si>
    <t>CORPORACIÓN PARA LA SOSTENIBILIDAD DE LA SUBCUENCA DEL RIO PALO (CORPOPALO)</t>
  </si>
  <si>
    <t xml:space="preserve">ALCALDÍA DE MIRANDA Y CRC </t>
  </si>
  <si>
    <t>PCS-291-PCOM-T</t>
  </si>
  <si>
    <t>CERTIFICADO DE APROBACIÓN DE GARANTÍA DE CUMPLIMIENTO
ASEGURADORA: SEGUROS DEL ESTADO
GARANTÍA: 45-45-101108498
CUMPLIMIENTO: DESDE 01/04/2022 HASTA 01/04/2024
SALARIOS Y PRESTACIONES SOCIALES: DESDE 01/04/2022 HASTA 01/04/2026
CERTIFICADO DE APROBACIÓN DE GARANTÍA DE CUMPLIMIENTO: No disponible.
ASEGURADORA: SEGUROS DEL ESTADO
GARANTÍA: 45-40-101075425
RESPONSABILIDAD CIVIL EXTRACONTRACTUAL: DESDE 01/04/2022   HASTA 01/04/2023</t>
  </si>
  <si>
    <t>NOMBRE: CORPORACIÓN PARA LA SOSTENIBILIDAD DE LA SUBCUENCA DEL RIO PALO
Nit: 800191735-5
RL: YOLANDA LUCIA GARCES MAZORRA
CC: 39592657
DIRECCIÓN: CR 9 # 4-49 SANTANDER DE QUILICHAO - CAUCA
TELÉFONO:  3003251941
E-MAIL: corpopalo@yahoo.es , albitarojasvelez@gmail.com</t>
  </si>
  <si>
    <t xml:space="preserve"> corpopalo@yahoo.es , albitarojasvelez@gmail.com</t>
  </si>
  <si>
    <t>Área estimada para restauración pasiva: 217.6 ha (cerca de 8 Km de cerramiento)
Avance del mes: 2 ha (1Km)     Avance Total Acumulado: 242 ha (10Km)
•	Área estimada para restauración activa: 31.3 ha
Avance del mes: 4 ha                           Avance Total Acumulado: 34,7 ha
•	Área estimada para cercas vivas: 39.7 ha (con cerca de 16.5 Km de corredores biológicos)
Avance del mes: 1 ha (0,3Km)           Avance Total Acumulado: 47 ha (15,3 Km)
1.	Área estimada para sistemas silvopastoriles: 38.3 ha (con cerca de 10.3 Km plántulas para el ramoneo paralelas a la cerca viva)
Avance del mes: 2 ha (2 Km)                Avance Total Acumulado: 38 ha (7 Km)
Área estimada para sistemas agroforestales: 11 ha (con cerca de 3.5 Km en cercas vivas)
Avance del mes: 10%                                Avance Total Acumulado: 100%
•	Nacimientos de Agua a Aislados: 60 ((cerca de 6 Km de aislamiento)
Avance del mes:  1 (0.5Km)                   Avance Total Acumulado: 77 (7.2 Km)</t>
  </si>
  <si>
    <t>No alica</t>
  </si>
  <si>
    <t>361-2022</t>
  </si>
  <si>
    <t>2019-2540005792</t>
  </si>
  <si>
    <t xml:space="preserve">RESTAURACIÓN ECOLÓGICA PARTICIPATIVA EN LOS BOSQUES NATURALES DEGRADADOS, LAS ÁREAS SUSTITUIDAS DE CULTIVOS DE USO ILÍCITO Y RÍOS AL INTERIOR DEL PNN PARAMILLO EN EL SECTOR DE OCUPACIÓN CAMPESINA SINU - MANSO - TIGRE </t>
  </si>
  <si>
    <t xml:space="preserve"> INICIAR PROCESOS DE RESTAURACIÓN MEDIANTE LA RECUPERACIÓN Y REHABILITACIÓN DE LOS ECOSISTEMAS BOSCOSOS DE LAS VEREDAS SANTA CRUZ, SANTA ISABEL, BARRANCÓN, JARDÍN Y QUEBRADA SECA  (TIERRALTA, CÓRDOBA), LOCALIZADAS EN EL PARQUE NACIONAL NATURAL PARAMILLO, IMPACTANDO A MEDIANO Y LARGO PLAZO EN ASPECTOS COMO LA RECUPERACIÓN Y MANTENIMIENTO DE LOS SERVICIOS ECOSISTÉMICOS (SSEE) DE LOS BOSQUES, MITIGANDO LOS EFECTOS DEL CAMBIO CLIMÁTICO, AUMENTANDO LA CONCIENCIA, SENSIBILIDAD Y RESPONSABILIDAD AMBIENTAL DE LOS BENEFICIARIOS Y VEREDAS, Y MEJORANDO AUNQUE SEA UN POCO LA CALIDAD DE VIDA DE LOS BENEFICIARIOS Y USUARIOS AGUAS ABAJO (POR TENER MEJORES SSEE) Y MITIGANDO LA EMIGRACIÓN RURAL POR FALTA DE OPORTUNIDADES.</t>
  </si>
  <si>
    <t>QUEBRADA SECA, SANTA CRUZ, SANTA ISABEL, BRRANCON, JARDIN</t>
  </si>
  <si>
    <t>https://fondocp-my.sharepoint.com/:f:/g/personal/dani_umbarila_fondocolombiaenpaz_gov_co/ErNeVQ-zN1lFt0kyjbc_FJEBUDJqJdjfgTMpTDeibhd4ag?e=nVHf6J</t>
  </si>
  <si>
    <t>RESTAURACIÓN 439,3 HA</t>
  </si>
  <si>
    <t>ASOCIACIÓN DE PESCADORES ARTESANALES DEL EMBALSE DE URRÁ (APESCAR) - JUNTAS DE ACCIÓN COMUNAL QUEBRADA SECA, SANTA CRUZ, SANTA ISABEL, BARRANCÓN Y JARDÍN.</t>
  </si>
  <si>
    <t>ASOCIACIÓN DE PESCADORES ARTESANALES DEL EMBALSE DE URRÁ (APESCAR) - JUNTAS DE
ACCIÓN COMUNAL QUEBRADA SECA, SANTA CRUZ, SANTA ISABEL, BARRANCÓN Y JARDÍN.</t>
  </si>
  <si>
    <t>PCS-179-PCOM-T</t>
  </si>
  <si>
    <t>CERTIFICADO DE APROBACIÓN DE GARANTÍA DE CUMPLIMIENTO
ASEGURADORA: SEGUREXPO DE COLOMBIA S.A.
GARANTÍA: 140228
CUMPLIMIENTO: Desde 1/06/22 Hasta 1/06/25
SALARIOS Y PRESTACIONES SOCIALES: Desde 1/06/22 Hasta 1/06/27
CERTIFICADO DE APROBACIÓN DE GARANTÍA DE CUMPLIMIENTO
ASEGURADORA: SEGUREXPO DE COLOMBIA S.A.
GARANTÍA: 10270
RESPONSABILIDAD CIVIL EXTRACONTRACTUAL: Desde 1/06/22 Hasta 1/06/24</t>
  </si>
  <si>
    <t>ecosistemastropicales2021@gmail.com</t>
  </si>
  <si>
    <t>Georeferenciación 312.9 HA Restauración</t>
  </si>
  <si>
    <t>Se registra por el componente técnico el avance de la producción de material vegetal en los viveros artesanales con 38,053 de plántulas de diferentes especies forestales producidas en la vereda Quebrada Seca y Santa Isabel que hacen parte de las 714,410 plántulas de restauración. En georreferenciación, aplicación de ficha para la caracterización de predios se avanza en un 71% con 12.8 HA verificadas. En temas de capacitación se continua las jornadas ECAS en las (5) veredas participantes del proyecto se avanza en el Módulo #1 Aspectos generales de Conservación, Modulo #4 producción de insumos orgánicos Biopreparados.</t>
  </si>
  <si>
    <t>362-2022</t>
  </si>
  <si>
    <t>2019-2540007002</t>
  </si>
  <si>
    <t>1423580163149-3</t>
  </si>
  <si>
    <t>SIEMBRA, CULTIVO, PRODUCCIÓN Y COMERCIALIZACIÓN DE BOCACHICO EN EL CABILDO INDÍGENA SANTA FE ALTO SAN JORGE</t>
  </si>
  <si>
    <t xml:space="preserve"> INCREMENTAR REPRESENTATIVAMENTE LOS INGRESOS ECONÓMICOS DE LOS INTEGRANTES DEL CABILDO INDÍGENA ZENÚ SANTAFÉ ALTO SAN JORGE.
OBJETIVOS ESPECÍFICOS:
 IMPLEMENTAR UN SISTEMA PRODUCTIVO DE BOCACHICO Y CACHAMA.
 FORTALECER ORGANIZACIONALMENTE CON ENFOQUE ÉTNICO INTEGRADOR, EL CABILDO INDÍGENA ZENÚ SANTAFÉ ALTO SAN JORGE Y LOS BENEFICIARIOS INVOLUCRADOS.
 GENERAR CAPACIDADES AMBIENTALES FRENTE AL CAMBIO CLIMÁTICO.
 ADELANTAR EL PLAN DE MEJORA QUE PERMITIRÁ LA CONSOLIDACIÓN DEL PROYECTO COMO UN NEGOCIO VERDE.</t>
  </si>
  <si>
    <t>PUERTO LIBERTADOR</t>
  </si>
  <si>
    <t>SANTA FE ALTO SAN JORGE, JEGUITO ABEJA, JEGUITA, LA ESPERANZA, JUEGUITA BAJO</t>
  </si>
  <si>
    <t>https://fondocp-my.sharepoint.com/:f:/g/personal/dani_umbarila_fondocolombiaenpaz_gov_co/ElZtSd8Elh1LqmqUSA63jE8Bw9z6wGYTHbs5RSKwOevSTw?e=ACDsNn</t>
  </si>
  <si>
    <t>BOCACHICO Y CACHAMA BLANCA</t>
  </si>
  <si>
    <t>ComerPez &amp; +</t>
  </si>
  <si>
    <t>CABILDO INDÍGENA DE LA COMUNIDAD SANTA FE ALTO SAN JORGE</t>
  </si>
  <si>
    <t>CABILDO INDÍGENA DE LA COMUNIDAD SANTA FÉ ALTO SAN JORGE</t>
  </si>
  <si>
    <t>CONSORCIO RAÍCES UT</t>
  </si>
  <si>
    <t>COMERPEZ</t>
  </si>
  <si>
    <t>CERTIFICADO DE APROBACIÓN DE GARANTÍA DE CUMPLIMIENTO
ASEGURADORA: Seguros del Estado SA
GARANTÍA: 18-45-101148028
CUMPLIMIENTO: 20/05/2022 hasta 20/05/2025
SALARIOS Y PRESTACIONES SOCIALES: 20/05/2022 hasta 20/05/2027
CERTIFICADO DE APROBACIÓN DE GARANTÍA DE CUMPLIMIENTO
ASEGURADORA: Seguros del Estado SA
GARANTÍA: 18-40-101059523
RESPONSABILIDAD CIVIL EXTRACONTRACTUAL: 20/05/2022 hasta 20/05/2024</t>
  </si>
  <si>
    <t>NOMBRE: Consorcio RAICES
Nit: 901562023-9
RL: Eliana María Ruiz Herrera
CC: 1064186186
DIRECCIÓN: Crr 7 # 5A-35 Puerto Libertador, Córdoba
TELÉFONO:  3105463183
E-MAIL: consorcioraices4@gmail.com</t>
  </si>
  <si>
    <t>consorcioraices4@gmail.com</t>
  </si>
  <si>
    <t>en el mes de julio la EEE por medio del equipo técnico ha estado acompañando las familias para informar avances y publicado TDR para adquisición de alimentos y alevinos.</t>
  </si>
  <si>
    <t>368-2022</t>
  </si>
  <si>
    <t>2019-2520004032</t>
  </si>
  <si>
    <t>RECUPERACIÓN CORREDOR ECOLÓGICO ZONA DE INFLUENCIA PARQUE NEVADO DEL HUILA EN LA COMUNIDAD DEL BLOQUE 4, VEREDAS (CALOTO NUEVO, LA BETULIA, SANTA RITA, LA ESTRELLA) RESGUARDO DE SAN FRANCISCO, MUNICIPIO DE TORIBIO, DEPARTAMENTO DEL CAUCA)</t>
  </si>
  <si>
    <t xml:space="preserve"> RECUPERAR LOS ECOSISTEMAS DEGRADADOS EN PREDIOS A RESTAURAR DE LAS VEREDAS CALOTO NUEVO, LA BETULIA, SANTA RITA, LA ESTRELLA COMO RESULTADO DE PRÁCTICAS INAPROPIADAS DE USO Y APROVECHAMIENTO DE LOS RECURSOS NATURALES”, A TRAVÉS DE LA RESTAURACIÓN DE 250 HECTÁREAS EN EL CUAL SE BUSCA REALIZAR ACCIONES DE CONSERVACIÓN DE LA BIODIVERSIDAD Y SUS SERVICIOS ECOSISTÉMICOS. 
OBJETIVOS ESPECÍFICOS:
•	ESTABLECER UN MODELO QUE PERMITA FORTALECER LOS PROCESOS DE APROPIACIÓN DE PROCESO DE RESTAURACIÓN ECOLÓGICA, LA CONSERVACIÓN DE FUENTES HÍDRICAS Y DE PRÁCTICAS ANCESTRALES DENTRO DEL TERRITORIO.
•	IMPLEMENTAR DISEÑOS DE RESTAURACIÓN ACTIVA Y PASIVA.
•	IMPLEMENTAR UN HUERTO COMUNITARIO O TUL.
•	REALIZAR CAPACITACIONES A LOS COMUNEROS EN MANEJO AGROECOLÓGICO Y EDUCACIÓN AMBIENTAL.</t>
  </si>
  <si>
    <t xml:space="preserve">TORIBIO </t>
  </si>
  <si>
    <t>CALOTO NUEVO, LA BETULIA, SANTA RITA, LA ESTRELLA</t>
  </si>
  <si>
    <t>https://fondocp-my.sharepoint.com/:f:/g/personal/dani_umbarila_fondocolombiaenpaz_gov_co/Ese8QWHSBtZMjcOFIOVmPIMBXeQVs90ePe8yQRx000N1Xg?e=vn4rk1</t>
  </si>
  <si>
    <t>COSERVACIÓN Y RESTAURACIÓN 250 HA</t>
  </si>
  <si>
    <t xml:space="preserve">CABILDO INDÍGENA DE SAN FRANCISCO </t>
  </si>
  <si>
    <t>CABILDO INDIGENA DE SAN FRANCISCO (SEGÚN PERFIL)</t>
  </si>
  <si>
    <t xml:space="preserve">CENTRO DE EDUCACIÓN, CAPACITACIÓN E INVESTIGACIÓN PARA EL DESARROLLO INTEGRAL DE LA COMUNIDAD - CECIDIC </t>
  </si>
  <si>
    <t>PCS-292-PCOM-T</t>
  </si>
  <si>
    <t xml:space="preserve">CERTIFICADO DE APROBACIÓN DE GARANTÍA DE CUMPLIMIENTO
ASEGURADORA: SEGUROS MUNDIAL.
GARANTÍA: CCS-100013551
CUMPLIMIENTO: 16/05/22 HASTA 22/11/26
SALARIOS Y PRESTACIONES SOCIALES: 16/05/22 HASTA 22/11/26
CERTIFICADO DE APROBACIÓN DE GARANTÍA DE CUMPLIMIENTO
ASEGURADORA: SEGUROS MUNDIAL.
GARANTÍA: CCS-100002869
RESPONSABILIDAD CIVIL EXTRACONTRACTUAL: 16/05/22 HASTA 22/11/23
</t>
  </si>
  <si>
    <t>NOMBRE: Centro de Educación, Capacitación E Investigación para el Desarrollo Integral de la Comunidad - CECIDIC
Nit: 817007180-3
RL: Marcos Yule Yatacue 
CC: 4783929
DIRECCIÓN: Vereda La Betulia Resguardo San Francisco.
TELÉFONO:  3102623700 / 3216451254
E-MAIL: rudaesme1@hotmail.com; nestorpino@unicauca.edu.co</t>
  </si>
  <si>
    <t>joalflores@hotmail.com ; rudaesme1@hotmail.com; nestorpino@unicauca.edu.co</t>
  </si>
  <si>
    <t>El avance se da en los procesos de regeneracion natural, esto gracias al aislamiento de 150 has, Por otro lado se tiene construido el vivero y el embolsamiento de 10.000 unidades de chapolas de especies nativas, a la espera de ser transplantados o sembrados en zonas despejadas y agilizar el proceso de restauracion, se tiene el huerto tull, instalado con las primeras cosechas, se inicia las mingas para la construccion de la chamba. ya se tiene un avance del 50% construido..</t>
  </si>
  <si>
    <t>COLECTIVA POR SER ZONA INDIGENA</t>
  </si>
  <si>
    <t>el semillero con 10.000 chapolas de especies nativas, esta a la espera de tener un tamaño idela para ser trasplantados y contribuir o agilizar la restauracion en zonas mas descubiertas, se esta cosechando los primeras hortalizas del huerto tull, asegurando la seguridad alimentaria en las mingas o  trabajos comunitarios, se inicia la construccion de la chamba con un avance del 50%, con este proceso se pretende evitar el ingreso del ganado vacuno de los vecinos.</t>
  </si>
  <si>
    <t>Febrero  a marzo de 2023  - abril a junio de 2023</t>
  </si>
  <si>
    <t>369-2022</t>
  </si>
  <si>
    <t>2019-4400044422</t>
  </si>
  <si>
    <t>PACÍFICO MEDIO</t>
  </si>
  <si>
    <t>RESTAURACIÓN DE ECOSISTEMAS DEGRADADOS EN ÁREAS DEL CONSEJO COMUNITARIO DE LA COMUNIDAD NEGRA DE CÓRDOBA Y SAN CIPRIANO, UBICADO EN EL MUNICIPIO DE BUENAVENTURA. (VALLE DEL CAUCA)</t>
  </si>
  <si>
    <t xml:space="preserve"> ADELANTAR ACCIONES PARA CONTRIBUIR A LA RESTAURACIÓN DE LOS SUELOS Y EL ECOSISTEMA BOSCOSO DENTRO DEL CONCEJO COMUNITARIO CÓRDOBA Y SAN CIPRIANO, A TRAVÉS DE LA IMPLEMENTACIÓN DE ESTRATEGIAS PARA EL USO, MANEJO DE LA RIBERA DEL RÍO DAGUA Y DEL ECOSISTEMA BOSCOSO DENTRO DEL CC CÓRDOBA Y SAN CIPRIANO Y LA GENERACIÓN DE MECANISMOS PARA EL FORTALECIMIENTO COMUNITARIO Y ARTICULACIÓN INTERINSTITUCIONAL PARA EL CONTROL, MANEJO Y GESTIÓN DEL TERRITORIO. </t>
  </si>
  <si>
    <t>VALLE DEL CAUCA</t>
  </si>
  <si>
    <t>BUENAVENTURA</t>
  </si>
  <si>
    <t>CORDÓBA, SAN CIPRIANO Y SANTA HELENA</t>
  </si>
  <si>
    <t>https://fondocp-my.sharepoint.com/:f:/g/personal/dani_umbarila_fondocolombiaenpaz_gov_co/EuKb065sN09BpMpp4FqJD9cBTOBz3Tq_n5DivYoFy9pzow?e=44NHtB</t>
  </si>
  <si>
    <t>RESTAURACIÓN 1000 HA</t>
  </si>
  <si>
    <t>CONSEJO COMUNITARIO DE LA COMUNIDAD NEGRA DE CÓRDOBA Y SAN CIPRIANO</t>
  </si>
  <si>
    <t>FUNDACIÓN AMBIENTALISTA Y REFORESTADORES DE COLOMBIA – FUNDARCOL</t>
  </si>
  <si>
    <t>PCS-286-PCOM-T</t>
  </si>
  <si>
    <t>CERTIFICADO DE APROBACIÓN DE GARANTÍA DE CUMPLIMIENTO
ASEGURADORA: SEGURO DEL ESTADO
GARANTÍA: 45-45-101109124
CUMPLIMIENTO: DEL  13/05/22 AL 13/05/25  1.141.550.475,8
SALARIOS Y PRESTACIONES SOCIALES:  DEL  13/05/22 AL 13/05/27  285.387.618,95
CERTIFICADO DE APROBACIÓN DE GARANTÍA DE CUMPLIMIENTO
ASEGURADORA: 
GARANTÍA:45-40-101075847
RESPONSABILIDAD CIVIL EXTRACONTRACTUAL: DEL  13/05/22 AL 13/05/24   1.426.938.095,0</t>
  </si>
  <si>
    <t>NOMBRE: FUNDACIÓN AMBIENTALISTAS Y REFORESTADORES DE COLOMBIA-FUNDARCOL
Nit: 805.025.599-8
RL: MARIE LEMOS DE LARA
CC: 25.434.882
DIRECCIÓN: CR 3 11-32 CALI
TELÉFONO:  3153403190-3013039665
E-MAIL: fundarcol1@gmail.com, fundarcol.cali@gmail.com</t>
  </si>
  <si>
    <t>fundarcol1@gmail.com, fundarcol.cali@gmail.com</t>
  </si>
  <si>
    <t xml:space="preserve">ALTA </t>
  </si>
  <si>
    <t xml:space="preserve">Fue aprobada la terminación de contrato por parte de la UTC, el proceso expone la pérdidas de las 400 Hectaréas ya restaurdas, y pérdida de plantas ya listas para sembrar. </t>
  </si>
  <si>
    <t>31 de marzo2023</t>
  </si>
  <si>
    <t xml:space="preserve">Ninguno </t>
  </si>
  <si>
    <t>Suspendido por terminación aprobada en agosto 2023</t>
  </si>
  <si>
    <t>01.06.2024</t>
  </si>
  <si>
    <t>370-2022</t>
  </si>
  <si>
    <t>2019-4400043712</t>
  </si>
  <si>
    <t xml:space="preserve">RESTAURACIÓN DE ECOSISTEMAS DEGRADADOS Y PROYECTOS AGRÍCOLAS SOSTENIBLES EN EL TERRITORIO INDÍGENA YUKPA DE IROKA EN EL MUNICIPIO AGUSTÍN CODAZZI. </t>
  </si>
  <si>
    <t xml:space="preserve"> IMPLEMENTAR ACCIONES PARA LA RECUPERACIÓN DE COBERTURAS VEGETALES, ASÍ COMO FERTILIDAD DE LOS SUELOS EN EL TERRITORIO YUKPA
OBJETIVOS ESPECÍFICOS:
REDUCIR LA PRÁCTICA DE LA DEFORESTACIÓN EN EL TERRITORIO YUKPA
ELIMINAR LA PRÁCTICA DE QUEMAS EN EL TERRITORIO YUKPA
RECUPERAR LA FERTILIDAD DEL SUELO EN EL TERRITORIO YUKPA
PROMOVER E IMPLEMENTAR ACCIONES Y PROYECTOS DE RESTAURACIÓN ECOLÓGICA
</t>
  </si>
  <si>
    <t>AGUSTÍN CODAZZI</t>
  </si>
  <si>
    <t>RESGUARDO INDIGENA</t>
  </si>
  <si>
    <t>https://fondocp-my.sharepoint.com/:f:/g/personal/dani_umbarila_fondocolombiaenpaz_gov_co/Ej1VDntms2pLvvjM5_7sNtsB-ZCh_XUV0pB4_RjCbEQJkA?e=7t8oBA</t>
  </si>
  <si>
    <t>RESTAURACIÓN - 259,8</t>
  </si>
  <si>
    <t>RESGUARDO INDÍGENA YUKPA “IROKA”</t>
  </si>
  <si>
    <t>PCS-283-PCOM-T</t>
  </si>
  <si>
    <t>370 - 2022</t>
  </si>
  <si>
    <t xml:space="preserve">CERTIFICADO DE APROBACIÓN DE GARANTÍA DE CUMPLIMIENTO
ASEGURADORA: PREVISORA
GARANTÍA: 3004820
CUMPLIMIENTO: $362,909,227
SALARIOS Y PRESTACIONES SOCIALES:$90,727,307
CERTIFICADO DE APROBACIÓN DE GARANTÍA DE CUMPLIMIENTO
ASEGURADORA: PREVISORA
GARANTÍA:1008894
RESPONSABILIDAD CIVIL EXTRACONTRACTUAL:$453,636,534 </t>
  </si>
  <si>
    <t>NOMBRE: RESGUARDO INDÍGENA YUPKA IROKA
Nit: 830.053.105-3
RL:ALFREDO PEÑA FRANCO 
CC:18.956.993
DIRECCIÓN:Calle 12 No. 15-26, Agustín Codazzi – Cesar 
TELÉFONO: 3105354280 – 3014526680 
E-MAIL: yukpadeiroka@hotmail.com</t>
  </si>
  <si>
    <t>yukpadeiroka@hotmail.com</t>
  </si>
  <si>
    <t>En el mes de julio se restauro un lote de 10 hectareas</t>
  </si>
  <si>
    <t>La EEE en las visitas de recorrido al igual que en los talleres de implementación del PGAS y sobre todo en los de fortalecimiento organizativo, se hace incapie en el acuerdo de cero deforestación a lo que la comunidad se muestra muy comprometida al igual que las autoridades que lo tienen como Ley del resguardo.</t>
  </si>
  <si>
    <t>El seguimiento es permanente por parte de los técnicos y periodicamente por parte del asesor agroeconomico y director del proyecto</t>
  </si>
  <si>
    <t>Se sigue aplicando el control fitosanitario a las plantulas dentro del vivero y las sembradas, se continuó con el cercado, trazado, ahoyado y siembra del material vegetal comprado; igualmente con la implementación del PGAS y fortalecimiento organizacional.</t>
  </si>
  <si>
    <t>374-2022</t>
  </si>
  <si>
    <t>2019-4400045862</t>
  </si>
  <si>
    <t>RESTAURACIÓN DE LOS ECOSISTEMAS BOSCOSOS COMO ESTRATEGIA DE FORTALECIMIENTO COMUNITARIO QUE CONTRIBUYA A LA PERVIVENCIA CULTURAL DE LA ETNIA WOUNAAN DENTRO DE LOS RESGUARDOS BURUJÓN LA UNIÓN SAN BERNARDO (COMUNIDAD AGUA CLARA), CHACHAJO (COMUNIDAD CHACHAJO) Y NUEVO PITALITO (COMUNIDAD CHAMAPURO), MUNICIPIO DE BUENAVENTURA</t>
  </si>
  <si>
    <t xml:space="preserve"> PROMOVER PROCESOS DE RESTAURACIÓN DE LOS ECOSISTEMAS BOSCOSOS COMO ESTRATEGIA DE FORTALECIMIENTO COMUNITARIO QUE CONTRIBUYA A LA PERVIVENCIA CULTURAL DE LA ETNIA WOUNAAN DENTRO DE LOS RESGUARDOS BURUJÓN LA UNIÓN SAN BERNARDO (COMUNIDAD AGUA CLARA), CHACHAJO (COMUNIDAD CHACHAJO) Y NUEVO PITALITO (COMUNIDAD CHAMAPURO), MUNICIPIO DE BUENAVENTURA.</t>
  </si>
  <si>
    <t>BOCAS DE SAN JUAN</t>
  </si>
  <si>
    <t>https://fondocp-my.sharepoint.com/:f:/g/personal/dani_umbarila_fondocolombiaenpaz_gov_co/EofKPrJY4FRBkW0nCEiLyasBST_dRTOiaxch7r_XIzjCBQ?e=PsRopS</t>
  </si>
  <si>
    <t>PSA - 5132 HA
RESTAURACIÓN - 300 HA</t>
  </si>
  <si>
    <t>(I) RESGUARDO BURUJÓN UNIÓN SAN BERNARDO, COMUNIDAD AGUA CLARA
(II) RESGUARDO CHACHAJO COMUNIDAD CHACHAJO
(III) RESGUARDO NUEVO PITALITO, COMUNIDAD CHAMAPURO</t>
  </si>
  <si>
    <t>FUNDACIÓN PARA EL DESARROLLO INTEGRAL DE LAS COMUNIDADES- SINERGIA.</t>
  </si>
  <si>
    <t>PCS-287-PCOM-T</t>
  </si>
  <si>
    <t>CERTIFICADO DE APROBACIÓN DE GARANTÍA DE CUMPLIMIENTO
ASEGURADORA: SEGUROS MUNDIAL  
GARANTÍA: CCS-100013936
CUMPLIMIENTO:DEL 02/06/22 AL 02/06/25
$290.970.312,40 
SALARIOS Y PRESTACIONES SOCIALES:DEL 02/06/2022 AL 02/06/2027 
72.742.528,10
CERTIFICADO DE APROBACIÓN DE GARANTÍA DE CUMPLIMIENTO
ASEGURADORA: SEGUROS CONFIANZA
GARANTÍA:802023926
RESPONSABILIDAD CIVIL EXTRACONTRACTUAL: DEL 02/06/2022 AL 02/06/2024 363.712.890,50</t>
  </si>
  <si>
    <t>NOMBRE: FUNDACIÓN PARA EL DESARROLLO INTEGRAL DE LAS COMUNIDADES- SINERGIA
Nit: 900.113.025-4
RL: EVELYN RODRIGUEZ BEJARANO
CC: 66.819.961
DIRECCIÓN: CL 53A 1B2-11 CALI
TELÉFONO: 3106351801 
E-MAIL: funsinergia@gmail.com</t>
  </si>
  <si>
    <t>funsinergia@gmail.com</t>
  </si>
  <si>
    <t>ALERTA DE INCUMPLIMIENTO POR RETRASO PARA SOLICITUD SEGUNDO DESEMBOLSO.</t>
  </si>
  <si>
    <t xml:space="preserve">Cuarta semana deagosto </t>
  </si>
  <si>
    <t>21.06.2024</t>
  </si>
  <si>
    <t>378-2022</t>
  </si>
  <si>
    <t>2019-2570003732</t>
  </si>
  <si>
    <t>REHABILITACIÓN Y MANEJO DE SISTEMAS AGROFORESTALES CON CACAO DE ALTO RENDIMIENTO EN PREDIOS DE SOCIOS DE ASOCAM, RIOBLANCO, TOLIMA.</t>
  </si>
  <si>
    <t xml:space="preserve">   INCREMENTAR LA PRODUCTIVIDAD Y LA CALIDAD DE GRANO OBTENIDO EN EL MODELO DE NEGOCIO DE ASOCAM, COMO NEGOCIO VERDE.
OBJETIVOS ESPECÍFICOS:
	REDUCIR LA AFECTACIÓN AL CAPITAL NATURAL POR PRÁCTICAS DE AGRICULTURA TRADICIONAL NO SOSTENIBLE.
	FORTALECER LOS MODELOS DE PLANEACIÓN, DESARROLLO TECNOLÓGICO Y DE INFRAESTRUCTURA PRODUCTIVA DISPONIBLE PARA LA PRODUCCIÓN SOSTENIBLE EN SISTEMAS AGROFORESTALES (SAF), EN EL ÁREA DE INFLUENCIA DEL PROYECTO.
	FORTALECER LA CAPACIDAD DE AUTOGESTIÓN, GESTIÓN Y ARTICULACIÓN INSTITUCIONAL POR PARTE DE LA ORGANIZACIÓN.
	ESTABLECER ACUERDOS COMERCIALES ENTRE PRODUCTORES Y COMPRADORES PARA LOGRAR EL COMERCIO JUSTO DE LOS PRODUCTOS DE NEGOCIOS VERDES CON RESPONSABILIDAD SOCIAL.</t>
  </si>
  <si>
    <t>CHELE, PUERTO SALDAÑA, BETANIA, LA MARMAJA, ESPERANZA, BOQUERON, EL RELATOR, SAN ISIDRO, CRUZ VERDE, BOCAS, LA BRECHA, EL CANELO, SAN FRANCISCO, EL TOPACIO, EL CAMBRIN, LAS MIRLAS, SANTANA, SAN JORGE, LOS LIMONES, MARMAJITA, LA LINDOSA, EL PORVENIR, EL PLACER, EL DIAMANTE, LA ARABIA.</t>
  </si>
  <si>
    <t>https://fondocp-my.sharepoint.com/:f:/g/personal/dani_umbarila_fondocolombiaenpaz_gov_co/ElmtE0fYMHtPtr8lKuMKCcgBlIJx7_3ws6smQ-aurwDZVg?e=f3axDn</t>
  </si>
  <si>
    <t>I) COMPAÑÍA NACIONAL DE CHOCOLATES Y
II) AROCO SAS</t>
  </si>
  <si>
    <t>I) ASOCIACIÓN CAMPESINA AGROPECUARIA DEL CAMBRIN - ASOCAM</t>
  </si>
  <si>
    <t>CONSORCIO PROSERCOT ASOCIADOS</t>
  </si>
  <si>
    <t>Gobernacion del Tolima,Alcaldia del Mpio de  Rioblanco, Agencia de Renovacion del Territorio, Usaid,Cortolima</t>
  </si>
  <si>
    <t>PCS-242-PCOM-T</t>
  </si>
  <si>
    <t>CERTIFICADO DE APROBACIÓN DE GARANTÍA DE CUMPLIMIENTO
ASEGURADORA: SEGUROS MUNDIAL
GARANTÍA: CCS-100013825
CUMPLIMIENTO: 06/06/2022 HASTA 06/09/2024
SALARIOS Y PRESTACIONES SOCIALES: 06/06/2022 HASTA 06/09/2026
CERTIFICADO DE APROBACIÓN DE GARANTÍA DE CUMPLIMIENTO
ASEGURADORA: SEGUROS MUNDIAL
GARANTÍA: CCS-100002917
RESPONSABILIDAD CIVIL EXTRACONTRACTUAL :06/06/2022 HASTA 06/09/2023</t>
  </si>
  <si>
    <t xml:space="preserve">NOMBRE: CONSORCIO PROSERCOT ASOCIADOS
Nit: 901.563.275-2
RL: PILAR AMINTA PINEDA VELANDIA
CC: 1.104.699.197
DIRECCIÓN: CALLE 18 N° 7-47 BARRIO INTERLAKEN
TELÉFONO:  3045718677
E-MAIL: </t>
  </si>
  <si>
    <t>prosercotgerencia@hotmail.com</t>
  </si>
  <si>
    <t>En todo momento el equipo contratado por la Entidad Ejecutora Elegible, realiza seguimiento para el cumplimiento de los Acuerdos de Cero Deforestación firmados por los beneficiarios productores.</t>
  </si>
  <si>
    <t>Se adelantan capacitaciones y actividades con la Organización Productora con el fin de concientizar al grupo en prevenir prácticas que afecten el medio ambiente y contribuir a la conservación del mismo.
La Organización Productora prepara el terreno para la siembra del material vegetal forestal que será entregado por la Entidad Cofinanciadora CORTOLIMA, entre las plantas forestales a recibir esta la Guadua, Flor Morado, Guayacan, Cedro</t>
  </si>
  <si>
    <t xml:space="preserve">La Organización Productora continúa con las actividades para el manejo y mejoramiento del cultivo de cacao establecido, realizando actividades tales como: Control de arvenses, podas de sostenimiento y manejo integral de plagas. Además de la preparación del terreno para la siembra del material forestal entregado próximamente por la Entidad CORTOLIMA.  Durante este periodo continua el acompañamiento por parte del grupo de profesionales contratados dentro del proyecto productivo, los cuales han desarrollado las actividades correspondiente  a su cronograma de trabajo, cumpliendo con las metas establecidas dentro del proyecto, lo cual ha permitido un crecimiento organizacional y técnico en la Organización Productora y sus familias. Se adelantó la cuarta escuela de campo, realizada en cuatro grupos los días 6,12,18 y 19 de julio de 2023, donde se realizaron actividades con el fin de fortalecer las capacidades técnicas y sociales de la Organización Productora, entre las cuales está el fortalecimiento de habilidades y el desarrollo de Buenas Practicas Agrícolas.  Se adelantan procesos para la Solicitud del segundo desembolso y la solicitud de Ampliación de prórroga, además de adelantar toda gestión con las entidades cofinanciadoras, para la entrega de su contrapartida.
</t>
  </si>
  <si>
    <t>01/12/2023</t>
  </si>
  <si>
    <t>382-2022</t>
  </si>
  <si>
    <t>2019-4400045062</t>
  </si>
  <si>
    <t>RESTAURACIÓN DE ÁREAS DEGRADADAS Y/O DEFORESTADAS EN EL CONSEJO COMUNITARIO DE LA COMUNIDAD NEGRA DE LA PLATA BAHÍA MÁLAGA, DEL MUNICIPIO DE BUENAVENTURA, A FIN DE DINAMIZAR LAS PRÁCTICAS CULTURALES, PARA GARANTIZAR EL BUEN VIVIR EN EL TERRITORIO CON PARTICIPACIÓN ACTIVA DE GÉNERO Y GENERACIONAL.</t>
  </si>
  <si>
    <t xml:space="preserve"> RESTAURAR 400 HA, QUE SE DISTRIBUYEN DE LA SIGUIENTE MANERA: 10HA EN ÁREAS ALTAMENTE TRANSFORMADAS Y DEGRADADAS, QUE SE INTERVENDRÁN A TRAVÉS DE LA SIEMBRA DE 600 INDIVIDUOS/HA; 25 HA EN COBERTURAS VEGETALES  CON INTERVENCIÓN Y DEGRADACIÓN INTERMEDIA, CON UNA DENSIDAD DE SIEMBRA DE 400 INDIVIDUOS/HA Y FINALMENTE 365 HECTÁREAS EN ÁREAS DE BAJA INTERVENCIÓN CON UNA DENSIDAD DE SIEMBRA DE 200 INDIVIDUOS/HA DE ESPECIES DE ALTO VALOR COMERCIAL QUE FUERON EXTRAÍDAS SELECTIVAMENTE DE LOS BOSQUES. ADEMÁS DE RESTAURACIÓN ACTIVA, SE IMPLEMENTARÁN ACCIONES DE RESTAURACIÓN PASIVA COMO INSTALACIÓN DE LETREROS Y SEÑALES QUE PROMUEVAN LA CONSERVACIÓN, Y RECORRIDOS PERIÓDICOS PARA VERIFICAR EL ESTADO DE CONSERVACIÓN DE LOS BOSQUES, QUE CONTRIBUYAN AL FORTALECIMIENTO DEL CONTROL TERRITORIAL. </t>
  </si>
  <si>
    <t>VEREDAS LA PLATA, MANGAÑA, LA SIERPE Y MIRAMAR (CONSEJO COMUNITARIO DE LA COMUNIDAD NEGRA DE LA PLATA BAHÍA MÁLAGA).</t>
  </si>
  <si>
    <t>https://fondocp-my.sharepoint.com/:f:/g/personal/dani_umbarila_fondocolombiaenpaz_gov_co/Eu865hrzfKtBoW93HAwJOTcBQlTKN7f2QIDcyHEw4jOStg?e=90Ysn3</t>
  </si>
  <si>
    <t>RESTAURACIÓN 400 HA</t>
  </si>
  <si>
    <t>CONSEJO COMUNITARIO DE LA COMUNIDAD NEGRA DE LA PLATA BAHÍA MÁLAGA</t>
  </si>
  <si>
    <t xml:space="preserve">CONSEJO COMUNITARIO DE LA PLATA BAHÍA MÁLAGA </t>
  </si>
  <si>
    <t>PCS-285-PCOM-T</t>
  </si>
  <si>
    <t>NOMBRE: CONSEJO COMUNITARIO DE LA COMUNIDAD NEGRA DE LA PLATA  BAHÍA MÁLAGA
Nit: 835.000.853-5
RL: SAUL VALENCIA GONZALEZ
CC:6.163.979
DIRECCIÓN: Calle 2ª #5ª-13/15 BUENAVENTURA
TELÉFONO:  3183736876
E-MAIL: saulbusabala@hotmail.com</t>
  </si>
  <si>
    <t>saulbusabala@hotmail.com</t>
  </si>
  <si>
    <t xml:space="preserve">TIENEN ALERTA POR EJECUCIÓN FISICO FINANCIERA. El ritmo de ejecución de la EEE, no esperada. </t>
  </si>
  <si>
    <t>31 de marzo de 2023</t>
  </si>
  <si>
    <t>Cuarta semana de Septiembre</t>
  </si>
  <si>
    <t>14.09.2024</t>
  </si>
  <si>
    <t>434-2022</t>
  </si>
  <si>
    <t>2019-2510005072</t>
  </si>
  <si>
    <t>1186865212887
1186757186903
 1186865213189</t>
  </si>
  <si>
    <t>FORTALECIMIENTO DE LA CADENA DE VALOR DEL CACAO, PRÁCTICAS SOSTENIBLES, INTEGRACIÓN A MERCADOS Y CONSOLIDACIÓN DE LA ORGANIZACIÓN CAMPESINA ASOPA, SAN MIGUEL Y VALLE DEL GUAMUEZ, PUTUMAYO</t>
  </si>
  <si>
    <t xml:space="preserve"> OBJETIVO GENERAL:
FORTALECER LA APROPIACIÓN DE SISTEMAS PRODUCTIVOS SOSTENIBLES DE CACAO QUE CONTRIBUYA AL MEJORAMIENTO DE LA CALIDAD DE VIDA DE LOS PRODUCTORES DE ASOPA DE LOS MUNICIPIOS DEL VALLE DEL GUAMUEZ Y SAN MIGUEL, PUTUMAYO
OBJETIVOS ESPECÍFICOS:
•    FOMENTAR LA APROPIACIÓN DE MODELOS ORGANIZACIONALES Y EMPRESARIALES. 
•	FORTALECER LA IMPLEMENTACIÓN DE UN SISTEMA TECNOLÓGICO SOSTENIBLE EN LOS CULTIVOS DE CACAO EXISTENTES EN ASOPA Y DE BUENAS PRÁCTICAS AGRÍCOLAS POR LOS PRODUCTORES, PARA EL MEJORAMIENTO DE LA PRODUCTIVIDAD Y RENDIMIENTO DE LAS PLANTACIONES DE CACAO.  
•	IMPLEMENTAR MEDIDAS DE PREVENCIÓN Y MITIGACIÓN DE IMPACTOS AMBIENTALES. 
•	ESTABLECER ENCADENAMIENTOS PRODUCTIVOS QUE CONTRIBUYAN A LA COMERCIALIZACIÓN Y EL VALOR DE LOS PRODUCTOS. </t>
  </si>
  <si>
    <t>SAN MIGUEL Y VALLE DEL GAMUEZ</t>
  </si>
  <si>
    <t>ALTO PALMIRA, ALTO ROSAL, EL VARADERO, BELLA VISTA, LA BETANIA, CAMPO HERMOSO, EL CAIRO, EL CARIBE, EL COMBOY, EL PALMAR, EL PARAÍSO, EL PLACER, EL RECREO, EL ROSAL, EL ROSARIO, EL TEMBLÓN, LOS GUADUALES, LA COSTEÑITA, LA ISLA, LA UNIÓN, LAS DELICIAS, LAS VEGAS, LLANO VERDE, LORO UNO, LOS ÁNGELES, INSPECCIÓN DE POLICÍA GUADUALITO, LOS POMOS, LA PALESTINA, LA PRADERA, PROVIDENCIA, SAN ANDRÉS, SAN ISIDRO, SANTA TERESA, MIRAVALLE Y MARAVELEZ, AGUA BLANCA, ALBANIA, ALTA FLORESTA, BAJO AMARON, EL CHIGUACO, EL AFILADOR, SAN ANTONIO DEL COMBOY, EL LIMONAL, LA CRUZ, LA UNIÓN, EL MAIZAL, MONTERREY, NUEVO VERGEL, PORVENIR, RISARALDA, SÁBALO, SAN CARLOS, SAN JUAN BOSCO, SAN VICENTE Y SANTA MARTHA.</t>
  </si>
  <si>
    <t>https://fondocp-my.sharepoint.com/:f:/g/personal/dani_umbarila_fondocolombiaenpaz_gov_co/EnmNRNDjHZ1IiRQL4cgHuZUB_rWACxESGC8kcCSikTXO5A?e=ic6tA6</t>
  </si>
  <si>
    <t>CASA LUKER S.A. Y COMPAÑÍA NACIONAL DE CHOCOLATES</t>
  </si>
  <si>
    <t>ASOCIACIÓN DE PRODUCTORES AGROPECUARIOS ASOPA LORO UNO - ASOPA</t>
  </si>
  <si>
    <t>ASOCIACIÓN DE PRODUCTORES ASOPA LORO UNO - ASOPA</t>
  </si>
  <si>
    <t>CORPORACIÓN PARA ESTUDIOS INTERDISCIPLINARIOS Y ASESORÍA TÉCNICA CETEC</t>
  </si>
  <si>
    <t>SECRETARÍA DE AGRICULTURA DE SAN MIGUEL, SECRETARÍA DE AGRICULTURA DEL VALLE DEL GUAMUEZ, ART</t>
  </si>
  <si>
    <t>PCS-207-PCOM-T</t>
  </si>
  <si>
    <t>26/07"022</t>
  </si>
  <si>
    <t>CERTIFICADO DE APROBACIÓN DE GARANTÍA DE CUMPLIMIENTO
ASEGURADORA: SEGUROS MUNDIAL
GARANTÍA: CCS100014590
CUMPLIMIENTO: 26/07/2022 HASTA: 30/01/2025
SALARIOS Y PRESTACIONES SOCIALES: 26/07/2022 HASTA: 30/01/2027
CERTIFICADO DE APROBACIÓN DE GARANTÍA DE CUMPLIMIENTO
ASEGURADORA: SEGUROS MUNDIAL
GARANTÍA: CCS 100003862
RESPONSABILIDAD CIVIL EXTRACONTRACTUAL: 26/07/2022 HASTA: 30/01/2024</t>
  </si>
  <si>
    <t>NOMBRE Corporación para Estudios Interdisciplinarios y Asesoría Técnica - CETEC:
Nit: 860350910-9
RL: LAURA EUGENIA VITALE LAGOS
CE:221.381
DIRECCIÓN: CALLE 3 No. 26-94 Santiago de Cali - Valle del Cauca
TELÉFONO:  2-5585603
E-MAIL: direccion@corporacioncetec.org</t>
  </si>
  <si>
    <t>direccion@corporacioncetec.org</t>
  </si>
  <si>
    <t>Se  aprobaron TDR para el proceso de selección del proveedor de los fermentadores y secadores para su instalación a los beneficiarios del proyecto.
-Continúan con las capacitaciones teórico - prácticas sobre aspectos técnicos para el mantenimiento del cultivo y visitas de asistencia técnica a los predios de los productores.</t>
  </si>
  <si>
    <t>140</t>
  </si>
  <si>
    <t>502-2022</t>
  </si>
  <si>
    <t>2019-2510005612</t>
  </si>
  <si>
    <t>CESAR LIÑEIRO</t>
  </si>
  <si>
    <t>1186320215494-1</t>
  </si>
  <si>
    <t>Establecimiento y mantenimiento de 78 hectáreas de Asaí, Balso y Canalete en Agroforestería en el Municipio de Orito, Departamento del Putumayo</t>
  </si>
  <si>
    <t>Otorgar apoyo económico para la financiación del Proyecto: “Establecimiento y mantenimiento de 78 hectáreas de Asai, Balso y Canalete en agroforestería en el municipio de Orito, departamento del Putumayo”, código: 2019-2510005612, según se describe en el anexo 1, enmarcado dentro de la Convocatoria N° 01 de 2019 del contrato de Préstamo BID 4424/OC-CO Programa Colombia Sostenible</t>
  </si>
  <si>
    <t>ORITO</t>
  </si>
  <si>
    <t>Alto Mirador, Alto Simón Bolívar, Bajo Pital, Bella Vista, Calimonte, Campo Bello, El Achiote, El Caldero, El Paraíso, El Yarumo, Guayabal, La Sardina, Las Acacias, Las Américas, Líbano, Los Ríos, Mirador Pepino, Monserrate, Nueva Esperanza, Playa Nueva, Sardina, Siberia, Topacio</t>
  </si>
  <si>
    <t>https://drive.google.com/drive/folders/1sAnu8w62SADcJ9KlL2Tg_Kyc8sDeu20z?usp=sharing</t>
  </si>
  <si>
    <t xml:space="preserve">NEGOCIO VERDE NO AGROPECUARIO </t>
  </si>
  <si>
    <t>Fruto de Asai Madera de Balso y Canalete</t>
  </si>
  <si>
    <t>CULTIVOS PERMANENTES Y SEMIPERMANENTES</t>
  </si>
  <si>
    <t>LA EMPRESA NUTRISELVA S.A.S con NIT: No. 901,423,572-5
PARA LA COMERCIALIZACION DE L ASAI
MADERA SAN JOSE Y HERMANOS  Nit No. 1085.247.532-8 para la compra de la Madera de Balso y Canalete</t>
  </si>
  <si>
    <t>Con corte al mes de julio se presentaron cuatro cambios en la base de beneficiarios. Se realizó la entrega de los insumos requeridos para el aislamiento de las áreas. Se iniciaron las labores de limpia tanto del terreno como del sitio donde se construirá el aislamiento. En lo concerniente a la implementación del PGAS, ya se han efectuado tres (3) talleres del componente social en temas organizacionales y de enfoque diferencial de género, étnico y poblacional, manejo financiero de la organización y de la actividad productiva y tres (3)ECAs. Se realizó seguimiento a las cuatro (4) fincas piloto, establecidas en 4 núcleos. Se continua con la entrega de material vegetal.</t>
  </si>
  <si>
    <t>508-2022</t>
  </si>
  <si>
    <t>2019-2500003242</t>
  </si>
  <si>
    <t>FORTALECIMIENTO DE LA CADENA PRODUCTIVA DE CAFÉ, CON ACOMPAÑAMIENTO TÉCNICO, TECNOLÓGICO E INVESTIGATIVO, CON ACCESO AL SERVICIO DE EXTENSIÓN RURAL AGROECOLÓGICA Y A LAS BUENAS PRÁCTICAS AMBIENTALES, PROMOVIENDO LOS SISTEMAS DE PRODUCCIÓN SOSTENIBLE Y ACTIVOS QUE FACILITEN SU SIEMBRA, COSECHA, TRANSFORMACIÓN Y COMERCIALIZACIÓN CON EL FIN DE MEJORAR LA GENERACIÓN DE INGRESOS DE LA ECONOMÍA CAMPESINA, FAMILIAR Y COMUNITARIA, A TRAVÉS DE LA ASOCIACIÓN DE PRODUCTORES CAFETEROS DEL NORTE DE ANTIOQUIA – APROCANT, EN EL MUNICIPIO DE ITUANGO (ANTIOQUIA).</t>
  </si>
  <si>
    <t xml:space="preserve"> MEJORAR LA COMPETITIVIDAD DE LOS CAFICULTORES ASOCIADOS A APROCANT PARA PRODUCIR Y COMERCIALIZAR EL GRANO DE CAFÉ EN CONDICIONES TÉCNICAS EFICIENTES QUE PROMUEVAN LA SOSTENIBILIDAD DE LA ACTIVIDAD PRODUCTIVA Y LA ESTABILIDAD DEL AGRONEGOCIO.
OBJETIVOS ESPECÍFICOS: 
• INCREMENTAR LA PRODUCTIVIDAD DEL CULTIVO DE CAFÉ CON ACOMPAÑAMIENTO TÉCNICO A LOS PROCESOS DE SOSTENIMIENTO Y LA IMPLEMENTACIÓN DE BUENAS PRÁCTICAS AGRÍCOLAS Y AMBIENTALES.
• INCREMENTAR LA CALIDAD DEL PRODUCTO A TRAVÉS DEL MEJORAMIENTO DE LA INFRAESTRUCTURA PRODUCTIVA QUE FACILITE EL RECONOCIMIENTO DE MEJORES PRECIOS.
• DISEÑAR LA PLANEACIÓN ESTRATÉGICA DE LA ORGANIZACIÓN INVOLUCRANDO LA BASE SOCIAL EN LA BÚSQUEDA CONJUNTA DE LOS OBJETIVOS, METAS Y PLANES DE ACCIÓN</t>
  </si>
  <si>
    <t>ITUANGO</t>
  </si>
  <si>
    <t>BUENAVISTA, GUACHARAQUERO, LA FLORIDA, QUEBRADA DEL MEDIO, LA HUNDIDA, NARANJO, SANTA LUCÍA, EL INGLÉS, EL CEDRAL, EL ARO, PORVENIR, LA MIRANDA, PALOBLANCO.</t>
  </si>
  <si>
    <t>https://fondocp-my.sharepoint.com/:f:/g/personal/dani_umbarila_fondocolombiaenpaz_gov_co/Eiyl0oBOTdZEv7RgQTCYS8YB2XeObHOMvCJI-SZRA8qVEQ</t>
  </si>
  <si>
    <t>CAFÉ PERGAMINO SECO SEGÚN FACTOR DE RENDIMIENTO</t>
  </si>
  <si>
    <t>COOPERATIVA DE CAFICULTORES DE ANTIOQUÍA LIMITADA</t>
  </si>
  <si>
    <t xml:space="preserve"> ASOCIACIÓN DE PRODUCTORES CAFETEROS DEL NORTE DE ANTIOQUIA - APROCANT </t>
  </si>
  <si>
    <t xml:space="preserve">ASOCIACIÓN DE PRODUCTORES CAFETEROS DEL NORTE DE ANTIOQUIA - APROCANT </t>
  </si>
  <si>
    <t>ASOCIACIÓN HORTIFRUTÍCOLA DE COLOMBIA - ASOHOFRUCOL</t>
  </si>
  <si>
    <t>PCS-196-PCOM-T</t>
  </si>
  <si>
    <t xml:space="preserve">NOMBRE:Futuro y Desarrollo Comunitario
Nit: 9010810954
RL: Biviana Vargas Rojas
CC: 65.717.636 
DIRECCIÓN: CALLE 62 B 23 PRADOS DEL NORTE 2 SECTOR EDIFICO AL (730010) IBAGUE - TOLIMA
TELÉFONO: 57 3507317938 
E-MAIL: fudesco402@gmail.com </t>
  </si>
  <si>
    <t xml:space="preserve">fudesco402@gmail.com </t>
  </si>
  <si>
    <t xml:space="preserve">Se avanza en la ejecución de y entrega de materiales e insumos, Se envió (Actas de CTI donde se haya socializado la propuesta para la adición de recursos, CT Inicial, CT a 31 de Dic de 2022, Informe Narrativo a 31 de Dic de 2022), información solicitada por el Evaluador. </t>
  </si>
  <si>
    <t>221</t>
  </si>
  <si>
    <t>510-2022</t>
  </si>
  <si>
    <t>2019-2500003262</t>
  </si>
  <si>
    <t xml:space="preserve">PRODUCCIÓN Y COMERCIALIZACIÓN DE PLÁTANO DOMINICO HARTÓN PARA CONTRIBUIR AL DESARROLLO SOSTENIBLE DE 95 FAMILIAS UBICADAS EN ITUANGO, ANTIOQUIA. 
</t>
  </si>
  <si>
    <t xml:space="preserve"> ESTABLECER 95 HECTÁREAS DE PLÁTANO DOMINICO HARTÓN PARA CONTRIBUIR A LA SOSTENIBILIDAD AMBIENTAL DEL TERRITORIO Y MEJORAR LOS INGRESOS DE LOS PRODUCTORES. </t>
  </si>
  <si>
    <t>CORTADERAL, GUACHARAQUERO, LA FLORIDA, QUEBRADA DEL MEDIO, LA HUNDIDA, NARANJO, SANTA LUCÍA, EL INGLÉS, EL CEDRAL, EL ARO, PORVENIR, LA MIRANDA, EL SINGO.</t>
  </si>
  <si>
    <t>https://fondocp-my.sharepoint.com/:f:/g/personal/dani_umbarila_fondocolombiaenpaz_gov_co/EqGzpD5ctmdCqKWj8CVh_UYBoPEaLgdv1HyvxPV7EU9hZA</t>
  </si>
  <si>
    <t xml:space="preserve"> PLÁTANO VERDE FRESCO VARIEDAD DOMINICO HARTÓN </t>
  </si>
  <si>
    <t>COOPERATIVA MULTIACTIVA SAN JUAN</t>
  </si>
  <si>
    <t>ASOCIACIÓN DE PRODUCTORES AGROPECUARIOS DEL NORTE DE ANTIOQUIA – ASDEPAN</t>
  </si>
  <si>
    <t>PCS-195-PCOM-T</t>
  </si>
  <si>
    <t xml:space="preserve">Se avanzo en el desarrollo y certificación de contrapartidas, adelantó las entregas de insumos y materiales; Selección de términos de referencia TDR para la compra de Kit y Aro embolsador. Después de los ajustes a los formatos de segundo desembolso se radicaron los documentos para solicitud del segundo desembolso. </t>
  </si>
  <si>
    <t>564-2022</t>
  </si>
  <si>
    <t>2019-2520003712</t>
  </si>
  <si>
    <t>RESTAURACIÓN EN LAS ÁREAS DE IMPORTANCIA AMBIENTAL (AIA) CON ENFOQUE ÉTNICO Y DE GÉNERO EN EL CONSEJO COMUNITARIO ASNAZU DEL MUNICIPIO DE SUAREZ MEDIANTE LA IMPLEMENTACIÓN DE HERRAMIENTAS DE MANEJO DEL PAISAJE PARA GARANTIZAR LA SOSTENIBILIDAD Y PERVIVENCIA EN EL TERRITORIO</t>
  </si>
  <si>
    <t xml:space="preserve"> DISMINUIR LA DEGRADACIÓN DE LAS ÁREAS DE IMPORTANCIA AMBIENTAL (AIA) EN EL CORREGIMIENTO DE ASNAZÚ MUNICIPIO DE SUAREZCAUCA.</t>
  </si>
  <si>
    <t>SÚAREZ</t>
  </si>
  <si>
    <t>SANDOVALES Y CATOTO</t>
  </si>
  <si>
    <t>https://fondocp-my.sharepoint.com/:f:/g/personal/dani_umbarila_fondocolombiaenpaz_gov_co/EkpLf1rogT5NkL31GElMjNkBuVzYj8S6fxXrjjcZ4LPfOg?e=CS5UgH</t>
  </si>
  <si>
    <t>RESTAURACIÓN - 250 HA</t>
  </si>
  <si>
    <t>CONSEJO COMUNITARIO DE COMUNIDADES NEGRAS DE PIEDRA PINTADA Y PIEDRA ESCRITA DE ASNAZÚ</t>
  </si>
  <si>
    <t>CONSEJO COMUNITARIO PIEDRA PINTADA Y PIEDRA ESCRITA DE ASNAZÚ,</t>
  </si>
  <si>
    <t>CORPORACIÓN AUTÓNOMA REGIONAL DE CAUCA - CRC</t>
  </si>
  <si>
    <t>PCS-275-PCOM-T</t>
  </si>
  <si>
    <t>28.11.2022</t>
  </si>
  <si>
    <t>27.03.2023</t>
  </si>
  <si>
    <t>26.03.2025</t>
  </si>
  <si>
    <t>03.04.2023</t>
  </si>
  <si>
    <t>NOMBRE: CORPORACIÓN AUTÓNOMA REGIONAL DEL CAUCA- CRC
Nit: 891.501.885-4
RL: YESID GONZALEZ DUQUE
CC: 76.291.540
DIRECCIÓN: CR 7 1N 28 POPAYÁN
TELÉFONO:  8203230
E-MAIL: jarteaga.forest.crc@gmail.com</t>
  </si>
  <si>
    <t>jarteaga.forest.crc@gmail.com</t>
  </si>
  <si>
    <t xml:space="preserve">Fue enviado oficio de alerta según el estado de ejecución CS-2023-0230 El día 10.08.2023 al director y equipo delegado por la Corporación. </t>
  </si>
  <si>
    <t xml:space="preserve">9 meses una vez inicien la ejecución. </t>
  </si>
  <si>
    <t>606-2023</t>
  </si>
  <si>
    <t>2019-2600006642</t>
  </si>
  <si>
    <t xml:space="preserve">ANDINA </t>
  </si>
  <si>
    <t>ESTABLECIMIENTO DE ACUERDOS DE CONSERVACIÓN PARA LA LIBERACIÓN DE ÁREAS ASOCIADAS A LOS BOSQUES RIBEREÑOS DEL RÍO LIPA Y SUS TRIBUTARIOS, COMO ESTRATEGIA DE ADAPTACIÓN AL CAMBIO CLIMÁTICO Y FORTALECIMIENTO PRODUCTIVO DE LOS POBLADORES LOCALES DEL MUNICIPIO DE ARAUQUITA DEPARTAMENTO DE ARAUCA</t>
  </si>
  <si>
    <t xml:space="preserve"> LOGRAR LA LIBERACIÓN DE POR LO MENOS 399,1 HECTÁREAS DE BOSQUES RIPARIOS PARA LA CONSERVACIÓN Y RECUPERACIÓN AMBIENTAL, ASOCIADOS AL RÍO LIPA Y SUS TRIBUTARIOS A TRAVÉS DE UN PROYECTO DE RESTAURACIÓN Y ESQUEMA DE PAGOS POR SERVICIOS AMBIENTALES PSA. </t>
  </si>
  <si>
    <t>VEREDAS: ALTO PRIMORES, CAÑO SALAS, EL VIGÍA, NUEVO MUNDO, CAÑAS BRAVAS Y SALTO DEL LIPA.</t>
  </si>
  <si>
    <t>https://fondocp-my.sharepoint.com/:f:/g/personal/dani_umbarila_fondocolombiaenpaz_gov_co/Eg20ttTdP79Jgog82YSygFcBzg54MPFrK4jZmt9uABrFAQ</t>
  </si>
  <si>
    <t>PSA - 389,1 Ha
Restauración - 10 ha</t>
  </si>
  <si>
    <t>ASOCIACIÓN DE MUJERES CULTIVADORAS DE PAZ DEL CORREGIMIENTO DE CAÑAS BRAVAS – ASMUCULPAZCA</t>
  </si>
  <si>
    <t>PCS-224-PCOM-T</t>
  </si>
  <si>
    <t>Proyecto previsto de manera inicial para 24 meses que requiere ajustarse a 18 meses, dado que no puede pasar del 26.02.25.
*Se tiene contrato firmado con pólizas aprobadas. Pendiente acta de inicio
*Se tiene Tablero de control aprobado,requisitos de registro de firmas y apertura de cuenta con firma liberadora de pagos del Supervisor (51Claúsulas),
*Se tiene el compromiso que más tardar el 18 de Agosto, la EEE entrega todos los documentos y soportes base para gestionar el PRIMER DESEMBOLSO.</t>
  </si>
  <si>
    <t>625-2023</t>
  </si>
  <si>
    <t>2019-2590007692</t>
  </si>
  <si>
    <t>870418228413
870418228489</t>
  </si>
  <si>
    <t>PROYECTO INTEGRAL DE USO SOSTENIBLE RESTAURACIÓN Y CONSERVACIÓN DE BOSQUE SECO TROPICAL, EN EL MUNICIPIO DE SAN JUAN NEPOMUCENO CON MIRAS A LA CONFORMACIÓN DE UN MERCADO COMUNITARIO DE CARBONO.</t>
  </si>
  <si>
    <t xml:space="preserve"> RESTAURAR Y CONSERVAR LAS ÁREAS DE BOSQUES SECO TROPICAL EN LOS SECTORES DE CAÑITO, VENTANA, MATARRATÓN Y GRAN BRETAÑA DEL MUNICIPIO DE SAN JUAN DE NEPOMUCENO.</t>
  </si>
  <si>
    <t>MATARRATÓN, CAÑITO, VENTANAS Y GRAN BRETAÑA</t>
  </si>
  <si>
    <t>https://fondocp-my.sharepoint.com/:f:/g/personal/dani_umbarila_fondocolombiaenpaz_gov_co/EviPGCE8jANGmcFyGbtjGZUBdZERynPuMOJtdC4EnKQr_w</t>
  </si>
  <si>
    <t>Restauración - 414 ha</t>
  </si>
  <si>
    <t>ASOCIACIÓN INTEGRAL CAMPESINOS DE CAÑITO, ASICAC</t>
  </si>
  <si>
    <t>ECOEXPLORA CONSULTORÍA S.A.S BIC</t>
  </si>
  <si>
    <t>PCS-223-PCOM-T</t>
  </si>
  <si>
    <t>NOMBRE: ECOEXPLORA CONSULTORIA S.A.S. BIC
Nit: 9 0 0 6 6 3 3 1 9 - 3
RL: LUISA FERNNDA PINZON FLOREZ
CC: 5 2 3 8 2 5 3 9
DIRECCIÓN: CR 59 72 08 OF 101 BRR EL PRADO
TELÉFONO:  605-3 3 1 6 8 0 7  -  3 2 0 2 4 1 4 6 0 9 
E-MAIL: gerencia@ecoexploraconsultoria.com</t>
  </si>
  <si>
    <t>gerencia@ecoexploraconsultoria.com</t>
  </si>
  <si>
    <t>La gestión de primer desembolso se definió y se envió a UTC para radicación en Fiducia, Se concluyeron las acciones previas al primer desembolso, como son tablero de control, ajustes de pólizas, definición de formatos de gestión de desembolsos, avales de supervisión, avales de coordinación de supervisión y se está a la expectativa del primer desembolso, para dar inicio a las acciones del proyecto.</t>
  </si>
  <si>
    <t>648-2023</t>
  </si>
  <si>
    <t>2019-2580004532</t>
  </si>
  <si>
    <t>618150293651
618029337974
618150293383</t>
  </si>
  <si>
    <t>PROCESANDO LOS LÁCTEOS DEL CAGUÁN EN CARTAGENA DEL CHAIRÁ, DEPARTAMENTO DE CAQUETÁ, COLOMBIA</t>
  </si>
  <si>
    <t xml:space="preserve"> MEJORAR LA PRODUCTIVIDAD DEL QUESO SALADO PICADO EN LAS FINCAS DE LOS ASOCIADOS AL COMITÉ AGROPECUARIO CONSTRUCTORES DE PAZ DEL MEDIO Y BAJO CAGUÁN DE CARTAGENA DEL CHAIRÁ. ESTE OBJETIVO SE LOGRARÁ A TRAVÉS DEL EMPODERAMIENTO PRODUCTIVO Y ASOCIATIVO, DEL MEJORAMIENTO DE LOS PROCESOS DE TRANSFORMACIÓN DEL QUESO SALADO PICADO, Y DE MEJORES PRÁCTICAS GANADERAS EN LA FINCA.</t>
  </si>
  <si>
    <t>CARTAGENA DEL CHAIRÁ</t>
  </si>
  <si>
    <t>BOLÍVAR, DANUBIO, EL JARDÍN, ISLA REDONDA, MANANTIAL, PARAÍSO, PAZ 2, PAZ 3, PORVENIR, PARAÍSO 2, SANTA FE</t>
  </si>
  <si>
    <t>https://fondocp-my.sharepoint.com/:f:/g/personal/dani_umbarila_fondocolombiaenpaz_gov_co/EhP-lFq0N9tNoZSJlUgWzdkBtW9lDjGiIb5_nT4GLWtrxg?e=ST2Cec</t>
  </si>
  <si>
    <t>QUESO SALADO PICADO</t>
  </si>
  <si>
    <t>COMPRA Y VENTA DE QUESO EL PORTAL</t>
  </si>
  <si>
    <t>COMITÉ AGROPECUARIO CONSTRUCTORES DE PAZ DEL MEDIO Y BAJO CAGUÁN</t>
  </si>
  <si>
    <t>RICARDO BERMEO CALDERÓN</t>
  </si>
  <si>
    <t xml:space="preserve">UT PRESERVAR CARBO ESPIRA </t>
  </si>
  <si>
    <t>ASOCIACIÓN DE ECONOMÍA SOLIDARIA DEL MEDIO Y BAJO CAGUÁN – ASOES</t>
  </si>
  <si>
    <t>ALCALDIA MUNICIPAL
UNIAMAZONIA
CACPMBC</t>
  </si>
  <si>
    <t>PCS-265-PCOM-T</t>
  </si>
  <si>
    <t xml:space="preserve">NOMBRE: 
Nit: 
RL: 
CC:
DIRECCIÓN: 
TELÉFONO:  
E-MAIL: </t>
  </si>
  <si>
    <t xml:space="preserve">Se realizó suscripción del acta de inicio, aprobación  de pólizas y se aprobaron requisitos previos para realizar el primer desembolso. Se conformó el Comité Técnico de Implementación y se aprobó la contratación  del equipo de profesionales encargado de su ejecución. </t>
  </si>
  <si>
    <t>726-2020</t>
  </si>
  <si>
    <t>2019-2580004462</t>
  </si>
  <si>
    <t>TERMINADO</t>
  </si>
  <si>
    <t xml:space="preserve">INCENTIVOS A LA CONSERVACIÓN Y PRODUCCIÓN SOSTENIBLE EN EL DEPARTAMENTO DEL CAQUETÁ (ICOPOS). </t>
  </si>
  <si>
    <t>PRODUCCIÓN DE LECHE MEDIANTE UN SISTEMA SILVOPASTORIL INTEGRANDO REGENERACIÓN NATURAL (CON ESPECIES ENDÉMICAS) CON PRV (PASTOREO RACIONAL VOISIN), EN UN DISEÑO EXPERIMENTAL DE 8 POTREROS CADA UNO DE 1 HECTÁREA, CON ALTAS CARGAS INSTANTÁNEAS DE ANIMALES (1 DÍA POR PRADERA), PARA LOGRAR POTREROS CON MAYOR SOMBRA PARA LOS ANIMALES, MÁS Y MEJOR DISPOSICIÓN DE ALIMENTO DE CALIDAD. EL PROYECTO INVERTIRÁ EN EL ESTABLECIMIENTO Y MANTENIMIENTO INICIAL DE PASTOS NUTRITIVOS, Y DE ASISTENCIA TÉCNICA, LOGRARÁ UN AUMENTO EN LA PRODUCTIVIDAD DE LECHE POR HA DE 20%</t>
  </si>
  <si>
    <t xml:space="preserve"> CAQUETÁ </t>
  </si>
  <si>
    <t>EL DONCELLO-BELÉN DE LOS ANDAQUÍES-LA MONTAÑITA-PUERTO MILÁN</t>
  </si>
  <si>
    <t xml:space="preserve">MUNICIPIO EL DONCELLO: ACHAPO, ANAYACITO, CERINDO, LA GALLINETA, LA ARENOSA, LA GRANADA, MAGUARÉ, MORROCOY, PACHECO. BELÉN DE LOS ANDAQUIES: AGUA DULCE, CARBÓN, LAMONO BAJO, LA MONO, LA MONO ALTO, PUERTO LONDOÑO, PUERTO TORRES, TORTUGA ESTRELLA. LA MONTAÑITA: BALCONES, EL TREINTA, LA CARPA, PALMA ARRIBA, PALMA AZUL Y TIGRERA. PUERTO MILÁN: EL BERLÍN, EL DIAMANTE, LA ARENOSA, GETUCHA, SAN ISIDRO, SAN RAFAEL, Y SAN ROQUE. </t>
  </si>
  <si>
    <t>https://drive.google.com/drive/folders/1UZ4PiqYGLJPsG6yV_duI4Lajh6viqqt7?usp=sharing</t>
  </si>
  <si>
    <t xml:space="preserve">GANADERIA SOSTENIBLE </t>
  </si>
  <si>
    <t>MISIÓN VERDE AMAZONÍA</t>
  </si>
  <si>
    <t>EEE en proceso de Liquidación. El día 22 de febrero de 2023 la EEE Misión Verde Amazonía reintegro recursos no ejectados por $889.172</t>
  </si>
  <si>
    <t>Jul-Sep 2022</t>
  </si>
  <si>
    <t>727-2020</t>
  </si>
  <si>
    <t>2019-2550003182</t>
  </si>
  <si>
    <t xml:space="preserve">MEJORAMIENTO DE LA SOSTENIBILIDAD DE LA PRODUCCIÓN AGROPECUARIA, DESARROLLO DE MERCADOS VERDES Y REDUCCIÓN DE LA PRESIÓN DE LA EXPANSIÓN DE LA FRONTERA AGROPECUARIA EN ÁREAS SOCIAL Y AMBIENTALMENTE PRIORITARIAS DEL DEPARTAMENTO DEL GUAVIARE. </t>
  </si>
  <si>
    <t xml:space="preserve">MEJORAR LA SOSTENIBILIDAD DE LA PRODUCCIÓN AGROPECUARIA Y REDUCIR LA EXPANSIÓN DE LA FRONTERA AGRÍCOLA EN ÁREAS PRIORITARIAS (DESDE UNA PERSPECTIVA SOCIAL Y AMBIENTAL) DEL DEPARTAMENTO DE GUAVIARE, A TRAVÉS DE LA PRODUCCIÓN LECHERA EN ARREGLOS SILVOPASTORILES DE 3 HECTÁREAS PARA 149 PRODUCTORES DE EL RETORNO Y SAN JOSÉ DEL GUAVIARE.	</t>
  </si>
  <si>
    <t xml:space="preserve">GUAVIARE </t>
  </si>
  <si>
    <t>EL RETORNO</t>
  </si>
  <si>
    <t>COLINAS, RETIRO DE CAÑO LAJAS, TORTUGAS, BRISAS DEL PALMAR, BUENA VISTA, CAÑO BLANCO, CAÑO BLANCO UNO, CAÑO BONITO, CAÑO TRIUNFO, CERRITOS, CONQUISTA BAJA, EL TABLAZO, EL UNILLA, JORDÁN BAJO, LA CONQUISTA, LA CRISTALINA, LA ESMERALDA, LA ESPERANZA, LA FLORESTA, LA MARINA, LA PRIMAVERA, LA REFORMA, LA VORÁGINE, PATIO BONITO, SAN LUCAS, SAN MIGUEL, SANTA BÁRBARA, TERMALES ALTO, TERMALES.</t>
  </si>
  <si>
    <t>https://drive.google.com/drive/folders/16QSHVUoiFRtWacP-sz2u1upqARZF0_85?usp=sharing</t>
  </si>
  <si>
    <t xml:space="preserve">ONF SUCURSAL ANDINA - ONF INTERNATIONAL </t>
  </si>
  <si>
    <t>El 27 de octubre de 2023 la EEE ONF Andina reintegro saldo de recursos no ejecutados por valor de $1.763.001</t>
  </si>
  <si>
    <t>Abr-Jun 2022</t>
  </si>
  <si>
    <t>728-2020</t>
  </si>
  <si>
    <t>2019-2590004412</t>
  </si>
  <si>
    <t xml:space="preserve">FORTALECIMIENTO DE CADENAS DE VALOR AGRÍCOLAS Y DE LA APICULTURA A PARTIR DEL ENRIQUECIMIENTO Y CUIDADO DE LA ESTRUCTURA ECOLÓGICA DEL BOSQUE SECO TROPICAL EN LOS MONTES DE MARÍA” </t>
  </si>
  <si>
    <t>RESTAURAR EL BOSQUE SECO TROPICAL EN UN ÁREA DE 282 HAS EN CUATRO NÚCLEOS VEREDALES DE ASENTAMIENTOS CAMPESINOS ALEDAÑA A LA RESERVA FORESTAL PROTECTORA DE LA CORAZA EN LOS MUNICIPIOS DE EL CARMEN DE BOLÍVAR EN EL DEPARTAMENTO DE BOLÍVAR Y CHALÁN EN EL DEPARTAMENTO DE SUCRE A TRAVÉS DE HERRAMIENTAS DE MANEJO DEL PAISAJE Y SU GESTIÓN SOSTENIBLE, REHABILITANDO LA COBERTURA BOSCOSA DE MICROCUENCAS Y RESTABLECIENDO LA CONEXIÓN DE FRAGMENTOS DE BOSQUE EN LA RESERVA FORESTAL PROTECTORA DE CORAZA. FORTALECER LA CADENA DE LA APICULTURA A PARTIR DEL ENRIQUECIMIENTO Y CUIDADO DE LA ESTRUCTURA ECOLÓGICA DEL BOSQUE SECO TROPICAL EN LOS MONTES DE MARÍA QUE CONTRIBUYA A LA ARTICULACIÓN SOCIAL, ECONÓMICA Y AMBIENTAL DEL TERRITORIO.</t>
  </si>
  <si>
    <t xml:space="preserve">BOLÍVAR-SUCRE </t>
  </si>
  <si>
    <t>SUCRE: CHALÁN
BOLÍVAR: EL CARMEN DE BOLÍVAR</t>
  </si>
  <si>
    <t>MUNICIPIO DE CHALAN: EL PARAÍSO, EL
LIMÓN, EL CEDRAL, EL CANAL Y VEREDA EL CIELO;
MUNICIPIO DE EL CARMEN DE BOLIVAR: CASCAJO, BÁLSAMO, SANTA RITA, ROMA, BONITO, GUAMITO, BAJO GRANDE Y PATIVACA</t>
  </si>
  <si>
    <t>https://drive.google.com/drive/folders/162hFlMZeeSEu6WZAqrVYRkqNoleiZLsC?usp=sharing</t>
  </si>
  <si>
    <t xml:space="preserve">BIOCOMERCIO </t>
  </si>
  <si>
    <t>PATRIMONIO NATURAL FONDO PARA LA BIODIVERSIDAD Y ÁREAS PROTEGIDAS</t>
  </si>
  <si>
    <t>Reintegrados por saldos sin ejecutar en el proyecto, $4.219.544 el 12/04/23</t>
  </si>
  <si>
    <t>8</t>
  </si>
  <si>
    <t>729-2020</t>
  </si>
  <si>
    <t>2019-2570005422</t>
  </si>
  <si>
    <t>PROYECTO DE FORTALECIMIENTO TÉCNICO-PRODUCTIVO, EMPODERAMIENTO SOCIAL, CONSERVACIÓN AMBIENTAL Y DESARROLLO COMERCIAL ASOCIATIVO, PARA LA ASOCIACIÓN DE PRODUCTORES DE CAFÉS ESPECIALES DEL ALTO ATÁ -ASOATÁ-</t>
  </si>
  <si>
    <t>AUMENTAR LA OFERTA DE CAFÉ CERTIFICADO COMO ORGÁNICO, SOSTENIBLE Y DE ALTA CALIDAD. MANTENER LA CERTIFICACIÓN DE CAFÉ ORGÁNICO Y DE COMERCIO JUSTO QUE ACTUALMENTE COBIJA A 40 PRODUCTORES.
OBTENER LA CERTIFICACIÓN FAIR TRADE PARA 48 NUEVOS ASOCIADOS E IMPLEMENTAR LAS PRÁCTICAS QUE LES PERMITA A ESOS ASOCIADOS INICIAR LA TRANSICIÓN HACIA LA PRODUCCIÓN ORGÁNICA CERTIFICADA.
INCREMENTAR LOS INGRESOS DE TODOS LOS PRODUCTORES MEDIANTE LA IMPLEMENTACIÓN DE PAQUETE TECNOLÓGICO QUE INCREMENTE SU PRODUCTIVIDAD Y A LOS NUEVOS PRODUCTORES CERTIFICADOS MEDIANTE EL RECONOCIMIENTO DE LA PRIMA FAIR TRADE.
REALIZAR LA DOTACIÓN DE UN LABORATORIO DE CATACIÓN PARA MEJORAR EL PRECIO POR CALIFICACIÓN DE PERFIL DE TAZA</t>
  </si>
  <si>
    <t xml:space="preserve">TOLIMA </t>
  </si>
  <si>
    <t>ALTOSANO, EL CAIMÁN, EL DIAMANTE, CORAZÓN, EL DIVISO, EL JORDÁN, EL MIRADOR, LA ALDEA, LA FLORESTA, PRIMAVERA, LA UNIÓN, LOS MANGOS, PUERTO LIMÓN, EL OSO, SAN MIGUEL Y SAN PEDRO</t>
  </si>
  <si>
    <t>https://drive.google.com/drive/folders/1MjuZUHPvZUGbw4cQi0DbQzCpflHrqxH4?usp=sharing</t>
  </si>
  <si>
    <t xml:space="preserve">CAFÉ ORGÁNICO CERTIFICADO - CAFÉ CERTIFICADO FLO (FAIR TRADE) - CAFÉ ESPECIAL. </t>
  </si>
  <si>
    <t xml:space="preserve">CULTIVO PERMANENTE </t>
  </si>
  <si>
    <t>FUNDACIÓN AYUDAR</t>
  </si>
  <si>
    <t>Ene-Mar 2022</t>
  </si>
  <si>
    <t>730-2020</t>
  </si>
  <si>
    <t>2019-2500004762</t>
  </si>
  <si>
    <t>BAJO CAUCA Y NORDESTE ANTIOQUENO</t>
  </si>
  <si>
    <t>CONFORMACIÓN DE HUERTOS PRODUCTIVOS PARA LA PAZ A TRAVÉS DE LA FUNDACIÓN SALVA TERRA, CON EL FIN DE BENEFICIAR A 125 FAMILIAS CAMPESINAS Y VÍCTIMAS DEL CONFLICTO EN EL MUNICIPIO DE BRICEÑO, ANTIOQUIA</t>
  </si>
  <si>
    <t>ESTABLECER HUERTOS EN LÍNEAS PRODUCTIVAS PRIORIZADAS (LECHUGA, TOMATE DE MESA, PEPINO, PIMENTÓN Y GULUPA) BAJO UN SISTEMA PRODUCTIVO DE SOSTENIBILIDAD AMBIENTAL, PARA OBTENER ALIMENTOS SANOS E INOCUOS, CON EL FIN DE BENEFICIAR A 125 FAMILIAS CAMPESINAS Y VÍCTIMAS DEL CONFLICTO.</t>
  </si>
  <si>
    <t>BRICEÑO</t>
  </si>
  <si>
    <t>EL ROBLAL, GURIMAN LA LOMA, LA AMÉRICA, GURIMAN, MORRÓN, TRAVESÍAS, EL PESCADO, EL GUAICO, LA MOLINA, LA PALOMITA, MORAVIA, LA VÉLEZ, EL CEDRAL, LAS AURAS, LA MESETA, EL TURCO, EL RESPALDO, LA RODRÍGUEZ, GURIMAN EL HOYO, POLVILLO</t>
  </si>
  <si>
    <t>https://drive.google.com/drive/folders/13ktxbdOLe4-xl9MalvKDyxvXMXjdQfWe?usp=sharing</t>
  </si>
  <si>
    <t xml:space="preserve">PIMENTÓN - PEPINO - TOMATE CHONTO - LECHUGA - GULUPA	</t>
  </si>
  <si>
    <t>CULTIVOS TRANSITORIOS Y VARIOS</t>
  </si>
  <si>
    <t>FUNDACIÓN SALVA TERRA</t>
  </si>
  <si>
    <t>Oct - Dic  2022</t>
  </si>
  <si>
    <t>731-2020</t>
  </si>
  <si>
    <t>2019-2540003652</t>
  </si>
  <si>
    <t>ORLANDO JOSÉ MARÍN BORJA</t>
  </si>
  <si>
    <t>1423855139324-1</t>
  </si>
  <si>
    <t>SIEMBRA Y SOSTENIMIENTO DE CACAO MEDIANTE SISTEMA AGROFORESTAL BAJO LOS LINEAMIENTOS DE MITIGACIÓN Y/O ADAPTACIÓN AL CAMBIO CLIMÁTICO PARA EL AUMENTO DE INGRESOS A LOS CACAOCULTORES DEL MUNICIPIO DE VALENCIA EN EL DEPARTAMENTO DE CÓRDOBA</t>
  </si>
  <si>
    <t>AUMENTAR LA PRODUCTIVIDAD DE LOS CULTIVOS DE CACAO DE LOS PRODUCTORES ASOCIADOS EN ASOAGROSINU EN FORMA SOSTENIBLE, PARA EL AUMENTO DE SUS INGRESOS Y MEJORAMIENTO DE LA CALIDAD DE VIDA FAMILIAR.</t>
  </si>
  <si>
    <t>CÓRDOBA VALENCIA/ZONA ALEDAÑA A CABECERA MUNICIPAL, ALTO PUYA, APARTADA EL ZAINO, BARRIAL, BARRIAL ABAJO, BEJUCAL, BEJUCAL ARRIBA, BONY, BRILLANTE, BRILLANTE PIRO, CANDELA, COCUELO, COCUELO TALADRO, COOPERATIVA, EL LATÓN, EL PILÓN, EL TIEMPO, FABRA, FILO PACHO, GARDENIA, JARAGUAY, JERICÓ, LA BANCA, LA CULEBRA, LA MINA, LAS NUBES, LAURALES, LOS SOCIOS, MARAGÓN, MATA DE MAÍZ, MIELES, MIELES ABAJO, MIELES ARRIBA, MIELES MEDIO, MIELES SANTA TERESA, MOCHILA, NAPAL MOTE, NAZARETH, NICARAGUA, NIEVE JULIO, NUEVASIÓN, NUEVO ORIENTE, PALMA DE VINO, PIRO ARRIBA, REPOSITO, REPOSO, SAN RAFAEL, SANTO DOMINGO, VENADO, VENADO ABAJO, VENADO CANTA RANA, VILLA NUEVA, ZAINO.</t>
  </si>
  <si>
    <t>https://drive.google.com/drive/folders/1t6B_sQj3jAfaCImCXPaRWVb-lAKU-4yk?usp=sharing</t>
  </si>
  <si>
    <t>CACAO EN GRANO SECO - PLÁTANO HARTÓN</t>
  </si>
  <si>
    <t>FEDERACIÓN NACIONAL DE CACAOTEROS - FEDECACAO</t>
  </si>
  <si>
    <t xml:space="preserve"> LOS TECNICOS DURANTE LAS VISITAS DE SEGUIMIENTO A LOS CULTIVOD DE CACAO, VERIFICAN QUE LAS AREAS COMPROMETIDAS PARA CONSERVACION NO SEAN INTERVENIDAS, DE LO ANTERIOR SE DEJA CONSTANCIA EN LOS RECORD DE VISITAS.</t>
  </si>
  <si>
    <t xml:space="preserve"> LAS ÁREAS CON COBERTURA NATURAL SE MANTIENEN, SON SUPERVISADAS POR LOS TÉCNICOS DE CAMPO, Y EMPEZARAN A INCREMENTAR UNA VEZ SE INICIEN LAS SIEMBRAS NUEVAS DE CACAO</t>
  </si>
  <si>
    <t>En este periodo de reporte se realizaron 84 visitas de acompañamiento técnico. Se hizo seguimiento a las actividades de los participantes en cuanto a las plantas de cacao injertado que se sembraron en los meses pasados y tambien a las que se entregaron este año y que se están estableciendo, que ya suman el total de la meta del proyecto de 114.100 plantas de cacao injertado con variedades regionales como FEAR 5, FTA 2, FSV 41, FEC 2, entre otros. Se está haciendo entrega de los reservorios restantes (24), los 133 cajones fermentadores, la entrega del Kits de abono orgánico a los 255 productores, así como los materiales para apoyo a construcciones locativas que hacían falta por entregar. También se realizó la entrega de los equipos para la Asociación (2 kits de poda, 2 básculas, una motosierra telescopica y kiys de protección). La ejecución de los recursos del fondo tienen en lo físico un avance del 94% y la ejecución financiera  del 83%. Para este periodo las lluvias han prevalecido en toda la zona intervenida, favoreciendo el crecimiento y desarrollo de los cultivos. El equipo de trabajo continúa realizando los trabajos en campo y programando ya la culminación del proyecto con los soportes y actividades pendientes. Sin embargo, se realizó una solicitud de prórroga al proyecto, en un tiempo de 3 meses lo cual se considera necesario para la inversión responsable de los recursos que se tienen disponibles en ahorros y para hacer un acompañamiento responsable a los productores por un tiempo prudente, ya que aún se están haciendo siembras de cacao que necesitan del apoyo del equipo técnico en campo.</t>
  </si>
  <si>
    <t>9</t>
  </si>
  <si>
    <t>255</t>
  </si>
  <si>
    <t>Actualmente enta en curso solicitud de prorroga # 2, a corte de 26 de noviembre de 2023</t>
  </si>
  <si>
    <t>732-2020</t>
  </si>
  <si>
    <t>733-2020</t>
  </si>
  <si>
    <t>2019-2570006462</t>
  </si>
  <si>
    <t>GENERACIÓN DE CAPACIDADES MEDIOAMBIENTALES Y PRODUCTIVOS SOSTENIBLES EN LOS MUNICIPIOS DE ATACO, CHAPARRAL, PLANADAS Y RIOBLANCO</t>
  </si>
  <si>
    <t>DESARROLLO DE ACTIVIDADES SOSTENIBLES DESDE EL PUNTO DE VISTA SOCIAL, TÉCNICO, COMERCIAL, ECONÓMICO Y AMBIENTAL ENMARCADAS EN LA PROTECCIÓN DE LA BIODIVERSIDAD CON LO QUE SE MEJORARÁ EL NIVEL DE VIDA DE 140 BENEFICIARIOS DE TRES ASOCIACIONES, DISTRIBUIDOS EN LOS MUNICIPIOS DE CHAPARRAL Y ATACO, PARA INTERVENIR 140 HECTÁREAS DE CULTIVO DE CAFÉ Y 107 BENEFICIARIOS DE LA ACTIVIDAD APÍCOLA MEDIANTE LA INSTALACIÓN DE 420 COLMENAS DE ABEJAS DISTRIBUIDAS EN 14 UNIDADES APÍCOLAS EN LOS MUNICIPIOS DE PLANADAS Y RIOBLANCO.</t>
  </si>
  <si>
    <t>ATACO-CHAPARRAL-PLANADAS-RIOBLANCO</t>
  </si>
  <si>
    <t>ATACO: CANOAS COPETE; CANOAS LA VEGA, Y  CANOAS SAN ROQUE. CHAPARRAL: VISTAHERMOSA; RISARALDA, Y CALARMA.PLANADAS: LA UNIÓN; ALTOSANO; CAICEDONIA; ALDEA; CORAZÓN-DIAMANTE; FLORESTA; SAN PABLO; EL RUBÍ; EL JORDÁN; OASIS; LOS MANGOS; NAZARENO; EL MIRADOR; EL CAIMÁN; SAN MIGUEL; EL JARDÍN, Y  LA PRIMAVERA.</t>
  </si>
  <si>
    <t>https://drive.google.com/drive/folders/16Nz6aMrpSu6CRlYYcip3L3HJYo0TkUTd?usp=sharing</t>
  </si>
  <si>
    <t>CAFÉ - MIEL DE ABEJAS</t>
  </si>
  <si>
    <t>FUNDACIÓN FUTURO Y DESARROLLO COMUNITARIO FUDESCO</t>
  </si>
  <si>
    <t>7</t>
  </si>
  <si>
    <t>734-2020</t>
  </si>
  <si>
    <t>2019-4400044282</t>
  </si>
  <si>
    <t>FORTALECIMIENTO DE LA CADENA PRODUCTIVA DE LA CADENA DE CACAO EN EL MUNICIPIO DE TURBO A TRAVÉS DEL FOMENTO DEL CULTIVO, LA APLICACIÓN DE PRÁCTICAS PRODUCTIVAS SOSTENIBLES, EL FORTALECIMIENTO ORGANIZACIONAL Y COMERCIAL E IMPLEMENTACIÓN DE TÉCNICAS DE EXTENSIÓN RURAL AGROPECUARIA</t>
  </si>
  <si>
    <t>ESTABLECER 208 HECTÁREAS DE CACAO Y SOSTENIMIENTO DE 208 HECTÁREAS DE CACAO EN LA ZONA RURAL DEL MUNICIPIO DE TURBO, MEDIANTE LA REALIZACIÓN DE ACOMPAÑAMIENTO TÉCNICO A NIVEL PRODUCTIVO, ORGANIZACIONAL Y COMERCIAL; CON EL FIN DE GARANTIZAR LA GENERACIÓN DE INGRESOS PARA LAS ORGANIZACIONES DE PRODUCTORES QUE LE PERMITAN MEJORAR SU CALIDAD DE VIDA.</t>
  </si>
  <si>
    <t>TURBO</t>
  </si>
  <si>
    <t xml:space="preserve">AGUAS CLARAS, MANUEL CUELLO, EL COPE, LA PLAYONA, LAS MERCEDES, QUEBRADA D ELOS INDIOS, SAN PABLO DE TULAPAS, SAN FELIPE, EL DOS, CAUCHERA, SANTA BÁRBARA, EL ALTO, LA PEDREGOSA, LA PLAYA, LA TECA, NUEVA UNIÓN, LA ILUSIÓN, ARCUA, PA´ QUE MAS, TÍO LOPEZ, TORIBIO, 11 DE NOVIEMBRE, LA GALLETA, AGUAS DULCES, AGUAS FRÍAS, COQUITO, CARBONERA, NUEVA ANTIOQUIA, LA AUYAMA </t>
  </si>
  <si>
    <t>https://drive.google.com/drive/folders/1I5Ns_F1f77rIIFJSrs0BZ6Eo2qaOUnJv?usp=sharing</t>
  </si>
  <si>
    <t>FUNDACIÓN DE ESTUDIOS SUPERIORES UNIVERSITARIOS - ANTONIO ROLDÁN BETANCUR FESU</t>
  </si>
  <si>
    <t>Ene-Mar-2023</t>
  </si>
  <si>
    <t>735-2020</t>
  </si>
  <si>
    <t>2019-2590002242</t>
  </si>
  <si>
    <t>PROYECTO PRODUCTIVO AGRÍCOLA PARA GENERACIÓN DE INGRESOS DE 100 FAMILIAS DE LA ZONA MEDIA DE EL CARMEN DE BOLÍVAR EN EL CORREDOR PUNTA DE PLANCHA- SALITRAL, PERTENECIENTES A LA ASOCIACIÓN ASPROMONTES DE MARÍA.</t>
  </si>
  <si>
    <t>MEJORAR EL MODELO PRODUCTIVO LOCAL CON REDUCIDO IMPACTO AMBIENTAL COMO GARANTÍA PARA LA GENERACIÓN DE INGRESOS DE 100 FAMILIAS DE LA ZONA MEDIA DE EL CARMEN EN EL CORREDOR PUNTA DE PLANCHA - SALITRAL, PERTENECIENTES A LA ASOCIACIÓN ASPROMONTES DE MARÍA, REALIZANDO DOS COSECHAS AL AÑO DE FRÍJOL Y UNA DE 100 HAS DE ÑAME ASOCIADO CON EL EQUIVALENTE A LA DENSIDAD DE 20 HAS DE FRÍJOL, UTILIZANDO PRÁCTICAS AGROECOLÓGICAS, BPA, MIPE Y CONSERVANDO PASIVAMENTE LAS ZONAS DE RESERVA DE BOSQUE Y RONDAS DE ARROYOS DE CADA UNO DE LOS CUATRO PREDIOS EN QUE SE DESARROLLARÁ EL PROYECTO.</t>
  </si>
  <si>
    <t>SUCRE: OVEJAS
BOLÍVAR: EL CARMEN DE BOLÍVAR</t>
  </si>
  <si>
    <t>CARMEN DE BOLÍVAR (CAROLICITO, RAIZAL, SANTA LUCIA, BAJO GRANDE, EL JOPO, CENTRO ALEGRE SAN CARLOS, TIERRA GRATA) Y OVEJAS (VEREDA SALITRAL)</t>
  </si>
  <si>
    <t>https://drive.google.com/drive/folders/1oEaBZyfv0ITl39CyWYkxxEtpG0FrqQ3E?usp=sharing</t>
  </si>
  <si>
    <t>ÑAME DIAMANTE - FRIJOL ROJO CUARENTANO</t>
  </si>
  <si>
    <t>FUNDACIÓN CRECER EN PAZ</t>
  </si>
  <si>
    <t>EN LAS VISITAS DE ACOMPAÑAMIENTO TÉCNICO, SE HACE SEGUIMIENTO AL CUMPLIMIENTO DE LOS COMPROMISOS DEL ACUERDO.</t>
  </si>
  <si>
    <t xml:space="preserve">EL ÁREA DE ESTABLECIMIENTO DE CULTIVO PARA 2022 FUE DE 21,54 HECTÁREAS DE ÑAME, QUE SUMADAS A LAS 26,1 HECTÁREAS ESTABLECIDAS EN 2021 COMPLETAN UN TOTAL DE 47,64 HECTÁREAS. DE ACUERDO CON EL ÚLTIMO REPORTE DE LA EEE, LUEGO DE VERIFICAR EL ÁREA TOTAL DE LAS CUATRO FINCAS EN DONDE SE DESARROLLA EL PROYECTO, SE IDENTIFICÓ́ QUE SE PUEDE INCREMENTAR LAS HECTÁREAS DE COBERTURA NATURAL, PARTIENDO DE QUE LAS FINCAS QUE LA FUNDACIÓN CRECER EN PAZ TIENE EN COMODATO CON ASPROMONTES DE MARÍA ESTÁN EN PROCESO DE TRASPASO DE LA PROPIEDAD A LOS PRODUCTORES Y ESTOS NUEVOS ACUERDOS PERMITEN VISIBILIZAR LAS ÁREAS REALES QUE CADA FINCA DEBE CONSERVAR. EL ÁREA CAMBIARÍA DE 33 HECTÁREAS INICIALES A 110 HECTÁREAS CONSERVADAS EN COBERTURA NATURAL, INCREMENTANDO UN TOTAL DE 77 HECTÁREAS DISTRIBUIDAS EN LAS CUATRO FINCAS. </t>
  </si>
  <si>
    <t>JULIO 2023: Se sugiere corregir el %físico acumulado a la fecha (columna AS) pues el reportado en este formato de seguimiento mensual, no se corresponde con el indicado en los instrumentos de planificación del proyecto, de 48,84%. 
Se realizó el comité técnico de implementación n. 22, en el que se presentó por parte de la EEE el avance del proyecto; así mismo se aprobó el cambio de rubro y la modificación de la herramienta de planificación, el comité aprobó las compras de: insumos fitosanitarios, equipos fitosanitarios, fertilizantes.
La EEE mencionó no se ha cumplido con el establecimiento del cultivo de frijol en razón a: (i) la experiencia de aprendizaje lleva a que el frijol y el ñame no se pueden trabajar en asocio, en razón a que los dos son cultivos rastreros. (ii) Si bien se propuso establecer el frijol en otra área para cumplir con el compromiso, al hacer el ejercicio de los costos de producción, los productores evidenciaron que la siembra de frijol no era rentable económicamente, en razón a la inversión de la mano de obra. Sin embargo, la asociación de productores al ser comercializadora ha cumplido con los compromisos de comercialización establecidos con el aliado comercial Crepes y Waffles. 
Espacio de diálogo con los miembros de la Junta Directiva de la asociación, a efecto de revisar la inversión de los excedentes que quedan de cada rubro; con ocasión a que hay varios aspectos que no se presupuestaron y que se requieren para la operación de la empacadora. 
Durante el mes de julio el equipo técnico realizó las respectivas visitas de campo para verificar % de germinación, incidencia de enfermedades como antracnosis, daño por hormiga cortadora y para verificar la participación de los productores en el mantenimiento del cultivo como el control de maleza, donde se evidencio que los productores están atendiendo de manera oportuna el cultivo de ñame poniendo en práctica las técnicas de sostenimiento aprendidas durante los 3 años de ejecución del proyecto. 
Se realiza seguimiento a la aplicación de insumos, dosificación y aplicaciones de estos insumos 
Visita de seguimiento al cultivo, con los siguientes resultados: 
○ Totalidad de los núcleos con la semilla establecida. 
o	●  Se realizó la entrega de herramientas, machetes, limas y guantes . 
o	●  Se realizó seguimiento a los controles de malezas y labores programadas mensuales , en la totalidad de áreas establecidas que es un total de 31,3 hectáreas en total en sostenimiento.Se realiza organización de los aportes en mano de obra en el inicio de la siembra. 
Comercialización: En el año 2023 se ha revisado la información de ventas de los productores y se tiene reportado un promedio de $223.000.000, sin embargo, se espera realizar una última revisión de información
•	La EEE envió los documentos soporte para la suscripción del otrosí de contrato 735, asimismo el supervisor territorial envió su concepto e informe para la modificación a la UTC. 
•	Con respecto a la formalización de la tierra donde está construida la empacadora, el Representante Legal de la asociación informa que la Agencia Nacional de Tierras realizó el levantamiento de la información, midieron el predio, se llevaron la información de la asociación. Refiere que el proceso tiene varias etapas y hay que esperar los tiempos de la ANT. 
Se mantiene la alerta en el territorio por la presencia de grupos ilegales al margen de la Ley.</t>
  </si>
  <si>
    <t>10</t>
  </si>
  <si>
    <t>La EEE cuenta con los desembolsos</t>
  </si>
  <si>
    <t>736-2020</t>
  </si>
  <si>
    <t>2019-2520005552</t>
  </si>
  <si>
    <t>FORTALECIMIENTO DE LA PRODUCCIÓN Y COMERCIALIZACIÓN DE LIMÓN TAHITÍ PARA 73 FAMILIAS DE LA ASOCIACIÓN AGROPECUARIA SAN FRANCISCO DEL MUNICIPIO EL ROSARIO NARIÑO</t>
  </si>
  <si>
    <t>AUMENTAR LA PRODUCTIVIDAD, RENTABILIDAD Y SOSTENIBILIDAD AMBIENTAL DE LOS CULTIVOS DE LIMÓN TAHITÍ, DE LOS PRODUCTORES DE ASOSANFRANCISCO.</t>
  </si>
  <si>
    <t>GUAYACANAL, EL VADO, MATARREDONDA, LA MONTAÑA, MARTIN PERE&lt; Y EL JARDIN.</t>
  </si>
  <si>
    <t>https://drive.google.com/drive/folders/1ugWx1Zwaf7q89TMIv-jOHkGOn5mIZ1bj?usp=sharing</t>
  </si>
  <si>
    <t xml:space="preserve">FUNDACIÓN AYUDA EN ACCIÓN </t>
  </si>
  <si>
    <t>Oct-Dic 2021</t>
  </si>
  <si>
    <t>737-2020</t>
  </si>
  <si>
    <t>2019-2580005272</t>
  </si>
  <si>
    <t>MEJORAMIENTO DE LA COMPETITIVIDAD EN LA CADENA DE PRODUCCIÓN DE SACHA INCHI COMO OPCIÓN DE DIVERSIFICACIÓN PRODUCTIVA MEDIANTE LA IMPLEMENTACIÓN DE UN SISTEMA SOSTENIBLE DE PRODUCCIÓN, TRANSFORMACIÓN Y COMERCIALIZACIÓN EN EL DEPARTAMENTO DEL CAQUETÁ</t>
  </si>
  <si>
    <t xml:space="preserve">MEJORAR LA CADENA DE VALOR DEL SACHA INCHI PARA DIVERSIFICAR LA PRODUCCIÓN DE 204 BENEFICIARIOS EN VARIOS MUNICIPIOS DEL CAQUETÁ (BELÉN DE LOS ANDAQUÍES, EL DONCELLO, LA MONTAÑITA, SAN VICENTE DEL CAGUÁN, EL PAUJIL, MORELIA, MILÁN, PUERTO RICO, FLORENCIA, SAN JOSÉ DEL FRAGUA Y ALBANIA), A PARTIR DE UN MODELO SOSTENIBLE DE CULTIVO (0.6 HA POR BENEFICIARIO), TRANSFORMACIÓN Y COMERCIALIZACIÓN, INICIALMENTE CON CUATRO ORGANIZACIONES BENEFICIARIAS. 
EL PROYECTO SE ENFOCA AL FORTALECIMIENTO DE PROCESOS DE TRANSFORMACIÓN DE MATERIA PRIMA EN ACEITE, HARINA Y SNACKS A PARTIR DEL ESTABLECIMIENTO DEL CULTIVO, MEJORAMIENTO DE INFRAESTRUCTURA DE TRANSFORMACIÓN PRODUCTIVA, EMPRESARIAL Y ADMINISTRATIVA DE LAS ASOCIACIONES DE PRODUCTORES, GENERANDO CANALES DE COMERCIALIZACIÓN Y DISTRIBUCIÓN QUE GARANTICEN LA SOSTENIBILIDAD DEL PROYECTO A LARGO PLAZO.  CON EL PROYECTO SE ESTABLECERÁN 0,6 HECTÁREAS DE SACHA INCHI POR PRODUCTOR, PARA UN TOTAL DE 122.4 HECTÁREAS EN TODO EL PROYECTO. </t>
  </si>
  <si>
    <t>SAN VICENTE DEL CAGUÁN-EL DONCELLO-LA MONTAÑITA-BELÉN DE LOS ANDAQUÍES-EL PAUJIL-MORELIA-PUERTO MILÁN-PUERTO RICO-FLORENCIA-ALBANIA-SAN JOSÉ DEL FRAGUA</t>
  </si>
  <si>
    <t xml:space="preserve">ALTO MANZANARES, ANAYACITO, ANAYACITO ALTO, ANAYACITO BAJO, ARENOSA, BERLÍN, BIRMANIA, CABAÑA BUENOS AIRES, DIAMANTE, EL ACHAPO , EL CERINDO, EL DIAMANTE, EL JARDÍN, EL PORVENIR, EL RECREO, AGUA DULCE, AZABACHE, AZABACHE MEDIO, EL CHOCHO, EL PESCADOR, EL PORVENIR, EL ROSARIO, GALLINETA, JUANCHITO, LA BORUGA, LA CHORROSA, LAS BRISAS, LOS ÁNGELES, PUERTO TORRES, QUEBRADÓN BAJO, SAN LUIS, SANTA TERESA, SARABANDO MEDIO, TORTUGA, UNIÓN, ALTO ARENOSO, CAÑO LIMÓN, CRISTALINA DE TRONCALES, EL ARENOSO, EL DIAMANTE, EL ROSAL, HONDURAS, LA CEIBA, LA NOVIA CELESTIAL 
LA TOLDA, LAS BRISAS, LAS VEGAS DEL PATO, LOS ÁNGELES, POCETAS, PUERTO TORRES, SAN JUAN ALTO, SAN LUIS, SARABANDO, MEDIO, SOTARA, ALTO SAN PEDRO, EL DIAMANTE, EL TEMBLÓN, LA CEIA, LA ESTRELLA, LA PLATANIÑO, LOS ÁNGELES, LOS MORROS, LUZ DE LA ESPERANZA, MORROCOY, MORROS ALTOS, PATAGONIA, PAUJILEÑA, SAN PEDRO, SAN PEDRO BAJO, ALEMANIA, ALTO QUEBRADÓN, ARENOSA, BERLÍN, EL CASTILLO, EL CHOCHO, LAS NIEVES, LOS ÁNGELES, QUEBRADÓN, SERRANÍA, ALTO SAN ANTONIO, AZABACHE, BERLÍN, CALDAS
LA CEIBA, POCETAS, PORTAL LA MONO, COSTA RICA, LA CURBINATA, LA ESTRELLA, PLATANILLO, ALTO, CAFETO, LAURELES, PUERTO LONDOÑO, BERLÍN, LOS MORROS, EL MIRADOR, SAN ISIDRO, LA TIGRESA, EL ROSARIO, GALLINETA, LA CEIBA, LA GRANADA, LA LIBERTAD, LAURELES, MAGUARE, MORROCOY, PUERTO PACHECO, QUEBRADÓN SAN VENANCIO, SERRANÍA
</t>
  </si>
  <si>
    <t>https://drive.google.com/drive/folders/1ouPZUqDY4Q_76ywgVCKd1IOufkaUsIZi?usp=sharing</t>
  </si>
  <si>
    <t>UNIVERSIDAD NACIONAL DE COLOMBIA</t>
  </si>
  <si>
    <t xml:space="preserve">AGROSOLIDARIA </t>
  </si>
  <si>
    <t>Devido a los retiros del 50% de los benenficiario que se evidencio con el diagnostico, el numero de estas areas puede dsiminuar de acuerdo al area disponible que tengas los nuevos beneficiarios.</t>
  </si>
  <si>
    <t>Estas areas seran monitoreadas por los tecnicos una ves se inicien las labores de campo</t>
  </si>
  <si>
    <t>Tomando como referencia el ejercicio de convocatoria realizado para la pimera capacitación a realizarce en la primera semana de agosto se puede afirmar la existencia y disponibiliddad de los 204 productores con la participación en el proyecto, sin embargo,el incremento en los cultivos no ha trasendido, se mantienen las 
47familias que habian establecido sus cultivos, se espera que a partir del mes de agosto se empiecen a subir estos indicadores, ya que existe un acompañamiento tecnico a las 204 familias.</t>
  </si>
  <si>
    <t>octubre-2023</t>
  </si>
  <si>
    <t>62</t>
  </si>
  <si>
    <t>738-2020</t>
  </si>
  <si>
    <t>2019-2560004152</t>
  </si>
  <si>
    <t>MEJORAMIENTO DE LA PRODUCTIVIDAD, CALIDAD Y SOSTENIBILIDAD DEL CULTIVO DE CAFÉ DE 100 FAMILIAS ASOCIADAS A LA COOPERATIVA DE CAFICULTORES DEL CATATUMBO LTDA. DE LOS MUNICIPIOS DEL CARMEN Y HACARÍ NORTE DE SANTANDER</t>
  </si>
  <si>
    <t>EL PROYECTO TIENE COMO OBJETIVO AUMENTAR LA PRODUCTIVIDAD, CALIDAD Y SOSTENIBILIDAD DEL CULTIVO DEL CAFÉ DESARROLLADO POR 100 FAMILIAS ASOCIADAS A LA COOPERATIVA DE CAFICULTORES DEL CATATUMBO (COOPERACAFÉ), ENTIDAD CON MÁS DE 40 AÑOS DE EXPERIENCIA EN EL SECTOR CAFETERO QUIEN ES PROPONENTE Y ENTIDAD EJECUTORA ELEGIBLE.</t>
  </si>
  <si>
    <t xml:space="preserve">NORTE SANTANDER </t>
  </si>
  <si>
    <t>HACARÍ-EL CARMEN</t>
  </si>
  <si>
    <t>MPIO DE HACARI, BUENOS AIRES, EL MOLINO, GUAYABAL,LA FLORIDA, LA PELOTA, LAS MERCEDES, LAURELES Y LOS ANGELES; MPIO EL CARMEN ASTILLEROS, EL QUARE, EL OREJERO, EL PARAMO, EL SALTO, EL SUL, LA CUESTA DEL SUL, LA ESTRELLA, LA OSA, LA PELOTA, LA QUIEBRA, LAGUNETA, LAGUNITAS, PEÑAS BLANCAS Y QUEBRADA HONDA.</t>
  </si>
  <si>
    <t>https://drive.google.com/drive/folders/1lWuK8BPj-f4FdENE-rODtvLSRg4K0S9B?usp=sharing</t>
  </si>
  <si>
    <t>CAFÉ EN GRANO</t>
  </si>
  <si>
    <t>COPERATIVA DE CAFICULTORES DEL CATATUMBO</t>
  </si>
  <si>
    <t>Ya se cuenta con la certificación bancaria sobre cierre de cuenta. Están preparando informe final del proyecto.</t>
  </si>
  <si>
    <t>Se inició la constatación de los acuerdos de cero deforestación, mediante cartografía con imágenes satelitales, para el mes de febrero se espera obtener el informe y los mapas en formatos KML y shape, así como las salidas gráficas en pdf</t>
  </si>
  <si>
    <t>EL INCREMENTO DE ÁREA DE COBERTURA NATURAL SE REALIZÓ EN PREDIOS EN DONDE FUE POSIBLE, MEDIANTE EL ESTABLECIMIENTO DE SIEMBRA DE ÁRBOLES PARA SOMBRÍO DE LOS CULTIVOS.  ASÍ MISMO, SE REALIZÓ ENRIQUECIMIENTO CON ÁRBOLES NATIVOS PROVEÍDOS POR CORPNOR. LOS ÁRBOLES FUERON APORTADOS POR CORPONOR, ASÍ COMO SE HA ENTREGADO REPOSICIÓN EN DONDE LA SIEMBRA NO TUVO BUENOS RESULTADOS. ES IMPORTANTE MENCIONAR QUE ESTE SEGUIMIENTO SE REALIZÓ A TRAVÉS DE VISITAS A FINCA PARA VERFICACIÓN DE SIEMBRAS.</t>
  </si>
  <si>
    <t>Oct-dic 2022</t>
  </si>
  <si>
    <t>739-2020</t>
  </si>
  <si>
    <t>2019-2520004712</t>
  </si>
  <si>
    <t>PRODUCCIÓN Y COMERCIALIZACIÓN DE CAFÉS ESPECIALES CERTIFICADOS COMO ESTRATEGIA DE INCREMENTO DE INGRESOS, PROTECCIÓN AMBIENTAL Y PREVENCIÓN DE CULTIVOS DE USO ILÍCITO EN FINCAS DE FAMILIAS CAMPESINAS ASOCIADAS A ASOPROA, DEL MUNICIPIO DE ARGELIA CAUCA</t>
  </si>
  <si>
    <t>EL OBJETIVO DEL PROYECTO ES ESTABLECER, RENOVAR, PRODUCIR Y COMERCIALIZAR CAFÉS ESPECIALES COMO ESTRATEGIA DE GENERACIÓN DE INGRESOS FAMILIARES Y PROTECCIÓN AMBIENTAL EN FINCAS DE 92 FAMILIAS CAMPESINAS, FORTALECIENDO LA ASOCIATIVIDAD SOLIDARIA DE PEQUEÑOS PRODUCTORES Y LA PRODUCCIÓN CAMPESINA LÍCITA EN EL MUNICIPIO DE ARGELIA.</t>
  </si>
  <si>
    <t>ARGELIA</t>
  </si>
  <si>
    <t>ARBOLEDA, PUENTE TIERRA, EL PLAN, VILLANUEVA, LAS PERLAS, CORAZÓNM, ALTAMIRA, CRUCERO, PORVENIR, DIVISO, DIAMANTE, LUCITANIA, LA GUINEA, PLAMAS, LAS PILAS, NARANJAL Y EL RETIRO</t>
  </si>
  <si>
    <t>https://drive.google.com/drive/folders/10YEigGeHQnwGmAl-QX4U-lUF0va6Inll?usp=sharing</t>
  </si>
  <si>
    <t>EEE en proceso de Liqidación. La EEE CCI reintregro recursos no ejecutados el 27 de febrero de 2023 por valor de $1.374.</t>
  </si>
  <si>
    <t>740-2020</t>
  </si>
  <si>
    <t>2019-2510005192</t>
  </si>
  <si>
    <t>DESARROLLO SOSTENIBLE Y CONSERVACIÓN DE LOS BOSQUES CON COMUNIDADES DE LOS NÚCLEOS DE RECONCILIACIÓN CON LA NATURALEZA DEL PROGRAMA NATURAMAZONAS EN LOS MUNICIPIOS DE MOCOA, VILLA GARZÓN Y PUERTO GUZMÁN EN EL DEPARTAMENTO DEL PUTUMAYO.</t>
  </si>
  <si>
    <t>PROMOVER LA PRODUCCIÓN SOSTENIBLE MEDIANTE EL FORTALECIMIENTO DE CADENAS PRODUCTIVAS AGRÍCOLAS (SISTEMAS AGROFORESTALES) Y DEL USO SOSTENIBLE DE LA BIODIVERSIDAD. SE BUSCA FOMENTAR LÍNEAS PRODUCTIVAS PROMISORIAS Y DE ALTA COMPETITIVIDAD QUE SE ADAPTAN A LAS CONDICIONES AGROCLIMÁTICAS DE LA REGIÓN.</t>
  </si>
  <si>
    <t>MOCOA-PUERTO GUZMÁN-VILLAGARZÓN</t>
  </si>
  <si>
    <t>ALTO AFÁN, CAMPUCANA, EL PEPINO, CHONTAYACO, EL LIBANO, LAS PLANADAS, MONCLART, RUMIYACO, SAN ANTONIO, SAN MARTÍN, VILLA NUEVA, ALTO ESLABÓN, BAJO AFÁN, CAIMÁN, CALIYACO, EL MESÓN, LA PASERA, LA PATRIA, MEDIO AFÁN, PALMERAS, PEDREGOSA, PUEBLO VIEJO, PUERTO LIMÓN, SAN JOAQUÍN, SAN JOSÉ DEL PEPINO, SARDINAS, VILLA GLORIA, ZARZAL, GUADUALES, SAN CARLOS, ALEMANIA, ALTO SINAI, CHAMPAGNAT, EL CARMEN, ISLANDIA, LA ESPERANZA, LA MARIPOSA, LA PALANCA, NARANJITO, SAN FIDEL, SAN ISIDRO, SAN MIGUEL DE LA CASTELLANA, SANTA ROSA DE JUANAMBU, SIMÓN BOLÍVAR, VILLA COLOMBA, VILLARICA, CHICHICO, CHORRERA, CORRALES, DESCANSO, EL BOMBÓN, CASCO URBANO, EL JAUNO, JÚPITER, LÍMITES, MEDIO MANDUR, MONSERRATE, PACAYACO, SAN JOSÉ DE LA MONTAÑA, SAN PEDRO, SANTA ELENA, SANTA LUCIA, TRÉBOL, LA VEGA</t>
  </si>
  <si>
    <t>https://drive.google.com/drive/folders/17NayOGPgBDpk6ghrngXF23T4D8cAxtT1?usp=sharing</t>
  </si>
  <si>
    <t>CACAO - PANELA - PALMITO DE CHONTADURO - ASAÍ - MIEL DE ABEJAS MELIPONAS</t>
  </si>
  <si>
    <t xml:space="preserve">CONSERVACIÓN INTERNACIONAL </t>
  </si>
  <si>
    <t>31/05/202022</t>
  </si>
  <si>
    <t>El 2 de mayo de 2023 CI realizo el reintegro de recursos no ejecutados por Valor de $25.409.416,85</t>
  </si>
  <si>
    <t>741-2020</t>
  </si>
  <si>
    <t>2019-2570004302</t>
  </si>
  <si>
    <t>MEJORAMIENTO DE LA COMPETITIVIDAD Y ASEGURAMIENTO DE LA COMERCIALIZACIÓN DE CAFÉ ORGÁNICO MEDIANTE UN PROCESO SOSTENIBLE DE RECONVERSIÓN DE LA CAFICULTURA A 100 PRODUCTORES DEL MUNICIPIO DE ATACO ASOCIADOS A CAFISUR</t>
  </si>
  <si>
    <t>SE PRETENDE EL MEJORAMIENTO DE LA COMPETITIVIDAD Y ASEGURAMIENTO DE LA COMERCIALIZACIÓN DE CAFÉ ORGÁNICO MEDIANTE UN PROCESO SOSTENIBLE DE RECONVERSIÓN DE LA CAFICULTURA A 100 PRODUCTORES ASOCIADOS A CAFISUR PARA MEJORAR SUS INGRESOS Y CALIDAD DE VIDA. POR OTRO LADO, SE BUSCA:
FORTALECER EL PAQUETE TECNOLÓGICO PARA EL PROCESO DE PRODUCCIÓN DE CAFÉ MEDIANTE SU TRANSFERENCIA Y ADOPCIÓN BUSCANDO UNA RECONVERSIÓN DEL PRODUCTO PASANDO DE LO TRADICIONAL A LO ORGÁNICO ACCEDIENDO A MERCADOS DE CAFÉS ESPECIALES AUMENTANDO LA CAPACIDAD DEL MODELO DE NEGOCIO.
REDUCIR LA CONTAMINACIÓN DE FUENTES HÍDRICAS Y SUELO PRESERVANDO LA BIODIVERSIDAD Y SU ENTORNO EN GENERAL.
COMPENSAR MEDIANTE EL AUMENTO DE COBERTURA VEGETAL LOS IMPACTOS GENERADOS CON EL SISTEMA DE PRODUCCIÓN.</t>
  </si>
  <si>
    <t>ALTAMIRA, CAMPOHERMOSO, CASA DE ZINC, CASA VERDE, CASCARILLA, DARIEN, DIAMANTE, EL BALSO, EL CAIRO, FILADELFIA, LA CABAÑA, LA CRISTALINA, LA FORTALEZA, LA JAZMINA, LA LAGUNA, LA MIRANDA, LAS BLANCOS, LAS PERLAS, MADROÑAL, MONTELORO, NUEVA REFORMA, PENSILVANÍA, POLECITO, POMARROSO, SAN SEBASTIÁN.</t>
  </si>
  <si>
    <t>https://drive.google.com/drive/folders/140VNVSstd0-oG3uq4cRVIMGc2L8D9Yur?usp=sharing</t>
  </si>
  <si>
    <t>CAFÉ ORGÁNICO - CAFÉ ESTÁNDAR</t>
  </si>
  <si>
    <t>COOPERATIVA DE CAFICULTORES DEL SUR DE TOLIMA</t>
  </si>
  <si>
    <t>En proceso de Liquidación. La EEE CAFISUR reintregró saldo de recursos no ejecutados el 28-2-23 por valor de $7.701.</t>
  </si>
  <si>
    <t>742-2020</t>
  </si>
  <si>
    <t>2019-2570004262</t>
  </si>
  <si>
    <t>MEJORAMIENTO DE LA COMPETITIVIDAD Y ASEGURAMIENTO DE LA COMERCIALIZACIÓN DE CAFÉ ORGÁNICO MEDIANTE UN PROCESO SOSTENIBLE DE RECONVERSIÓN DE LA CAFICULTURA A 100 PRODUCTORES DEL MUNICIPIO DE RIOBLANCO TOLIMA ASOCIADOS A CAFISUR</t>
  </si>
  <si>
    <t>CONVERTIR A LA CAFICULTURA ORGÁNICA LOS 100 BENEFICIARIOS DEL PROYECTO QUIENES, ACTUALMENTE, ESTÁN PRODUCIENDO CAFÉ CORRIENTE DE MANERA TRADICIONAL
- CORREGIR MALAS CALIDADES Y BAJAS PRODUCTIVIDADES ACTUALES MEDIANTE PLANES DE FERTILIZACIÓN Y CON MEJORAMIENTO DE EQUIPOS E INFRAESTRUCTURA PRODUCTIVA
- ASEGURAR COMERCIALIZACIÓN A BUEN PRECIO EL PRODUCTO ORGÁNICO QUE SE PERSIGUE PRODUCIR MEDIANTE LA ALIANZA COMERCIAL ESTRATÉGICA CON CAFISUR Y SU LÍNEA DE CAFÉ DE EXPORTACIÓN.</t>
  </si>
  <si>
    <t>https://drive.google.com/drive/folders/1RNO8nOQyJwxvEfgUJNBIufEqOMEV2Sxs?usp=sharing</t>
  </si>
  <si>
    <t>CAFÉ EN GRANO - CAFÉ ORGÁNICO</t>
  </si>
  <si>
    <t>743-2020</t>
  </si>
  <si>
    <t>2019-2520006212</t>
  </si>
  <si>
    <t>FORTALECIMIENTO DE LAS CAPACIDADES DE PRODUCCIÓN AGROECOLÓGICA Y COMERCIALIZACIÓN DE PEQUEÑOS PRODUCTORES DE CAFÉ ESPECIAL EN CALDONO, CAUCA</t>
  </si>
  <si>
    <t>MEJORAR LAS CONDICIONES TÉCNICAS, SOCIALES, AMBIENTALES Y COMERCIALES DE LAS UNIDADES PRODUCTIVAS DE LAS FAMILIAS BENEFICIARIAS DEL PROYECTO LIDERADO POR ARDECAN, INCORPORANDO PRÁCTICAS SOSTENIBLES Y FORMAS DE PRODUCCIÓN DIRIGIDAS A OBTENER CALIDADES DE CAFÉ DE TASA Y ACCESO A MERCADOS DIFERENCIALES.</t>
  </si>
  <si>
    <t>CALDONO</t>
  </si>
  <si>
    <t>CABUYAL, LA CAMPIÑA,
PALERMO, MONTERILLA, EL PITAL, LA VENTA Y
PORVENIR</t>
  </si>
  <si>
    <t>https://drive.google.com/drive/folders/1tWk_HG-90VnK3Uh_pTwv2qBajSbz3KpZ?usp=sharing</t>
  </si>
  <si>
    <t>744-2020</t>
  </si>
  <si>
    <t>2019-2540003822</t>
  </si>
  <si>
    <t>IMPLEMENTACIÓN DE UN SISTEMA SILVOPASTORIL PARA EL MEJORAMIENTO NUTRICIONAL Y LA PRODUCTIVIDAD DEL HATO GANADERO</t>
  </si>
  <si>
    <t xml:space="preserve">INCREMENTAR LA PRODUCTIVIDAD EN EL SISTEMA GANADERO DOBLE PROPÓSITO, PARA GARANTIZAR LA GENERACIÓN DE INGRESOS A 210 BENEFICIARIOS DE PEQUEÑOS Y MEDIANOS GANADEROS DEL MUNICIPIO DE MONTELÍBANO, A PARTIR DE LA IMPLEMENTACIÓN DE UN SISTEMA SILVOPASTORIL.	</t>
  </si>
  <si>
    <t>MONTELÍBANO</t>
  </si>
  <si>
    <t>LA PALESTINA, SOLO DIOS, JEGUITA ABAJO, JEGUITA MEDIO, MATA DE LATA, LAS PALMITAS, VEREDAS UNIDAS, CALLE LARGA, CRUCES NUEVAS, FRANCIA HELENA, EL ROSARIO, EL BOTE, CAMPAMENTO, LA LUNA, VUELVE Y VEN Y EL RAYO</t>
  </si>
  <si>
    <t>https://drive.google.com/drive/folders/1gAaTB26EiuouXMyyMid-L0nhlDp-8UMs?usp=sharing</t>
  </si>
  <si>
    <t>LECHE CRUDA - GANADO EN PIE</t>
  </si>
  <si>
    <t>FUNDACIÓN PARA EL DESARROLLO TERRITORIAL Y COMUNITARIO - PROTERRITORIO</t>
  </si>
  <si>
    <t>761-2020</t>
  </si>
  <si>
    <t>2019-2570003872</t>
  </si>
  <si>
    <t>MEJORAMIENTO DE LAS CAPACIDADES TÉCNICAS, TECNOLÓGICAS Y COMERCIALES A TRAVÉS DE NUTRICIÓN Y MEJORAMIENTO EN LA CALIDAD DEL CAFÉ</t>
  </si>
  <si>
    <t>MEJORAR E INCREMENTAR LA PRODUCCIÓN Y COMERCIALIZACIÓN DE CAFÉ DE CALIDAD DE 77 FAMILIAS CAFETERAS, IMPLEMENTANDO BUENAS PRÁCTICAS AGRÍCOLAS, EN EL SOSTENIMIENTO DEL CULTIVO Y EL MEJORAMIENTO DEL BENEFICIO DEL CAFÉ Y EL FORTALECIMIENTO SOCIO EMPRESARIAL, MEDIANTE LA ADOPCIÓN DE UN MODELO DE NEGOCIOS CAFETEROS COMPETITIVO Y SOSTENIBLE EN LOS CORREGIMIENTOS DE LAS HERMOSAS Y LA MARINA.</t>
  </si>
  <si>
    <t>ARGENTINA HERMOSAS; ARGENTINA LINDAY; GRANJA AMBEIMA; LA CIMARRONA ALTA; LA VIRGINIA ALTA; RÍO NEGRO</t>
  </si>
  <si>
    <t>https://drive.google.com/drive/folders/1Djp8knnz1aeEsU-3fyAHIzwj8PyJofCE?usp=sharing</t>
  </si>
  <si>
    <t>7.77</t>
  </si>
  <si>
    <t>CORPORACIÓN COLOMBIA INTERNACIONAL, CCI</t>
  </si>
  <si>
    <t>762-2020</t>
  </si>
  <si>
    <t>2019-2530007072</t>
  </si>
  <si>
    <t>LILIAN MAPALLO TAPIA</t>
  </si>
  <si>
    <t>DESARROLLO TERRITORIAL SOSTENIBLE Y CONSTRUCCIÓN DE PAZ MEDIANTE EL FORTALECIMIENTO ALTERNATIVO DE LA CADENA PRODUCTIVA DE CACAO Y LA RECUPERACIÓN DE ESPECIES FORESTALES DE ALTO VALOR ECOLÓGICO Y COMERCIAL EN EL CONSEJO COMUNITARIO BAJO MIRA Y FRONTERA DEL MUNICIPIO DE TUMACO-NARIÑO.</t>
  </si>
  <si>
    <t>ESTABLECER MADERAS ECOLÓGICAMENTE IMPORTANTES Y CULTURALMENTE VALIOSAS: IMPLEMENTACIÓN DE LA ESTRATEGIA DE RESTAURACIÓN, INSTALACIÓN DE VIVERO CON ESPECIES FORESTALES, ESTABLECIMIENTO Y MANTENIMIENTO DE ÁRBOLES FORESTALES EN PREDIOS DE BENEFICIARIOS, CAPACITACIÓN PARA EL MANEJO DE ESPECIES FORESTALES.
OBJETIVOS COMPONENTE 2:
-AUMENTAR LA PRODUCTIVIDAD DE LOS CULTIVOS DE CACAO, MEDIANTE: REHABILITACIÓN DEL CULTIVO DE CACAO, EXTENSIÓN AGROPECUARIA Y TRANSFERENCIA DE TECNOLOGÍA, ADECUACIÓN, DOTACIÓN DE INFRAESTRUCTURA DE BENEFICIO, IMPLEMENTACIÓN DE MODELO DE INTERVENCIÓN PARA LA AGREGACIÓN DE VALOR EN EL CACAO. ASÍ MISMO, EL  MEJORAMIENTO DE LA CALIDAD DEL GRANO DEL CACAO PARA ACCEDER A MERCADOS ESPECIALES: MEJORAR LAS PRÁCTICAS DE COSECHA Y POSCOSECHA, CENTRAL DE BENEFICIO - SECADO ADECUADA Y 3 PUNTOS DE BENEFICIO - FERMENTACIÓN, CAPACITACIÓN PARA POSCOSECHA Y BENEFICIO, IMPLEMENTAR UN PLAN DE NEGOCIOS.</t>
  </si>
  <si>
    <t>TUMACO</t>
  </si>
  <si>
    <t>PEÑA COLORADA, VIAGUARAL RIO MIRA, GUACHAL LA VEGA, GUACHAL LAS BRISAS, GUACHAL BARRANCO, VUELTA DE CAJAPI, BOCAS DE CAJAPI, BAJO JAGUA, ALTO SAN ISIDRO, MEDIO SAN ISIDRO, BAJO SAN ISIDRO, BELLA VISTA, DESCOLGADERO, NUEVA REFORMA, BRISAS DEL ACUEDUCTO, INGUAPI DEL GUADUAL, PLAYON, CARLOSAMA, PUEBLO NUEVO, CACAGUAL, CEDRÁL, BAJO GUABAL, NUEVA INDEPENDENCIA, NUEVA UNION BRAZO, EL NARANJO, SAGUMBITA, SANTO DOMINGO EL PROGRESO, SANTO DOMINGO VUELTA DEL CARMEN, SANTO DOMINGO ALTO, SANDAMIA, VIGUARAL FRONTERA</t>
  </si>
  <si>
    <t>https://drive.google.com/drive/folders/1t_Ym384iSnFqitpIeoQQQK4gdcSR9P4F?usp=sharing</t>
  </si>
  <si>
    <t>FUNDACIÓN AYUDA EN ACCIÓN COLOMBIA</t>
  </si>
  <si>
    <t xml:space="preserve">Se cuenta con un 100% del protocolo para el establecimiento de 150 Has de forestales en los 400 predios de las personas beneficiarias
Se tiene un avance de firma y compromiso del acuerdo de reforestación de un 100%
</t>
  </si>
  <si>
    <t xml:space="preserve">JULIO 2023: El avance en el cumplimiento de las metas totales del proyecto, se relaciona con la siembra para la reforestación del total de has de bosque guandal.
</t>
  </si>
  <si>
    <t>el proyecto cuenta con los tres desembolsos</t>
  </si>
  <si>
    <t>763-2020</t>
  </si>
  <si>
    <t>2019-2520004772</t>
  </si>
  <si>
    <t>FORTALECIMIENTO DE LAS CAPACIDADES TÉCNICAS Y PRODUCTIVAS Y DE
SOSTENIBILIDAD AMBIENTAL Y ECONÓMICA A TRAVÉS DE LA ENTREGA E IMPLEMENTACIÓN DE UNIDADES DE TRANSFORMACIÓN DE/ FIQUE, ORIENTADO A LA PRODUCCIÓN SOSTENIBLE Y EL MEJORAMIENTO DE LOS INGRESOS DE LA ÉTNIA INDÍGENA RURAL DEL CABILDO SAN LORENZO DE
CALDONO</t>
  </si>
  <si>
    <t>MEJORAR EL MANEJO DEL CULTIVO Y BENEFICIO DEL FIQUE PARA AUMENTAR LA CALIDAD Y EL RENDIMIENTO DE LA PRODUCCIÓN DE LA FIBRA Y LOGRAR MEJORES PRECIOS, ASÍ COMO DISMINUIR LOS IMPACTOS AMBIENTALES DE LOS SUBPRODUCTOS DEL FIQUE QUE CONTAMINAN SUELOS Y AGUAS EN LAS UNIDADES PRODUCTIVAS DE LAS FAMILIAS PARTICIPANTES DEL PROYECTO LIDERADO POR EL CABILDO INDÍGENA DE SAN LORENZO DE CALDONO Y ASOFIQUE.</t>
  </si>
  <si>
    <t xml:space="preserve">VILLANUEVA, SANTA ROSA, LAS
DELICIAS, SANTA ELENA, ESMERALDA. ANDALUCIA, PROVENIR - VILACHIS
CHINDACO, PLAN DE ZUÑIGA, PICACHO, BATEAS Y VEINTE DE JULIO
</t>
  </si>
  <si>
    <t>https://drive.google.com/drive/folders/12HWhc6_qyZX-kF5Ahjc2dN_gxxmdObu0?usp=sharing</t>
  </si>
  <si>
    <t>12.5</t>
  </si>
  <si>
    <t>FIBRA DE FIQUE</t>
  </si>
  <si>
    <t>CORPORACIÓN COLOMBIA INTERNACIONAL</t>
  </si>
  <si>
    <t>El prpyecto 763 termino su fase de ejecución e inicia el proceso de liquidacion. La cuenta esta cancelada . Los rendimientos financieros de $713.000 obtenidos hasta el mes de SEPT/22,fueron ejecutados al realizar el traslado al rubro de administración para la compra de equipos de audio, autorizados en CTI del mes de Agosto del 2022.</t>
  </si>
  <si>
    <t>764-2020</t>
  </si>
  <si>
    <t>2019-2520006132</t>
  </si>
  <si>
    <t>MITIGACIÓN DE IMPACTOS AMBIENTALES E INCREMENTO DE LA PRODUCTIVIDAD EN LOS PROCESOS ASOCIATIVOS DE CULTIVO Y TRANSFORMACIÓN DE YUCA INDUSTRIAL EN VEREDAS DE SANTANDER DE QUILICHAO Y BUENOS AIRES, DEPARTAMENTO DEL CAUCA</t>
  </si>
  <si>
    <t>CONTRIBUIR A LA SOSTENIBILIDAD ECONÓMICA Y AMBIENTAL EN LA CADENA PRODUCTIVA DE YUCA EN LOS MUNICIPIOS DE SANTANDER DE QUILICHAO Y BUENOS AIRES, DEPARTAMENTO DEL CAUCA.</t>
  </si>
  <si>
    <t>SANTANDER DE QUILICHAO-BUENOS AIRES</t>
  </si>
  <si>
    <t xml:space="preserve"> SANTANDER DE QUILICHAO  VEREDAS: MAZAMORRERO, SAN ANTONIO
Y BUENOS AIRES VEREDAS: SANTA ROSA, SANTA CATALINA, SANTA CLARA, SAN MARCOS Y CASCAJERO</t>
  </si>
  <si>
    <t>https://drive.google.com/drive/folders/12qOGcotEusCkXM2GNgzXnA6MR0H519hx?usp=sharing</t>
  </si>
  <si>
    <t xml:space="preserve">YUCA AGRIA 	</t>
  </si>
  <si>
    <t>LA CORPORACIÓN PARA ESTUDIOS
INTERDISCIPLINARIOS Y ASESORÍA TÉCNICA CETEC</t>
  </si>
  <si>
    <t xml:space="preserve">Junio 2023:
241 PRODUCTORES HAN IMPLEMENTADO EL CULTIVO
241 PRODUCTORES CONTARON CON ASISTENCIA TECNICA INTEGRAL - AGRICOLA Y AGROINDUSTRIAL
6 ORGANZIACIONE VEREDALES CUENTA CON PLANES DE FORTALECIMIENTO ORGANIZATIVO.
2 PLANTAS DE PROCESO MEJORARON SU CAMPACIDAD TECNICA Y AMBIENTAL EN EL PROCESO DE EXTACION DEL ALMIDO
</t>
  </si>
  <si>
    <t xml:space="preserve">EL PROYECTO TERMINA SU EJECUCION EL 2 DE JULIO DEL 2023, CUMPLIENDO CON LAS METAS ESTBALECIDAS.
241 PRODUCTORES HAN IMPLEMENTADO EL CULTIVO
241 PRODUCTORES CONTARON CON ASISTENCIA TECNICA INTEGRAL - AGRICOLA Y AGROINDUSTRIAL
6 ORGANZIACIONE VEREDALES CUENTA CON PLANES DE FORTALECIMIENTO ORGANIZATIVO.
2 PLANTAS DE PROCESO MEJORARON SU CAMPACIDAD TECNICA Y AMBIENTAL EN EL PROCESO DE EXTRACION DEL ALMIDO
</t>
  </si>
  <si>
    <t>765-2020</t>
  </si>
  <si>
    <t>2019-4400044232</t>
  </si>
  <si>
    <t>CHOCÓ</t>
  </si>
  <si>
    <t>DESARROLLO DE UNA ECONOMÍA FORESTAL INTEGRAL DEL ATRATO MEDIO, VALORIZANDO LOS MÚLTIPLES PRODUCTOS DE LOS BOSQUES CON CULTIVOS DE SOSTENIBILIDAD Y LEGALIDAD EN VIGÍA DEL FUERTE</t>
  </si>
  <si>
    <t xml:space="preserve">MEJORAR LA PRESERVACIÓN DE ECOSISTEMAS FORESTALES EN EL MEDIO ATRATO, A PARTIR EL APROVECHAMIENTO FORESTAL SOSTENIBLE POR PARTE DE COMUNIDADES AFROCOLOMBIANAS Y SU ARTICULACIÓN CON ACTIVIDADES PRODUCTIVAS TRADICIONALES, A PARTIR DE ESTRATEGIAS DE FORTALECIMIENTO DE CAPACIDADES DE ORDENACIÓN Y CONTROL DE ACTIVIDADES DE MANEJO Y APROVECHAMIENTO, DESARROLLO DE FORMAS DE  APROVECHAMIENTO MÁS EFICIENTE Y RENTABLE, BÚSQUEDA DE ALIANZAS COMERCIALES CON INDUSTRIALES DE LA MADERA, ESTABLECIMIENTO DE ACTIVIDADES PRODUCTIVAS COMPLEMENTARIAS A LA EXTRACCIÓN DE MADERAS, ENTRE OTRAS. COCOMACIA, EN PROCURA DE GENERAR ALTERNATIVAS DE DESARROLLO PARA SU PUEBLO; MEDIANTE ESTE PROYECTO, BUSCA OFERTAR MADERA ASERRADA, EXTRAÍDA DE MANERA LEGAL, A LOS INDUSTRIALES DEL SECTOR; PROCEDENTE DE BOSQUES NATURALES QUE HACEN PARTE DE ÁREAS DE SU TÍTULO COLECTIVO, EN EL MUNICIPIO DE VIGÍA DEL FUERTE – ANTIOQUIA, EN LA REGIÓN DEL MEDIO ATRATO. DESARROLLAR ACCIONES DE APROVECHAMIENTO FORESTAL SOSTENIBLE EN TERRITORIOS COLECTIVOS DE COCOMACIA. IMPLEMENTAR CULTIVOS DE PAN-COGER Y PLANTAS MEDICINALES PARA MEJORAR LA SEGURIDAD ALIMENTARIA Y VENTA DE EXCEDENTES. FORTALECER CAPACIDADES COMERCIALES Y POTENCIALES ACCESOS A MERCADOS DE ALTO VALOR. MEJORAR LAS CAPACIDADES SOCIO PRODUCTIVAS Y COMUNITARIA DE LA POBLACIÓN DE COCOMACIA PARTICIPANTE EN EL PROYECTO
</t>
  </si>
  <si>
    <t xml:space="preserve">ANTIOQUIA </t>
  </si>
  <si>
    <t>VIGÍA DEL FUERTE</t>
  </si>
  <si>
    <t>SANTA MARÍA, SAN JOSÉ DE LA CALLE, PALO BLANCO, SAN ANTONIO DE PADUA, ARENAL, VUELTA CORTADA, SAN MARTÍN, BUCHADÓ,</t>
  </si>
  <si>
    <t>https://drive.google.com/drive/folders/1rDT7_LvhzGNBER1LkkCtyadCWsgTKueu?usp=sharing</t>
  </si>
  <si>
    <t>PRODUCTO MADERABLE</t>
  </si>
  <si>
    <t>MADERA EN BLOQUE - HORTALIZAS</t>
  </si>
  <si>
    <t>ONF ANDINA, SUCURSAL EN COLOMBIA DE ONF INTERNATIONAL</t>
  </si>
  <si>
    <t xml:space="preserve">Los representantes de COCOMACIA, continúan socializando el proyecto en diferentes espacios, algunos con actores armados con la finalidad que se dé claridad al trabajo que las comunidades locales vienen adelantando, se logró acordar con la insurgencia que se pueda trabajar desde el ámbito social en el adelanto de reuniones y capacitaciones, se continua aclarando e tema de aprovechamiento forestal sostenible, Cocomacia participó en los Encuentros Zonales el 27 y 28 de junio en  Buchado y Vigía del Fuerte. 
</t>
  </si>
  <si>
    <t>346</t>
  </si>
  <si>
    <t>777-2020</t>
  </si>
  <si>
    <t>2019-2540005002</t>
  </si>
  <si>
    <t>1423682164444-3</t>
  </si>
  <si>
    <t>EMANCIPACIÓN ECONÓMICA SOSTENIBLE DE CAMPESINOS DE LA SUBREGION DEL SAN JORGE A PARTIR DE LA CADENA DE VALOR DEL SACHA INCHI, MEDIANTE LA INCLUSION DE PEQUEÑOS PRODUCTORES A LOS ESLABONES DE SIEMBRA, TRANSFORMACIÓ Y COMERCIALIZACION</t>
  </si>
  <si>
    <t>MEJORAR LA ECONOMÍA CAMPESINA DE LOS BENEFICIARIOS DEL PROYECTO MEDIANTE LA PUESTA EN MARCHA DE UN PROCESO AGROECOLÓGICO INDUSTRIAL Y COMERCIAL A PARTIR DEL ESTABLECIMIENTO DE 94 HECTÁREAS DE CULTIVO DE SACHA INCHI, GARANTIZANDO EL FOMENTO DE LA AGROECOLOGÍA, PROCESOS INDUSTRIALES DE VALOR AGREGADO Y COMERCIALIZACIÓN DE LOS DIFERENTES PRODUCTOS, INTEGRANDO A LOS BENEFICIARIOS EN LOS DIFERENTES ESLABONES DE LA CADENA PRODUCTIVA Y PROMOVIENDO LA SOBERANÍA ALIMENTARIA DE LAS FAMILIAS MEDIANTE EL APROVECHAMIENTO DE LOS PRODUCTOS DEL SACHA INCHI Y LA REALIZACIÓN DE ACTIVIDADES AGROPECUARIAS PRODUCTIVAS SOSTENIBLES PARA LA INCLUSIÓN PRODUCTIVA.</t>
  </si>
  <si>
    <t>PUERTO LIBERTADOR-MONETELÍBANO-SAN JOSÉ DE URÉ</t>
  </si>
  <si>
    <t xml:space="preserve">ALTO DE DON PIO, CEFÉ DE PIEDRA, LA DANTA, LA CRISTALINA </t>
  </si>
  <si>
    <t>https://drive.google.com/drive/folders/1lLgFvQVOGuDsxxXnXJmwVwV9Vg1G1A3X?usp=sharing</t>
  </si>
  <si>
    <t>SACHAAMARA UEAI S.A.S. ZOMAC</t>
  </si>
  <si>
    <t>778-2020</t>
  </si>
  <si>
    <t>2019-2580005832</t>
  </si>
  <si>
    <t>IMPLEMENTACIÓN DE SISTEMAS AGROFORESTALES CACAOTEROS COMO ALTERNATIVA DE PRODUCCIÓN SOSTENIBLE PARA FAMILIAS CAMPESINAS DE TRES MUNICIPIOS DEL DEPARTAMENTO DEL CAQUETÁ</t>
  </si>
  <si>
    <t>CON LA FORMULACIÓN PRESENTADA SE BUSCA FINANCIAR UN PROYECTO QUE BUSCA DISMINUIR LA VULNERABILIDAD DE LAS COMUNIDADES RURALES CACAOTERAS A LOS IMPACTOS AMBIENTALES NEGATIVOS GENERADOS POR EL CAMBIO CLIMÁTICO, MEDIANTE LA IMPLEMENTACIÓN Y FORTALECIMIENTO DE LA CAPACIDAD PRODUCTIVA DE SISTEMAS AGROFORESTALES CON CACAO, QUE LES PERMITA INCREMENTAR LA PRODUCCIÓN Y CALIDAD DEL CACAO, MEJORAR EL INGRESO Y FORTALECER LA SEGURIDAD ALIMENTARIA EN 3 MUNICIPIOS DEL DEPARTAMENTO DEL CAQUETÁ (I.E., EL DONCELLO, LA MONTAÑITA Y PUERTO RICO).</t>
  </si>
  <si>
    <t xml:space="preserve">CAQUETÁ </t>
  </si>
  <si>
    <t>EL DONCELLO-LA MONTAÑITA-PUERTO RICO</t>
  </si>
  <si>
    <t xml:space="preserve">MUNICIPIO DE DONCELLO: ACHAPO, ANAYACITO, ARENOSO, BASORA, BUENOS AIRES, CAMELIAS, CERINFO, EL ACHAPO, EL MESÓN, EL ROSARIO, SERRANÍA BAJA, SINAURO, TRIGRERA TROCHA B,TROCHA A, TROCHA B, TROCHA C, TROCHA E, EL CARMEN TROCHE E, SANTA CRUZ, TROCHA F, VLAPARAISO 3,VILLA RICA, EL PAUJIL, ALPES, BAJO GUADUALITO, BEGONIA, EL BORUGO, EL EDÉN, EL JORDÁN, LA SOLEDAD, LA TIGRERA, MORABIA, NIÑA DEL CARMEN, PALMA ARRIBA, PALMA AZUL, PATAGONIA, PUYENTE ALBANIA, RECREO, SAN PABLO, SANTA TERESA, SANTATERESITA, TIGRERA. MUNICIPIO LA MONTAÑITA: AGUA BLANCA, AGUA BLANQUITA, AGUA BONITA, BALCONES, BELGICA, COCONUCO, COSTA RICA. MUNICIPIO PUERTO RICO: EL QUECAL, EL RECREO, FLORESTA 1,JUNIN, LA CARMELITA, LA CHONTA, LA ESPERANZA, LA FLORIDA, LA ORQUÍDEA, LINDANAI, LUSITANIA, MARACIBO 1, MARACAIBO 2, MIRAFLORES DEL GUAYAS, MIRA VALLE, RESGUARDO INDÍGENA NASA KIWE, RÍO NEGRO, RISARALDA SAN CAYETANO ALTO, SAN CAYETANO BAJO, SANTA ELENA, SIBERIA, SIBERIA ALTA, NEMAL, VALLE BONITO, VILLA HERMOSA, VILLA HERMOSA BAJA. </t>
  </si>
  <si>
    <t>https://drive.google.com/drive/folders/1XY_-YUAfB-9dbFRWdFspAXtZNyiGqUiX?usp=sharing</t>
  </si>
  <si>
    <t>ASOCIACIÓN DEPARTAMENTAL DE CULTIVADORES DE CACAO Y ESPECIES MADERABLES DEL CAQUETÁ- ACAMAFRUT.</t>
  </si>
  <si>
    <t xml:space="preserve"> El  25 y 26 de agosto de 2022 se reintegro el valor de $227.982 por concepto de  recursos no ejecutados y no reinvertidos.</t>
  </si>
  <si>
    <t>779-2020</t>
  </si>
  <si>
    <t>2019-4400045392</t>
  </si>
  <si>
    <t>FORTALECIMIENTO DE LA PRODUCCIÓN DE CAFÉ ESPECIAL DE 110 FAMILIAS MEDIANTE SISTEMA SOSTENIBLE QUE MEJORE LAS CONDICIONES SOCIO - ECONÓMICAS, AMBIENTALES Y DE ADAPTABILIDAD AL CAMBIO CLIMÁTICO</t>
  </si>
  <si>
    <t>MEJORAR LOS INGRESOS DE LOS CAFICULTORES, MITIGAR Y PREVENIR LOS EFECTOS DEL CAMBIO CLIMÁTICO EN LA CAFICULTURA, ALCANZAR MEJORES PRECIOS POR LA CALIDAD Y LA SOSTENIBILIDAD DEL CAFÉ.</t>
  </si>
  <si>
    <t>SANTA ROSA DEL SUR</t>
  </si>
  <si>
    <t>FÁTIMA, LA CRISTALINA, SANTA CECILIA, BUENAVISTA, SAN LUCAS, PALMAR ALTO, MEDIA LUNA, LA SERRANÍA, LA FLORIDA, MESITAS, SAN JOSÉ, LOS CEDROS, LA CONCEPCIÓN, LA LEONA, SANTA HELENA, SANTA TERESA, PALMERITAS, LA ESMERALDA, EL CARMEN, LA CONCEPCIÓN, LA LIBERTAD, SAN CRISTÓBAL.</t>
  </si>
  <si>
    <t>https://drive.google.com/drive/folders/1KVetIDYWTtX90h--pjxFX2Z5alyB6ISL?usp=sharing</t>
  </si>
  <si>
    <t>ASOCIACIÓN DE CAFICULTORES Y PRODUCTORES AGROPECUARIOS DE SANTA ROSA DEL SUR - ASOCAFÉ.</t>
  </si>
  <si>
    <t>780-2020</t>
  </si>
  <si>
    <t>2019-2580006152</t>
  </si>
  <si>
    <t>FORTALECIMIENTO DE LAS CAPACIDADES PRODUCTIVAS DE ESPECIES AMAZÓNICAS CULTIVADAS POR FAMILIAS CAMPESINAS DEL MUNICIPIO DE FLORENCIA, CAQUETÁ</t>
  </si>
  <si>
    <t>EL OBJETIVO DEL PROYECTO PROPUESTO ES FORTALECER LA CADENA DE VALOR DE CUATRO PRODUCTOS AMAZÓNICOS EN ARREGLOS AGROFORESTALES Y SU TRANSFORMACIÓN EN PRODUCTOS DE VALOR AGREGADO: SACHA INCHI PARA LA PRODUCCIÓN DE ACEITE Y SNACKS; COPOAZÚ PARA LA PRODUCCIÓN DE POLVO DE CACAO; CASTAÑA PARA LA PRODUCCIÓN DE ACEITE; Y ASAÍ PARA LA PRODUCCIÓN DE PULPA. CADA BENEFICIARIO IMPLEMENTARÁ UNA HECTÁREA DE BOSQUES ALIMENTICIOS AMAZÓNICOS EN ARREGLOS AGROFORESTALES, LA CUAL INCLUYE LAS CUATRO ESPECIES NOMBRADAS.</t>
  </si>
  <si>
    <t>FLORENCIA</t>
  </si>
  <si>
    <t xml:space="preserve">ALTO CALDAS,  BUENA VISTA, COLOMBIA, COSTA RICA, DAMAS ABAJO, DAMAS ARRIBA, EL DEDITO, EL LIMÓN, EL ROBLE, EL VENADO, IRLANDA, LA ARGENTINA, LA CONGA, LA FLORIDA, LA HOLANDA, LA PAZ, NUEVA JERUSALÉN, RONCESVALLES, SAN ANTONIO DE ATENAS, SANTANDER, SANTO DOMINGO, TERMINAL. </t>
  </si>
  <si>
    <t>https://drive.google.com/drive/folders/1Bt_zPb-E4Glm6d2oAYn1U3RgNE3gin5R?usp=sharing</t>
  </si>
  <si>
    <t>SACHA INCHI - ASAÍ - CASTAÑA - COPOAZÚ</t>
  </si>
  <si>
    <t>ASOCIACIÓN DE COOPERATIVAS Y EMPRESAS SOLIDARIAS DEL HUILA-ASOCOOPH</t>
  </si>
  <si>
    <t xml:space="preserve"> El  9/05/2022 se reintegro el valor de $2.396.835 por concepto de  recursos no ejecutados del contrato.</t>
  </si>
  <si>
    <t>781-2020</t>
  </si>
  <si>
    <t>2019-2520004792</t>
  </si>
  <si>
    <t>ESTRATEGIAS DE SOSTENIBILIDAD SOCIOECONÓMICA Y AMBIENTAL, CON ENFOQUE DE TERRITORIO PARA EL SISTEMA PRODUCTIVO DE CAÑA DE AZÚCAR; PARA PRODUCCIÓN DE PANELA ORGÁNICA EN EL MUNICIPIO DE CAJIBIO</t>
  </si>
  <si>
    <t>MEJORAR LA EFICIENCIA EN LOS PROCESOS DE TRANSFORMACIÓN DE LA CAÑA DE AZÚCAR, PARA LA PRODUCCIÓN DE PANELA ORGÁNICA.</t>
  </si>
  <si>
    <t>SANTA BÁRBARA, LOS ÁNGELES, LA
MESETA Y LA FLORESTA</t>
  </si>
  <si>
    <t>https://drive.google.com/drive/folders/19VrU8WIqCxBZHAIavxrTa3ODbjXW_B9e?usp=sharing</t>
  </si>
  <si>
    <t>PANELA ORGÁNICA</t>
  </si>
  <si>
    <t>COOPERATIVA DE BENEFICIARIOS DE LA REFORMA AGRARIA DEL CAUCA - COOBRA</t>
  </si>
  <si>
    <t>782-2020</t>
  </si>
  <si>
    <t>2019-2520006202</t>
  </si>
  <si>
    <t>SOSTENIMIENTO DE CULTIVOS DE AJÍ DE LAS VARIEDADES HABANERO Y TABASCO PRODUCIDAS CON UN ESQUEMA DE AGRICULTURA LIMPIA/TIPO EXPORTACIÓN Y CON AGRICULTURA POR CONTRATO PARA MEJORAR CONDICIONES SOCIALES DE 74 FAMILIAS PRODUCTORAS DE LOS MUNICIPIOS DE MORALES, PIENDAMO Y CAJIBÍO.</t>
  </si>
  <si>
    <t>INCREMENTAR LA RENTABILIDAD DE LAS PLANTACIONES DE AJÍ DE LOS SOCIOS DE ASOAJÍ PARA LA PRODUCCIÓN DE 3.330 T/AÑO DE PASTA DE AJÍ, PASANDO DE ATENDER EL 5.3% AL 12% DE LA OFERTA NACIONAL, PARA CONSUMO INTERNO Y EXPORTACIÓN DE MATERIA PRIMA PARA LA INDUSTRIA ALIMENTICIA RELACIONADA CON ADEREZOS Y ACOMPAÑANTES.</t>
  </si>
  <si>
    <t>MORALES-PIENDAMÓ-CAJIBÍO</t>
  </si>
  <si>
    <t>MACO, ESTACIÓN,
VERANERAS, ESTRELLA, PORVENIR, CARPINTERO, SAN
ISIDRO, MATARREDONDA, SAN ROQUE, SAN ANTONIO,
SANTA ROSA, SAN RAFAEL, CONCORDIA, SAN ROQUE
(MORALES), LA VENTA (CAJIBÍO) Y TUNIA-UVALES.
(PIENDAMO).</t>
  </si>
  <si>
    <t>https://drive.google.com/drive/folders/1uqhmUfYUGT_X2-80PmllRPc6wDuymKtR?usp=sharing</t>
  </si>
  <si>
    <t>AJÍ</t>
  </si>
  <si>
    <t>CORPOTUNIA</t>
  </si>
  <si>
    <t>El 28 de abril/2022 la EEE reintegro $4.622.131  por reitegro de gastos bancarios generados en la cuenta y el 2/05/2022 por $1.253.064 por concepto de  recursos no ejecutados del contrato.</t>
  </si>
  <si>
    <t>783-2020</t>
  </si>
  <si>
    <t>2019-2520005052</t>
  </si>
  <si>
    <t xml:space="preserve">FORTALECIMIENTO AMBIENTAL, ECONÓMICO Y SOCIAL DE 99 FAMILIAS DE PEQUEÑOS PRODUCTORES DE CAFÉ, VÍCTIMAS DE LA VIOLENCIA Y RESILIENTES AL CONFLICTO ARMADO Y RECUPERACIÓN Y CONSERVACIÓN DE SUS ZONAS DE VIDA, EN EL MUNICIPIO EL ROSARIO, NARIÑO, COMO CONTRIBUCIÓN A LA CONSTRUCCIÓN DE PAZ Y A LA NO REPETICIÓN DE SIEMBRA DE CULTIVOS ILÍCITOS </t>
  </si>
  <si>
    <t>MEJORAR LA RENTABILIDAD DE LA PRODUCCIÓN AGRÍCOLA DE 99 PRODUCTORES DE CAFÉ, EN 1 HA/ FAMILIA PRODUCTORA, AUNQUE PARA EL PROYECTO SE TOMA 1 HECTÁREA POR FAMILIA LA TOTALIDAD DE ÁREA ESTABLECIDA POR LA TOTALIDAD DE LOS BENEFICIARIOS ES DE 144 HECTÁREAS, LAS CUALES SE TIENEN EN CUENTA PARA LA PRODUCCIÓN Y COMERCIALIZACIÓN TOTAL; MEJORAR LAS PRÁCTICAS DE PRODUCCIÓN IMPLEMENTANDO UN PAQUETE TECNOLÓGICO ADECUADO PARA LA ZONA Y LOGRAR TECNIFICAR LAS UNIDADES PRODUCTIVAS.</t>
  </si>
  <si>
    <t xml:space="preserve"> GUACA, LA MONTAÑA, PUEBLO NUEVO, EL RINCÓN Y LA SIERRA</t>
  </si>
  <si>
    <t>https://drive.google.com/drive/folders/1cRx3n4WZ01dkdkPXfB_fDWy9RTUPE6aK?usp=sharing</t>
  </si>
  <si>
    <t>CAFÉ PERGAMINO SECO - AGUACATE HASS</t>
  </si>
  <si>
    <t>FUNDACIÓN LATINOAMERICANA DE DESARROLLO</t>
  </si>
  <si>
    <t>Se reintegró saldo de recursos no ejecutador por valor de $115.485 el 23 de diciembre de 2022</t>
  </si>
  <si>
    <t>784-2020</t>
  </si>
  <si>
    <t>2019-2580002282</t>
  </si>
  <si>
    <t>MEJORAMIENTO DE LA SOSTENIBILIDAD Y COMPETITIVIDAD DEL SECTOR GANADERO BOVINO DE DOBLE PROPÓSITO, A TRAVÉS DE LA IMPLEMENTACIÓN DE SISTEMAS SILVOPASTORILES EN EL MUNICIPIO DE EL PAUJIL, DEPARTAMENTO DEL CAQUETÁ.</t>
  </si>
  <si>
    <t>AUMENTO DE LA PRODUCTIVIDAD DE LECHE POR HECTÁREA A PARTIR DEL MEJORAMIENTO DE LAS PRADERAS DE PASTOREO DEL GANADO BOVINO CON SISTEMAS SILVOPASTORILES DE GANADERÍA SOSTENIBLE ROTACIONAL PARA LOS BENEFICIARIOS VINCULADOS A LA ASOCIACIÓN DE MUJERES RURALES DE EL PAUJIL – ASOMURUPA, DE ACUERDO CON LOS REQUERIMIENTOS DEL ALIADO COMERCIAL DISTRIALIMENTOS DE OCCIDENTE SAS. MEDIANTE EL PROYECTO SE LOGRA HACER MÁS SOSTENIBLE LA PRODUCCIÓN LECHERA DE LA ZONA, AYUDANDO A CONTENER LA FRONTERA AGROPECUARIA.</t>
  </si>
  <si>
    <t>EL PAUJIL</t>
  </si>
  <si>
    <t>BUENOS AIRES DEL SUNCILLAS, PRIMAVERA, BRILLANTE, ALTAMIRA, JAMAICA, BELGICA, BOLIVIA</t>
  </si>
  <si>
    <t>https://drive.google.com/drive/folders/1IIJtC981x5UWW4irWLjZsvEPninMNK87?usp=sharing</t>
  </si>
  <si>
    <t>INNOVACIÓN EN PROYECTOS PARA LA SOSTENIBILIDAD Y COMPETITIVIDAD INPROSEC SAS</t>
  </si>
  <si>
    <t>El día 21 de febrero de 2023 la EEE INPROSEC realizó reintegro de recursos no ejecutados por valor de $1.060.932,62</t>
  </si>
  <si>
    <t>785-2020</t>
  </si>
  <si>
    <t>2019-2600002732</t>
  </si>
  <si>
    <t>FERNANDO ÁVILA</t>
  </si>
  <si>
    <t>RECUPERACIÓN Y CONSERVACIÓN DE BOSQUES EN ECOSISTEMAS ESTRATÉGICOS DEL MUNICIPIO DE TAME ARAUCA</t>
  </si>
  <si>
    <t>RESTAURAR LA COBERTURA BOSCOSA EN 251 HA Y PRESERVAR LOS SERVICIOS ECOSISTÉMICOS DE REGULACIÓN Y CALIDAD HÍDRICA, CONSERVACIÓN DE LA BIODIVERSIDAD Y REDUCCIÓN Y CAPTURA DE GASES EFECTO INVERNADERO EN 736 HA.</t>
  </si>
  <si>
    <t>CARIBARE, PUNA PUNA, MAPOY, SAN SALVADOR, Y LA LOBERIA.</t>
  </si>
  <si>
    <t>https://drive.google.com/drive/folders/1iCe4sOoTZk_HulkfSHluDlkFCJmgBCZr?usp=sharing</t>
  </si>
  <si>
    <t>Avance en las visitas de seguimiento a las siembras en los doce (12) predios de restauración activa y en la rustificación del material vegetal para la siembra fase 3 en los predios Villa Lady, Villa Camila y Las Gardenias así como el seguimiento a la implementación de los Planes de Manejo Ambiental y Productivo (PMAP). 
•	Aislamiento. 211.5 hectáreas que representa el 84% del cumplimiento de la meta, en 17 predios (Venecia, La Estaca, Las Palmeras, La Envidia, La Máquina, Miralindo, El Paraíso, Altomira, El Milagro, El Jardín, Betania, El Porvenir, El Diluvio, Santa Martha, Villa Lady, Villa Camila y Las Gardenias). Solamente en el predio El Tesoro hace falta el aislamiento.
•	Siembra. Rustificación del material vegetal así como la planeación detallada para la siembra Fase 3 y la socialización de diseños florísticos con beneficiarios en Villa Lady (11 ha), Villa Camila (18 ha) y Las Gardenias (7.1 ha).
•	Mantenimiento año 2. Visitas de seguimiento a siembras en los doce predios (El Paraíso, El Jardín, La Máquina, La Envidia, El Diluvio, Betania, El Porvenir, Venecia, La Estaca, Las Palmera, Miralindo y Altomira) de restauración activa. Se realizó la priorización de actividades de manteniendo para su implementación en el próximo trimestre.
•	Monitoreo de áreas de restauración Año 2. En el periodo de este reporte no se realizaron actividades de monitoreo  con entregables, sin embargo se realizó la planeación detallada para la medición # 3 en el próximo trimestre.
•	Seguimiento a la implementación de los PMAP. Se realizaron las negociaciones con los beneficiarios de los incentivos por Restauración año 2 para los predios Las Gardenias, Villa Lady y Tesoro, teniendo en cuenta los objetivos y las actividades programadas en los Planes de Manejo Ambiental y Productivo en su Plan de Gestión en cada uno de los predios, para mejoramiento de las actividades que se lleven en sus fincas con el fin de manejar una producción sostenible.</t>
  </si>
  <si>
    <t>Se continua con el monitoreo de biodiversidad, en los predios beneficiarios con acuerdos de PSA. El avance acumulado de aislamiento de áreas de PSA es 708 ha que representan un 96% en el cumplimiento de la meta. Se realizaron las visitas de monitoreo de los servicios ambientales que evidencian el cumplimiento de los acuerdos y la conservación de las áreas. Se entregó el informe actualizado de Monitoreo de biodiversidad y de remedición de las parcelas para monitoreo de mitigación de gases de efecto invernadero. Se realizó la entrega de incentivos en especie por PSA semestre 2 año.
En el periodo de este reporte se realizaron las entregas de los incentivos en especie por PSA semestre 2 año 2 para los predios El Encanto, Betania y Miralindo. Están en proceso de entrega los incentivos de los predios Saralu y La Envidia, para este último predio cabe resaltar que se unió la entrega del incentivo PSA semestre 1 año 2, PSA semestre 2 año 2 y Restauración año 2 para hacer una sola entrega del incentivo en especie. En los demás predios ya se realizó la entrega de los incentivos en especie por PSA semestre 2 año 2.</t>
  </si>
  <si>
    <t>Se realizaron visitas a los predios donde se verificó el cumplimiento de los acuerdos de aislamiento y los acuerdos de cero deforestación.</t>
  </si>
  <si>
    <t>Abr-jun 2023</t>
  </si>
  <si>
    <t>786-2020</t>
  </si>
  <si>
    <t>2019-2520006722</t>
  </si>
  <si>
    <t>FINCAS INTEGRALES SOSTENIBLES PARA LA PRODUCCIÓN Y EXPORTACIÓN DE CAFÉ ORGÁNICO CERTIFICADO DE ALTA CALIDAD CON 170 PRODUCTORES EN LA ZONA CENTRO DEL DEPARTAMENTO DEL CAUCA</t>
  </si>
  <si>
    <t>AUMENTAR LA PRODUCCIÓN Y RENTABILIDAD DE CAFÉ ORGÁNICO, DIVERSIFICADO Y DE ALTA CALIDAD, EN LA ZONA CENTRO DEL DEPARTAMENTO DEL CAUCA.</t>
  </si>
  <si>
    <t>CAJIBÍO: CAMPOALEGRE, ROSARIO, CASAS BAJAS, LA CAPILLA, LA VENTA. PIENDAMÓ: ZONA ALTA. EL TAMBO: CHISQUÍO, PINAR DEL RÍO, BETANIA, SAN JOAQUÍN.</t>
  </si>
  <si>
    <t>https://drive.google.com/drive/folders/1lbpCQADMfM7Tf6ODGtKlZdK891ijnfN8?usp=sharing</t>
  </si>
  <si>
    <t>CAFÉ ORGÁNICO</t>
  </si>
  <si>
    <t>ASOCIACIÓN MOVIMIENTO CAMPESINO DE CAJIBÍO MCC</t>
  </si>
  <si>
    <t>787-2020</t>
  </si>
  <si>
    <t>2019-2580004552</t>
  </si>
  <si>
    <t>IMPLEMENTACIÓN DE UN MODELO SOSTENIBLE DE PRODUCCIÓN DE LIMÓN TAHITÍ COMO ESTRATEGÍA A LA MITIGACIÓN DEL CAMBIO CLIMÁTICO EN EL MUNICIPIO DE SAN VICENTE DEL CAGUAN</t>
  </si>
  <si>
    <t>EL OBJETIVO DEL PROYECTO ES LA IMPLEMENTACIÓN DE UN MODELO SOSTENIBLE DE PRODUCCIÓN Y COMERCIALIZACIÓN DE LIMÓN TAHITÍ EN 17 VEREDAS DEL MUNICIPIO DE SAN VICENTE DEL CAGUÁN COMO ESTRATEGIA A LA MITIGACIÓN DEL CAMBIO CLIMÁTICO PARA AYUDAR A MEJORAR Y DIVERSIFICAR LOS INGRESOS DE 120 BENEFICIARIOS QUE SEMBRARAN 1 HECTÁREA CADA UNO, EN PREDIOS QUE TIENEN TRADICIÓN GANADERA. SE PLANTEA DENTRO DEL PROYECTO COMERCIALIZAR LIMÓN TAHITÍ JUMBO Y 1ERA CALIDAD, CALIBRE 48/54 COLOR 1-2 EXENTA DE CUALQUIER DAÑO O DEFECTO, CON EXCEPCIÓN DE ALTERACIONES SUPERFICIALES QUE NO EXCEDAN EL 15% DEL ÁREA TOTAL DE LA FRUTA Y 2DA CALIDAD, CALIBRE INFERIOR 48/54 COLOR 1-2, LEVES DEFECTOS DE FORMA Y COLOR CAUSADOS POR CONTACTOS CON OTROS FRUTOS EN EL ÁRBOL O CICATRICES OCASIONADAS POR INSECTOS SIEMPRE QUE NO SUPEREN EL 30% DE LA SUPERFICIE DE LA FRUTA.</t>
  </si>
  <si>
    <t>LA SOMBRA, LA MACHACA, LA AURORA, LAS DELICIAS, LOS PINOS NO1, PLAYA RICA, LOS ANDES, LOS LAURELES, LA CRISTALINA, LOS NARANJOS, EL RECREO, EL TIGRE, LA FLORIDA, LA TOLDA, LAS NIEVES, LOS POZOS, EL PAUJIL, PLAYA RICA II, BAJO PUENTE GUAMO, EL PLUMERO, LA MANCHA, LA SOMBRA, MIRA FLORES, EL PALMAR2, ESMERALDA2</t>
  </si>
  <si>
    <t>https://drive.google.com/drive/folders/1CmnoUKwK7gcF79TUVh3N4xo--bjDNyZr?usp=sharing</t>
  </si>
  <si>
    <t>ASOGANADO DE COLOMBIA SAS</t>
  </si>
  <si>
    <t>El valor a reintegrar es de $77.329 por concepto de  recursos no ejecutados del contrato e interese no reinvertidos, el cual está pendiente de aprobación por la UTC.</t>
  </si>
  <si>
    <t>788-2020</t>
  </si>
  <si>
    <t>2019-2520003852</t>
  </si>
  <si>
    <t>ESTEFIN MARISOL GUERRERO SÁNCHEZ</t>
  </si>
  <si>
    <t>DESARROLLO DE LA RUTA ECOTURÍSTICA POR LA VIDA Y LA PAZ EN LA FOSA DEL PATÍA, MUNICIPIO DE EL ROSARIO, NARIÑO</t>
  </si>
  <si>
    <t>DESARROLLAR UN PROYECTO DE ECOTURISMO, CON ENFOQUE ECOLÓGICO Y COMO ALTERNATIVA PARA PERSONAS QUE HAN ESTADO ASOCIADAS AL CONFLICTO.</t>
  </si>
  <si>
    <t>RIOGRANDE, VALLE DEL CUMBITARA, EL RINCÓN.</t>
  </si>
  <si>
    <t>https://drive.google.com/drive/folders/12Ww_fE3Po17cbaFXJoailTYDoKsrcFRk?usp=sharing</t>
  </si>
  <si>
    <t>PAQUETE DE TURISMO DE NATURALEZA</t>
  </si>
  <si>
    <t>COMERCIAL COPEX SAS</t>
  </si>
  <si>
    <t>JULIO 2023:
SE MANTIENE RIESGO EN EL CUMPLIMIENTO DE METAS Y RESULTADOS ESPERADOS DEL PROYECTO DEBIDO LOS RETRASOS EN LA FINALIZACIÓN Y ENTREGA DE OBRA DE INFRAESTRUCTURA ECOTURISTICA. Y LAS ACTIVIDADES PENDIENTES EN CADA UNO DE LOS 3 COMPONENTES DEL PROYECTO. LA EEE HA INCUMPLIDO EN LOS COMPROMISOS ESTABLECIDOS PARA LA FINALIZACIÓN Y ENTREGA DE TOTAL DE LAS OBRAS A LOS BENEFICIARIOS, SITUACIÓN QUE HA CAUSADO INCONFORMIDAD EN TERRITORIO Y PÉRDIDA DE CREDIBILIDAD EN LA EEE. SE REALIZAN REUNIONES DE SEGUIMIENTO QUINCENAL CON CORFOPATÍA Y LA EEE PARA REVISAR EL AVANCE EN LAS ACTIVIDADES Y CIERRE DEL PROYECTO, SIN EMBARGO, NO SE HA LOGRADO EL AVANCE ESPERADO, SIGUE PENDIENTE LA TERMINACIÓN DE LOS KIOSKOS, CASAS PERMACULTURALES, DESCANSADEROS Y BAÑO, ASÍ COMO EL VIVERO. DE IGUAL MANERA, NO SE HA AVANZADO EN LA INSTALACIÓN DE LA SEÑALIZACIÓN DE SENDEROS Y PUNTOS ECOLÓGICOS.
LA EEE, NO HA CUMPLIDO CON LA ENTREGA DE LOS INFORMES TRIMESTRALES CON CORTE A MARZO Y JUNIO DE 2023. DE IGUAL MANERA EXISTE PRESUNCIÓN DE MOVIMIENTOS DE RECURSOS DE LA CUENTA DE USO EXCLUSIVO DEL PROYECTO SIN APROBACIÓN DE LA SUPERVISIÓN Y PESE A LAS REITERADAS SOLICITUDES REALIZADAS VÍA CORREO ELECTRÓNICO Y TELEFONICAMENTE, NO SE HA DADO RESPUESTA EFECTIVA POR PARTE DE LA ENTIDAD.DE LA EEE.
SE CONSTITUYO LA OPERADORA TÚRISTICA Y SE OBTUVO EL RNT. ESTÁ EN TRÁMITE LA OBTENCIÓN DEL AVAL DE CONFIANZA DE LA AUTORIDAD AMBIENTAL.
SE REALIZÓ LA ENTREGA Y SIEMBRA DE ARBOLES DE GUAYACÁN Y QUILLOTOCTO EN LOS SENDEROS DE LA RUTA.
 LA SITUACIÓN PESENTADA CON LA CONSTRUCCIÓN DE LA OBRA Y CON LO CUAL A LA FECHA NO SE HA LOGRADO INICIAR LA OPERACIÓN COMERCIAL DE VENTA DE PAQUETES ECOTURISTICOS HA GENERADO DESCONFIANZA EN LA EEE Y EN EL PROYECTO NO SE HA LOGRADO MITIGAR LOS RIESGOS Y DEBILIDADES QUE SE PRESENTAN EN LA BASE SOCIAL LO CÚAL SIGUE AFECTANDO LA IMPLEMENTACIÓN DE LOS MECANISMOS DE PARTICIPACIÓN Y FORTALECIMIENTO SOCIEMPRESARIAL. SE ESTABLECIÓ UN PLAN DE TRABAJO Y SE AJUSTÓ EL CRONOGRAMA DE ACTIVIDADES PARA EL FORTALECIMIENTO SOCIOEMPRESARIAL A TRAVES DE CAPACITACIONES EN TEMAS DE ASOCIATIVIDAD, MANEJO DE INGRESOS Y EGRESOS DE LOS PAQUETES ECOTURÍSTICOS, CONFORMACIÓN DE BRIGADAS DE EMERGENCIA Y CULTURIZACIÓN AMBIENTAL Y SOCIAL A BENEFICIARIOS Y TURISTAS, SIN EMBARGO, LA EEE NO HA LOGRADO ORGANIZAR A LOS BENEFICIARIOS PARA DAR CONTINUIDAD AL PROCESO DE FORMACIÓN Y YA NO SE CUENTA CON EQUIPO TÉCNCICO EN CAMPO.
SE REALIZARA EVENTO DE INAUGURACIÓN DEL MIRADOR DE LA VIRGEN Y PROMOCIÓN DEL PROYECTO EL PRÓXIMO 21 DE AGOSTO DE 2023.
SE PRESENTAN RETRASOS EN LA GESTIÓN DE LOS RECURSOS DE CONTRAPARTIDA DE LA ASOCIACIÓN.
SE MANTIENEN LAS DEBILIDADES DE LA EEE EN SU CAPACIDAD ADMINISTRATIVA Y TÉCNICA, EL PROYECTO A LA FECHA NO CUENTA CON EQUIPO TÉCNICO Y DURANTE LA EJECUCIÓN, NO SE HA LOGRADO DESARROLLAR UNA  PLANEACIÓN Y SEGUIMIENTO EFECTIVO DE LOS PROCESOS Y ACTIVIDADES AFECTANDO EL AVANCE PARA EL CUMPLIMIENTO DE METAS DEL PROYECTO.</t>
  </si>
  <si>
    <t>Ene-Mar 2023
Abr-Jun 2023</t>
  </si>
  <si>
    <t>789-2020</t>
  </si>
  <si>
    <t>2019-2580003902</t>
  </si>
  <si>
    <t>ESTABLECIMIENTO DE UNIDADES SOSTENIBLES Y AMBIENTALES CON ENFOQUE GANADERO PARA EL DESARROLLO DE UNA ESTRATEGIA CARBÓNICAMENTE NEUTRAL EN EL MUNICIPIO DE CARTAGENA DEL CHAIRA, DEPARTAMENTO DEL CAQUETÁ</t>
  </si>
  <si>
    <t>PROMOVER LA SOSTENIBILIDAD AMBIENTAL Y SOCIOECONÓMICA EN LOS MUNICIPIOS PRIORIZADOS, RESTAURAR Y PROTEGER EL CAPITAL NATURAL, MEJORAR LOS INGRESOS DE LA POBLACIÓN RURAL BENEFICIARIA Y FORTALECER LAS CAPACIDADES TÉCNICAS DE LOS ACTORES LOCALES Y REGIONALES INVOLUCRADOS PARA LA ESTRUCTURACIÓN DE PROYECTOS, A TRAVÉS DE LA IMPLEMENTACIÓN DE ARREGLOS SILVOPASTORILES QUE INCLUIRÁN SIEMBRAS DE FORRAJES, ARBUSTOS Y ÁRBOLES, LOS CUALES A SU VEZ PERMITIRÁN AUMENTAR LA CAPACIDAD CARGA E INCREMENTAR LA PRODUCCIÓN DE LECHE.</t>
  </si>
  <si>
    <t>ALTA SARDINATA, ANGELES, BANDERAS, CAMICAYA ALTA, CAUCHOS, DIAMANTE, EDÉN, EL PENEYA, GUADALOZA, LA GRANJA, LA TIGRERA, LOS ANDES, RISARALDA, SARDINATA BAJA, VILLA LUZ, MONTEADENTRO</t>
  </si>
  <si>
    <t>https://drive.google.com/drive/folders/1351RhRzS06PLUaUgPUbHyBhwQvMdUSWr?usp=sharing</t>
  </si>
  <si>
    <t xml:space="preserve">El 29/11/2022 la EEE realizó reintegro por valor de $7.884,41 (rendimientos no reinevrtidos y recursos no ejecutados) </t>
  </si>
  <si>
    <t>790-2020</t>
  </si>
  <si>
    <t>2019-2520004722</t>
  </si>
  <si>
    <t>CAFICULTURA RESPONSABLE EN CAMPESINOS ASOCIADOS A AMUP MUNICIPIO DE PIENDAMÓ</t>
  </si>
  <si>
    <t>INCREMENTAR LA CALIDAD Y LA RENTABILIDAD DEL CAFÉ PARA EL ACCESO A MERCADOS DIFERENCIADOS, A PARTIR DE LA INCORPORACIÓN DE PRÁCTICAS AGROECOLÓGICAS EN LAS UNIDADES PRODUCTIVAS DE LAS FAMILIAS PARTICIPANTES DEL PROYECTO LIDERADO POR AMUP.</t>
  </si>
  <si>
    <t>PIENDAMÓ</t>
  </si>
  <si>
    <t>SANTA ELENA, TUNÍA Y CENTRO</t>
  </si>
  <si>
    <t>https://drive.google.com/drive/folders/1ERrgcSzqXelejvJCVZF3OvLS5DThaZuy?usp=sharing</t>
  </si>
  <si>
    <t>CAFÉ ORGÁNICO Y EN TRANSICIÓN - CAFÉ SOSTENIBLE DIVERSIFICADO DE ALTA CALIDAD</t>
  </si>
  <si>
    <t>FEDERACIÓN CAMPESINA DEL CAUCA (FCC)</t>
  </si>
  <si>
    <t>La EEE Federación Campesina del Cauca reinegro $2.857,53 el 2 de enero de 2023</t>
  </si>
  <si>
    <t>791-2020</t>
  </si>
  <si>
    <t>2019-2520004202</t>
  </si>
  <si>
    <t>ADOPCIÓN DE PRÁCTICAS SOSTENIBLES, BAJAS EN CARBONO Y CONMEDIDAS DE ADAPTACIÓN AL CAMBIO CLIMATICO EN 74 FINCAS CAFETERAS</t>
  </si>
  <si>
    <t>INCREMENTAR LA RENTABILIDAD Y LA CALIDAD DEL CAFÉ EN LAS UNIDADES PRODUCTIVAS DE LAS FAMILIAS BENEFICIARIAS DEL PROYECTO DE ASPROACA EN CAJIBÍO – CAUCA A PARTIR DE PRODUCCIÓN SOSTENIBLE</t>
  </si>
  <si>
    <t>VILLAHERMOSA, BUENAVISTA, LA AURELIA, EL ARADO, SAN JOSÉ DE LA LAGUNA, EL PORVENIR, EL CEDRO, SAN BERNARDO, LA COHETERA, LA CIMARRONA, ALTO GRANDE, CENEGUETA, POTRERITO, LA UNIÓN, CULEBRIADO, EL ARENAL, REMOLINOS, FUNDADORES, CAMPO ALEGRE.</t>
  </si>
  <si>
    <t>https://drive.google.com/drive/folders/1v1GR2tfC0OPgbh4hsUPRErRWfcRKlFSD?usp=sharing</t>
  </si>
  <si>
    <t>CORPORACIÓN NUEVA RURALIDAD</t>
  </si>
  <si>
    <t>actualmente el proyecto cuenta con la prorroga hasta el 2 de ABRIL del 2023 y sus acciones están enfocadas en la recertificación de las fincas bajo la norma RFA. El 10 de julio la EEE realizó reintegro de recursos no ejecutados por valor de $407.890,49</t>
  </si>
  <si>
    <t>792-2020</t>
  </si>
  <si>
    <t>2019-2520003892</t>
  </si>
  <si>
    <t xml:space="preserve">VALLE RURAL PRODUCTIVO Y SOSTENIBLE ESQUEMAS ALTERNATIVOS DE CONSERVACIÓN Y FORTALECIMIENTO AGRO INDUSTRIAL EN LA PRODUCCIÓN LIMPIA DEL PLÁTANO BANANO Y SISTEMAS SILVO PASTORILES EN ZONA RURAL DEL MUNICIPIO DE FLORIDA VALLE DEL CAUCA </t>
  </si>
  <si>
    <t>PROMOVER LA SOSTENIBILIDAD AMBIENTAL Y SOCIOECONÓMICA EN EL RESGUARDO INDÍGENA TRIUNFO CRISTAL PÁEZ, MEDIANTE LA RESTAURACIÓN Y PROTECCIÓN DEL CAPITAL NATURAL, Y EL MEJORAMIENTO DE LA CALIDAD DE VIDA DE LA POBLACIÓN BAJO UNA LÓGICA ECONÓMICA Y ECOLÓGICA.</t>
  </si>
  <si>
    <t xml:space="preserve">VALLE DEL CAUCA </t>
  </si>
  <si>
    <t>FLORIDA</t>
  </si>
  <si>
    <t>TÁLAGA, MATEGUADUA, PUEBLO NUEVO, BETANIA, SAN
JOAQUÍN, PAZ DE LAS CAÑITAS, SANTA ROSA, CHOCOCITO
Y RESGUARDO INDÍGENA TRIUNFO CRISTAL PÁEZ</t>
  </si>
  <si>
    <t>https://drive.google.com/drive/folders/1ckBQwFDsts6h0rELPA1cqcQOlYZJALmc?usp=sharing</t>
  </si>
  <si>
    <t xml:space="preserve"> $                      -  </t>
  </si>
  <si>
    <t>PLÁTANO Y BANANO EN FRESCO - HARINA DE PLÁTANO Y BANANO - SNACKS - TOSTONES DE PLÁTANO</t>
  </si>
  <si>
    <t>FUNDACIÓN CAICEDO GONZÁLEZ RIOPAILA CASTILLA</t>
  </si>
  <si>
    <t>Oct - Dic 2022</t>
  </si>
  <si>
    <t>NO REGISTRADO EN PERFIL</t>
  </si>
  <si>
    <t>El 12-05-23 fue transferido a la cuenta indicada el saldo de $1.142.636,30 que corresponde a:
1. Aporte no ejecutado (saldos) por un monto de $977.449,19
2. Rendimientos financieros no reinvertidos por un monto de $165.187,11</t>
  </si>
  <si>
    <t>793-2020</t>
  </si>
  <si>
    <t>2019-2500006922</t>
  </si>
  <si>
    <t>ANA MILENA MERCADO RICARDO</t>
  </si>
  <si>
    <t>FORTALECIMIENTO DE LAS CAPACIDADES ASOCIATIVAS PARA EL MEJORAMIENTO DE LA CADENA DE VALOR DEL CAUCHO NATURAL DEL BAJO CAUCA ANTIOQUEÑO (EL BAGRE, CAUCASIA, TARAZÁ, CÁCERES NECHÍ, ZARAGOZA) Y SUR DE CÓRDOBA (MONTELÍBANO, SAN JOSÉ DE URE) Y A TRAVÉS DE LA ASOCIACIÓN DE PRODUCTORES HEVEANCOR</t>
  </si>
  <si>
    <t>MEJORAR LA COMPETITIVIDAD DE LA ASOCIACIÓN DE HEVICULTORES DE ANTIOQUÍA Y CÓRDOBA — HEVEANCOR A TRAVÉS DEL MEJORAMIENTO DE LAS PRÁCTICAS CULTURALES DE SOSTENIMIENTO DEL CULTIVO Y EXTRACCIÓN DEL LÁTEX DE CAUCHO PERMITIENDO QUE 283 FAMILIAS DEL BAJO CAUCA ANTIOQUEÑO Y SUR DE CÓRDOBA MEJOREN SUS INGRESOS LOGRANDO QUE LA INTEGRACIÓN CON RUBBERCORP PERMITA ESTABLECER RELACIONES COMERCIALES DE LARGO PLAZO.</t>
  </si>
  <si>
    <t xml:space="preserve">ANTIOQUIA-CÓRDOBA </t>
  </si>
  <si>
    <t>ANTIOQUIA: CÁCERES-TARAZÁ-CAUCASIA-EL BAGRE-ZARAGOZA-NECHÍ
CÓRDOBA: MONTELÍBANO-SAN JOSÉ DE URE</t>
  </si>
  <si>
    <t>CAUCASIA: LA CORCOVADA, LA CORDURA, LA UNIÓN, SANTO DOMINGO, TIGRE 1, LA CATALINA); EL BAGRE (BONGA, EL REAL, LOS AGUACATES, LUIS CANO, MATANZA, VILLA OCURU.
ZARAGOZA:BIJAGUAL; RESGUARDO INDÍGENA PABLO MUNERA; EL VEINTE, CHILONA; SAN ACEBEDO; ESCARROLAO; CHILONA MEDIO; SAN ANTONIO; LA ARENOSA; EL 50; MUNERA; LA MATURANA; EL PATO; VIJAGUAL MEDIO; LIMAN); TARAZA (ACACIAS, LA UNIÓN, LA CAUCANA, PECORALIA, BARRO BLANCO, PIEDRA, ALTO DE LOS LLOROS, SOLITO, GUAIMARO, TOSNOBON.
CÁCERES: MANIZALES, SAN JOSÉ DEL MAN, SAN JOSÉ DEL MAR.
NECHÍ: MADRE DE DIOS, BIJAGUAL, QUEBRADA CIÉNAGA, CARGUERO, SAN PEDRO, CORREGIMIENTO CARGUERO, SANTA MARÍA, LA ESPERANZA,
MONTELÍBANO: AGUAS VIVAS, CALLE LARGA, CRUCES NUEVAS, FRANCIA ELENA, LOS CARACOLES.
SAN JOSÉ DE URÉ: EL PORVENIR, PUEBLO GUAPO, SAN ANTONIO, VIERA ABAJO.</t>
  </si>
  <si>
    <t>https://drive.google.com/drive/folders/1SO2dPNmR8a9ZMR5zMGf85aGYch_oVA6A?usp=sharing</t>
  </si>
  <si>
    <t>CAUCHO NATURAL DE CAMPO - LÁTEX CENTRIFUGADO</t>
  </si>
  <si>
    <t xml:space="preserve">ASOCIACIÓN DE HEVICULTORES DE ANTIOQUÍA Y CÓRDOBA — HEVEANCOR </t>
  </si>
  <si>
    <t>La EEE siempre le recalca a los productores beneficiarios del compromiso y responsabilidad de los Acuerdos de Cero Deforestación, los cuales han cumplido y contribuido a la conservación.</t>
  </si>
  <si>
    <t>El proyecto se encuentra en estado de Suspensión, dedibo a que la EEE HEVEANCOR  - Contrato 793 de 2020, se encuentra postulada a la Convocatoria de Adiciones Presupuestales para los Proyectos por el Incremento inesperado de precios del año 2022 en Insumos, Materiales y Equipos. Una vez, se tenga respuesta de la aprobación de estos recursos por parte de la Gobernanza del programa, se dará nuevamente paso a la ejecución del proyecto en territorio.  Por la razón antes mencionada para el periodo no se reporta ejecución del contrato.</t>
  </si>
  <si>
    <t>283</t>
  </si>
  <si>
    <t>794-2020</t>
  </si>
  <si>
    <t>2019-2540006822</t>
  </si>
  <si>
    <t>1423807176002-5</t>
  </si>
  <si>
    <t>ESTABLECIMIENTO DE 160 HECTÁREAS DE CACAO EN ARREGLO AGROFORESTAL, COMO ALTERNATIVA PRODUCTIVA SOSTENIBLE PARA BENEFICIAR 80 FAMILIAS DE LA ETNIA EMBERA KATÍO DEL ALTO SINÚ EN EL MUNICIPIO DE TIERRALTA, DEPARTAMENTO DE CÓRDOBA</t>
  </si>
  <si>
    <t xml:space="preserve">ESTABLECER 160 HECTÁREAS DE CACAO EN ARREGLO AGROFORESTAL: CACAO, CON SOMBRÍO TRANSITORIO DE PLÁTANO Y SOMBRÍO PERMANENTE JAGUA, COMO ALTERNATIVA PRODUCTIVA SOSTENIBLE QUE PERMITA LA MITIGACIÓN DE LOS EFECTOS DEL CAMBIO CLIMÁTICO, AUMENTEN Y SOSTENGAN LA COBERTURA VEGETAL DEL SUELO, E INCREMENTE LA PRODUCCIÓN E INGRESOS DE 80 FAMILIAS DE LA ETNIA EMBERA KATÍO DEL ALTO SINÚ EN EL MUNICIPIO DE TIERRALTA, DEPARTAMENTO DE CÓRDOBA.
CON EL DESARROLLO DE ESTE PROYECTO SE ESPERA PRODUCIR 240 TONELADAS DE CACAO ANUALES A PARTIR DEL AÑO 7 CUANDO SE ESTABILIZA LA PRODUCCIÓN Y POR MEDIO DE SU COMERCIALIZACIÓN SE BUSCA MEJORAR LAS CONDICIONES DE INGRESO DE 80 FAMILIAS INDÍGENAS PERTENECIENTES A LA COMUNIDAD EMBERA KATÍO DEL MUNICIPIO DE TIERRALTA EN EL DEPARTAMENTO DE CÓRDOBA."
</t>
  </si>
  <si>
    <t xml:space="preserve"> CÓRDOBA </t>
  </si>
  <si>
    <t>NAWA, KIPARADO Y CHIMIADÓ</t>
  </si>
  <si>
    <t>https://drive.google.com/drive/folders/1VhPmv1apVxiuMUWxAoOSxeNBap0HL0lw?usp=sharing</t>
  </si>
  <si>
    <t>CACAO - PLÁTANO</t>
  </si>
  <si>
    <t>FUNDACIÓN TRÓPICO</t>
  </si>
  <si>
    <t>No se reporta ejecucion financiera para este periodo de reporte dada a que la EEE esta a la espera del 3cer y ultimo desembolso.</t>
  </si>
  <si>
    <t>795-2020</t>
  </si>
  <si>
    <t>2019-2520004672</t>
  </si>
  <si>
    <t>MEJORAMIENTO DE LA PRODUCCIÓN DE LECHE Y DE CAFÉ ESPECIAL SOBRE LA BASE DE LA PRODUCCIÓN EXISTENTE EN LAS FINCAS, Y SE IMPLEMENTARAN PRÁCTICAS PARA REDUCIR LAS EMISIONES DE GASES DE EFECTO INVERNADERO, SE AUMENTA LA CAPTURA DE CARBONO EN LAS FINCAS, SE MEJORAN LA ADAPTACIÓN AL CAMBIO CLIMÁTICO Y MEJORAN LA PRODUCTIVIDAD</t>
  </si>
  <si>
    <t>INCREMENTAR LA ECOEFICIENCIA EN LOS EN LOS SISTEMAS PRODUCTIVOS DE GANADERÍA Y CAFICULTURA EN LA ZONA AMORTIGUADORA DEL PARQUE NACIONAL NATURAL MUCHIQUE EN EL MUNICIPIO DE EL TAMBO Y LA MESETA DE CAJIBÍO.</t>
  </si>
  <si>
    <t>EL TAMBO-CAJIBÍO</t>
  </si>
  <si>
    <t>TAMBO: ROMELIA, EL MOLINO, ALTAMIRA, EL RAMAL, SABANETAS, LIMONCITO
CAJIBIO: LA UNIÓN, LA VIUDA, LOMA LARGA, POTRERITO, LOS NARANJOS, CENEGUETA, ALTO
GRANDE, LA COHETERA</t>
  </si>
  <si>
    <t>CAFÉ PERGAMINO SECO - LECHE CRUDA</t>
  </si>
  <si>
    <t>FUNDACIÓN SMURFIT KAPPA COLOMBIA - FSKC</t>
  </si>
  <si>
    <t>796-2020</t>
  </si>
  <si>
    <t>2019-2590004832</t>
  </si>
  <si>
    <t>DISEÑO E IMPLEMENTACIÓN DE UNA RUTA ETNOECOTURÍSTICA, QUE PROMUEVA EL RECONOCIMIENTO DE LA COMUNIDAD INDÍGENA ZENÚ, SU CULTURA, COSMOVISIÓN Y MEDIOS DE VIDA, GENERANDO INGRESOS A LOS BENEFICIARIOS EN LAS DISTINTAS COMUNIDADES DONDE SE DESARROLLARÁ EL PROYECTO</t>
  </si>
  <si>
    <t>PROMOVER LAS OPORTUNIDADES DE GENERACIÓN DE INGRESOS Y DESARROLLO DE LA COMUNIDAD INDÍGENA ZENÚ DE SAN ANTONIO DE PALMITO, A PARTIR DEL DISEÑO E IMPLEMENTACIÓN DE UNA RUTA ETNOECOTURÍSTICA QUE PERMITA EL FORTALECIMIENTO IDENTITARIO ÉTNICO Y CULTURAL DE ESTA COMUNIDAD Y SU CALIDAD DE VIDA.</t>
  </si>
  <si>
    <t xml:space="preserve">SUCRE </t>
  </si>
  <si>
    <t>SAN ANTONIO DE PALMITO</t>
  </si>
  <si>
    <t>https://drive.google.com/drive/folders/1QcR2YNN6gy_dhj2OcbdNSYKuWGjsM1Kt?usp=sharing</t>
  </si>
  <si>
    <t>TURISMO DE LA NATURALEZA</t>
  </si>
  <si>
    <t>RUTA ECOTURÍSTICA EN EL MUNICIPIO DE SAN ANTONIO DE PALMITO</t>
  </si>
  <si>
    <t>MICROEMPRESAS DE COLOMBIA</t>
  </si>
  <si>
    <t>797-2020</t>
  </si>
  <si>
    <t>2019-4400045342</t>
  </si>
  <si>
    <t>COCREACIÓN DE ALTERNATIVAS SOSTENIBLES SILVOPASTORILES BIODIVERSAS EN EL CONSEJO COMUNITARIO DE NEGRITUDES DE LA VEREDA CAÑO BODEGA EN EL MUNICIPIO DE YONDO (ANTIOQUIA) PARA MITIGACIÓN Y ADAPTACIÓN AL CAMBIO CLIMÁTICO CON ESTRATEGIAS DE PRODUCCIÓN EFICIENTE</t>
  </si>
  <si>
    <t>SE PRETENDE ESTABLECER UN SISTEMA SILVOPASTORIL EN UNA HECTÁREA POR FAMILIA, ADEMÁS DE BUSCAR LA RECONVERSIÓN DE LA ACTIVIDAD GANADERA Y HACIÉNDOLA MÁS SOSTENIBLE. SE ESPERA QUE CON ESTE PROYECTO LOGRAR UN CAMBIO DE MENTALIDAD DERIVADO DEL CAMBIO DE PARADIGMA SEGÚN EL CUAL LA GANADERÍA SOLO ES POSIBLE A TRAVÉS DE LA DEFORESTACIÓN. ADICIONALMENTE, CON LA IMPLEMENTACIÓN DEL SISTEMA SE ESPERA AUMENTAR LA CAPACIDAD DE CARGA DE 1 A 3 ANIMALES POR HECTÁREA, Y DE ESTA FORMA MEJORAR LOS INGRESOS DE LOS HABITANTES DE LA VEREDA CAÑO BODEGA ADSCRITOS AL CONSEJO COMUNITARIO DE NEGRITUDES</t>
  </si>
  <si>
    <t>YONDÓ</t>
  </si>
  <si>
    <t>CAÑO BODEGAS</t>
  </si>
  <si>
    <t>https://drive.google.com/drive/folders/1msfCkIRjJJ0ThQhraN9Hcxy31Dr6rjEH?usp=sharing</t>
  </si>
  <si>
    <t>GANADO BOVINO MACHO DE 350 KG DE PESO</t>
  </si>
  <si>
    <t>CORPORACION PARA EL DESARROLLO RURAL COMUNITRIO-CORURAL</t>
  </si>
  <si>
    <t>825-2020</t>
  </si>
  <si>
    <t>2019-2500003122</t>
  </si>
  <si>
    <t>IMPLEMENTACIÓN DE SISTEMAS PRODUCTIVOS INTEGRALES PARA EL FORTALECIMIENTO DE LA CADENA PRODUCTIVA APÍCOLA, BAJO ALTERNATIVAS DE MANEJO AGROECOLÓGICO Y SABERES TRADICIONALES QUE GARANTICEN LA SOSTENIBILIDAD ECONÓMICA SOCIAL Y AMBIENTAL DE FAMILIAS CAMPESINAS Y VÍCTIMAS DEL CONFLICTO ARMADO EN LA VEREDA EL TIGRE, DEL MUNICIPIO DE CÁCERES ANTIOQUIA CON LA ASOCIACIÓN ASODEPLAZCA</t>
  </si>
  <si>
    <t xml:space="preserve">GENERAR CAPACIDADES PARA POSICIONAR EL MODELO PRODUCTIVO APÍCOLA COMO UNA FUENTE DE INGRESOS ESTABLE Y SOSTENIBLE PARA LAS FAMILIAS DE LA VEREDA ALTO EL TIGRE, MUNICIPIO DE CÁCERES, ANTIOQUIA CON EL ESTABLECIMIENTO DE 415 COLMENAS DISTRIBUIDAS EN 83 BENEFICIARIOS PERTENECIENTES A LA ASOCIACIÓN DE DESPLAZADOS DE CÁCERES ASODEPLAZCA CON LA IMPLEMENTACIÓN DE UN PAQUETE TECNOLÓGICO APÍCOLA FUNCIONAL, OPERATIVO Y RENTABLE. </t>
  </si>
  <si>
    <t>CÁCERES</t>
  </si>
  <si>
    <t>ALTO EL TIGRE</t>
  </si>
  <si>
    <t>https://drive.google.com/drive/folders/1NFGYZaudBokjo2b4Zj_CVhrvFqfFGJIw?usp=sharing</t>
  </si>
  <si>
    <t>8.000 arboles nuevos</t>
  </si>
  <si>
    <t>MIEL DE ABEJAS - PRODUCTOS APÍCOLAS</t>
  </si>
  <si>
    <t xml:space="preserve"> PECUARIO DIFERENTE A GANADERÍA</t>
  </si>
  <si>
    <t>826-2020</t>
  </si>
  <si>
    <t>2019-2520003602</t>
  </si>
  <si>
    <t>TURISMO AGROECOLÓGICO COMPARTIDO EN EL MUNICIPO DE FLORIDA VALLE DEL CAUCA</t>
  </si>
  <si>
    <t>MEJORAR EL DESARROLLO SOCIAL, PRODUCTIVO, ECONÓMICO Y AGROECOLÓGICO SOSTENIBLE DEL SECTOR RURAL EL PEDREGAL, LA DIANA, LOS NEGROS, EBENEZER Y BRISAS DEL VALLE MUNICIPIO DE FLORIDA.</t>
  </si>
  <si>
    <t>LA DINA, EL PEDREGAL, BRISAS DEL VALLE, LOS NEGROS Y EBENEZER</t>
  </si>
  <si>
    <t>https://drive.google.com/drive/folders/1fVqrAwqQqtL7sBStu0vIzPH98kdvCkGR?usp=sharing</t>
  </si>
  <si>
    <t>PAQUETES DE TURISMO DE NATURALEZA - PRODUCTOS HUERTA CASERA</t>
  </si>
  <si>
    <t>CIDESOC</t>
  </si>
  <si>
    <t xml:space="preserve">JUIO 2023: 
Los técnicos de la UMATA realizaron el seguimiento de acuerdo a la orientación dada por el Coordinador del proyecto de las zonas de cero deforestación. evidencian con fotos de las áreas de cero deforestación a su ves se encuentran tomando punto geográficos para la realizar los polígonos de las área y poder verificar el área total de acuerdo a los datos adquiridos en las encuestas  iniciales 
</t>
  </si>
  <si>
    <t xml:space="preserve">JULIO 2023:
 los técnicos de la UMATA realizan las 53 vistas de asistencia técnica a los predios de los productores donde se puede observar que las gallinas entregadas esta producciones huevos y ya productores tiene huertas y están pronto a cosechar.  se elaboraron  Y presentaron ante el CTI los términos de referencias para la contratación y construcción de las 53 cabañas. Se completaron los documentos para la solicitud el 2 desembolso el cual esta destinado para la construcción 53 cabañas instalación de 53 taques de agua y construcción de la fosa séptica. </t>
  </si>
  <si>
    <t>julio-sept-2022</t>
  </si>
  <si>
    <t xml:space="preserve"> 
Oct-Dic 2022
ene-mar-2023
Abr- Jun-2023 </t>
  </si>
  <si>
    <t>agosto-2023.</t>
  </si>
  <si>
    <t>53</t>
  </si>
  <si>
    <t>843-2020</t>
  </si>
  <si>
    <t>2019-2520003582</t>
  </si>
  <si>
    <t>FORTALECIMIENTO DE LAS CAPACIDADES TÉCNICAS Y PRODUCTIVAS Y DE SOSTENIBILIDAD AMBIENTAL Y ECONÓMICA A TRAVÉS DE LA ENTREGA E IMPLEMENTACIÓN DE UNIDADES PRODUCTIVAS DE MORA, ORIENTADO A LA PRODUCCIÓN SOSTENIBLE Y EL MEJORAMIENTO DE LOS INGRESOS DE LAS FAMILIAS INDÍGENAS DEL MUNICIPIO DE CALDONO (CAUCA)</t>
  </si>
  <si>
    <t>DISEÑAR E IMPLEMENTAR ESTRATEGIAS DE MANEJO SOSTENIBLE EN LA PRODUCCIÓN Y COMERCIALIZACIÓN DE LA MORA Y EL FORTALECIMIENTO DE LA ORGANIZACIÓN DE LOS PRODUCTORES.</t>
  </si>
  <si>
    <t>PALESTINA, LAS MORAS, HONDA ESTRELLA, LA PALMA, LA AGUADA, FILIPINAS, ANDALUCÍA, BETANIA, EL CARMEN, SAN PEDRO, BUENAVISTA, LA ESPERANZA, SANTA ELENA, PRIMAVERA</t>
  </si>
  <si>
    <t>https://drive.google.com/drive/folders/1TgXZeYEF2UVw0mfwUbyanUBfc0wd-vgL?usp=sharing</t>
  </si>
  <si>
    <t>MORA</t>
  </si>
  <si>
    <t>ASOCABILDOS</t>
  </si>
  <si>
    <t>El prpyecto 843 termino su fase de ejecución e inicia el proceso de liquidacion. La cuenta esta cancelada . El saldo $145.870, pertenece a los rendiminetos financieros obtenidos hasta el mes de JUNIO/22, los cuales fueron ejecutados al realizar el traslado al rubro de compra de los postes plasticos acta CTI N° 018. En el mes de julio y  agosto se generaron $1.716 de rendimientos financieros y $55 que sobraron del rubro 2-1-2-1 de adquisición de postes, recursos que fueron reintegrados a la cuenta del fondo.</t>
  </si>
  <si>
    <t>844-2020</t>
  </si>
  <si>
    <t>2019-4400044792</t>
  </si>
  <si>
    <t>MUJERES DE RÍO, MAR Y MANGLAR MEJORAMIENTO DE LAS PRÁCTICAS PARA LA RECUPERACIÓN DE ECOSISTEMAS DE MANGLAR Y EL BUEN APROVECHAMIENTO DE PRODUCTOS MARINO - COSTEROS Y AGRÍCOLAS SOSTENIBLES QUE GENERAN INGRESOS Y EL BUEN VIVIR A MUJERES PESCADORAS DE COMUNIDADES DE GUAPI, COSTA PACIFICA CAUCANA.</t>
  </si>
  <si>
    <t>FORTALECER MODELOS PRODUCTIVOS SOSTENIBLES QUE PERMITA LA GENERACIÓN DE INGRE SOS DE MUJERES PESCADORAS Y AGRICULTORAS, A PARTIR DE LA CONSERVACIÓN Y EL USO DEL ECOSISTEMA DE MANGLAR Y LA PROTECCIÓN A LA BIODIVERSIDAD, EN TERRITORIOS DE LAS COMUNIDADES NEGRAS DEL MUNICIPIO DE GUAPI, COSTA PACÍFICA CAUCANA.</t>
  </si>
  <si>
    <t>GUAPI</t>
  </si>
  <si>
    <t>CHAMONCITO, SANTA ROSA LIMONES, LA SABANA, PENDIENTE Y JUANICO.</t>
  </si>
  <si>
    <t>https://drive.google.com/drive/folders/1A2WM1n_kMe48wzF7H9RRFLkNkWxtAtJg?usp=sharing</t>
  </si>
  <si>
    <t>PIANGUA - ARROZ - PLÁTANO - FILETE DE PESCADO Y MARISCOS</t>
  </si>
  <si>
    <t>ASOMANOS NEGRAS</t>
  </si>
  <si>
    <t>845-2020</t>
  </si>
  <si>
    <t>2019-2500002742</t>
  </si>
  <si>
    <t>FORTALECIMIENTO INDUSTRIAL Y COMERCIAL DE LA CADENA APÍCOLA EN EL BAJO CAUCA ANTIOQUEÑO A TRAVÉS DE CAMPO DULCE SAS</t>
  </si>
  <si>
    <t>FORTALECER EL SECTOR APÍCOLA DEL BAJO CAUCA, A TRAVÉS DE LA IMPLEMENTACIÓN DE 249 UNIDADES PRODUCTIVAS Y DEL FORTALECIMIENTO DE 53 BENEFICIARIOS DE LA REGIÓN, INCORPORANDO COMPONENTES COMO ASISTENCIA TÉCNICA, CAPACITACIÓN CONTINUA QUE APORTAN MAYOR VALOR EN LA PRODUCCIÓN DE MIEL Y PRODUCTOS DERIVADOS DE LA COLMENA.</t>
  </si>
  <si>
    <t>CÁCERES-CAUCASIA-EL BAGRE-NECHÍ-TARAZÁ-ZARAGOZA</t>
  </si>
  <si>
    <t>EL PATO; SAN JUAN DE PELUSA; CHIONA MEDIO; CHIONA ABAJO; LA MATURANA; CORDEERO ICACALES; CORDERITO; EL DOCE; NARANJAL; CAÑO LA 13; 505; VEGAS DE ZIZA; EL 50; LA CORCOVADA; CACERÍ; LA CATALINA; CUTURÚ; LA ARENOSA; LA JAGUA; EL MATRACAZO; LAS CLARITAS; SANTA ISABEL; BAMBA; EL REAL; LA LUCHA; LAS DANTAS; LA BONGA; BORRACHERA; VILLA GRANDE; PUERTO LÓPEZ; CIMARRÓN; JARDÍN; PUERTO BÉLGICA; SAN LORENZO; MANIZALES; QUINTERÓN.</t>
  </si>
  <si>
    <t>https://drive.google.com/drive/folders/1UdsiF79XX2imk3lZnUxOWt3yim5Rp727?usp=sharing</t>
  </si>
  <si>
    <t>10.000 arboles nuevos</t>
  </si>
  <si>
    <t>MIEL DE ABEJAS - OTROS PRODUCTOS DE LA COLMENA</t>
  </si>
  <si>
    <t>CAMPO DULCE S.A.S.</t>
  </si>
  <si>
    <t xml:space="preserve"> La EEE siempre le recalca a los productores beneficiarios del compromiso y responsabilidad de los Acuerdos de Cero Deforestación, los cuales han cumplido y contribuido a la conservación.</t>
  </si>
  <si>
    <t>Para el mes de Julio, no se reportan capacitaciones y visitas de asistencia técnica. Ya que el equipo no se encuentra contratado, debido a que la EEE se encuentra priorizando  el inicio del curso con AGROSAVIA. Se continua con el mismo acumulado de Visitas de Asistencia Técnica  4.195.                                                                                                                                 Entre los logros más importantes del proyecto se encuentra el de la producción de miel por los apicultores beneficiarios del proyecto donde en dos meses el acopio supera las 40 ton de miel de abejas. Para el mes se reportan ventas de 12.452,75 Kg por un valor comercial de $187.858.700, estas ventas corresponden al mes de julio de 2023. Se continua con la ejecución del programa de seguridad y salud en el trabajo se está en el trámite de permisos de construcción de la nueva planta de procesos de Campo dulce y en la solicitud de adición presupuestal del proyecto y la búsqueda de nuevos cofinanciadores para la construcción de la nueva planta de procesos.</t>
  </si>
  <si>
    <t>302</t>
  </si>
  <si>
    <t>846-2020</t>
  </si>
  <si>
    <t>847-2020</t>
  </si>
  <si>
    <t>2019-2520006362</t>
  </si>
  <si>
    <t>MEJORAMIENTO DE LAS PRÁCTICAS PRODUCTIVAS SOSTENIBLES, CON MEDIDAS DE ADAPTACIÓN AL CAMBIO CLIMÁTICO PARA LA PRODUCCIÓN DE CAFÉS ESPECIALES, EN EL MUNICIPIO DE FLORIDA DEPARTAMENTO DE VALLE DEL CAUCA</t>
  </si>
  <si>
    <t>MEJORAR EN EL ENCADENAMIENTO PRODUCTIVO DE CAFÉ EN EL MUNICIPIO DE FLORIDA, VALLE.</t>
  </si>
  <si>
    <t>GUACAS, LA RIVERA, SAN JUANITO, ALTO BONITO Y LA VEGA</t>
  </si>
  <si>
    <t>https://drive.google.com/drive/folders/1xnZPAycCp3XzaNU-PVaRsiv3Tw-VWrgX?usp=sharing</t>
  </si>
  <si>
    <t>CORPORACIÓN INTEGRAL PARA EL DESARROLLO SOCIAL COLOMBIANO - CIDESOC</t>
  </si>
  <si>
    <t xml:space="preserve">Se esta a la espera de los proveedores terminen las actividades contratadas para poder realizar el pago final </t>
  </si>
  <si>
    <t>848-2020</t>
  </si>
  <si>
    <t>2019-2530004292</t>
  </si>
  <si>
    <t>PERVIVENCIA DE CULTIVOS FRUTALES NATIVOS A TRAVÉS DEL MANEJO Y APROVECHAMIENTO SOSTENIBLE DEL FRUTO DE NAÍDI DE FORMA AGROECOLÓGICA PARA LA TRANSFORMACIÓN Y COMERCIALIZACIÓN DEL FRUTO EN EL MUNICIPIO DE EL CHARCO, NARIÑO</t>
  </si>
  <si>
    <t>FACILITAR APROVECHAMIENTO SOSTENIBLE, EL PROCESAMIENTO, LA GENERACIÓN DE VALOR Y LA COMERCIALIZACIÓN DEL FRUTO DE NAIDÍ CON 700 FAMILIAS AFROCOLOMBIANAS E INDÍGENAS DEL MUNICIPIO DE EL CHARCO-NARIÑO.</t>
  </si>
  <si>
    <t>EL CHARCO</t>
  </si>
  <si>
    <t>ESTERO MARTINEZ, LA CAPILLA, CAMPO ALEGRE, EL MERO RESGUARDO, GUAYAQUIL, ISUPI, BOCA DE SEQUIHONDA, COROZO, SECADERO, LA FILIS Y SAN PEDRO</t>
  </si>
  <si>
    <t>https://drive.google.com/drive/folders/12UWFPQL24-OAdqIxnoJRxX5rZLFBSsRW?usp=sharing</t>
  </si>
  <si>
    <t>NAIDI</t>
  </si>
  <si>
    <t>CORPONARIÑO</t>
  </si>
  <si>
    <t>Se avanza en el seguimiento 700 de acuerdo de cero deforestación “para el cultivo de naidi lo que equivale al 7% por ciento durante este mes. en el mes de mayo de 2023 se realizaron 50 visitas a fincas de productores de naidi, que cuenta con el compromiso del acuerdo de cero deforestación, se mantiene el compromiso de una hectárea de las fincas sin realizar actividades que causen deforestación, al mismo tiempo recibieron capacitaciones de buena prácticas de producción e importancia de cuidar los bosques estratégicos , por lo que su participación es fundamental para lograr las metas trazadas en el acuerdo que consisten en llegar a cero deforestación en 2025.</t>
  </si>
  <si>
    <t>Ante el seguimiento del crecimiento de cobertura naturar, se visitaron, 50 hectáreas en diferentes fincas de productores de naidi, que cuentan con acuerdo de 0 deforestación, donde se pudo verificar, el cumplimiento de los compromisos, no se registran talas ni intervención natural, asegurando el mantenimiento del ecosistema en su estado natural, y el crecimiento y extensión del cultivo de naidi.</t>
  </si>
  <si>
    <t>JULIO 2023:
FRENTE A LAS QUEJAS E INCONFORMIDADES PRESENTADAS POR LA COMUNIDAD Y LAS DEMORAS EN LA EJECUCIÓN Y LOS TRÁMITES ADMINISTRATIVOS INTERNOS DE CORPONARIÑO QUE HAN IMPEDIDO AVANZAR EN EL DESARROLLO DE LAS ACTIVIDADES DEL PROYECTO, SE SOLICITÓ POR PARTE DE EL PROGRAMA REALIZAR LA CESIÓN DEL CONTRATO A UNA NUEVA EEE. SE REALIZÓ MESA TÉCNICA CON CORPONARIÑO DONDE SE ACEPTA LA CESIÓN Y SE DARÁ INICIO A LOS TR´RAMITES CORRESPONDIENTES.
TENIENDO EN CUENTA QUE SE DARÁ INICIO AL PROCESO DE CESIÓN Y NO ES POSIBLE REALIZAR CESIÓN DE CONTRATOS DERIVADOS, SE DEBE TERMINAR EL PROCESO DE CONTRATACIÓN CON INSTITUTO DE INVESTIGACIÓN DE RECURSOS BIOLÓGICOS ALEXANDER VON HUMBOLDT, DE IGUAL MANERA, NO SE PROCEGUIRÁ CON LA CONTRATACIÓN DEL PROFESIONAL SOCIOEMPRESARIAL.
LOS CONTRATOS DEL EQUIPO TÉCNICO DE CAMPO FINALIZARON EN EL MES DE JUNIO, LA EEE PROCEDERÁ CON EL PROCESO DE LIQUIDACIÓN PARA EL TRÁMITE DE PAGOS PENDIENTES. SE ENCUENTRAN VIGENTES LOS CONTRATOS DEL COORDINADOR GENERAL Y LOS PROFESIONALES JURIDICO Y FINANCIERO.
SE PRESENTA DESFASE EN EL PRESUPUESTO PARA LA CONSTRUCCIÓN DE LA PLANTA TRANSFORMADORA LA CUAL, SEGÚN LOS ESTUDIOS Y DISEÑOS Y LA GESTIÓN ADELANTADA POR CORPONARIÑO TIENE UN COSTO DE 2.400 MILLONES DE PESOS. POR LO ANTERIOR, SE DETERMINÓ EN CTI REALIZAR TRASLADO DE RECURSOS PARA CUBRIR EL VALOR FALTANTE E INICIAR LA CONSTRUCCIÓN, SIN EMBARGO, LA ENTIDAD NO PRESENTÓ UNA JUSTIFICACIÓN TÉCNICA SÓLIDA FRENTE A LOS CÁMBIOS PROPUESTOS EN LOS DIFERENTES RUBROS QUE SE QUEDARÁN SIN PRESUPUESTO Y LAS MEDIDAS PARA GARANTIZAR EL DESARROLLO DE ACTIVIDADES Y CUMPLIMIENTO DE METAS, CON LO CUAL NO FUE POSIBLE DAR TRÁMITE A LA APROBACIÓN DE TRASLADO ANTE LA UTC.
LA EEE NO HA DADO CUMPLIMIENTO A LA ENTREGA DE LOS INFORMES TRIMESTRALES</t>
  </si>
  <si>
    <t>Oct-Dic 2022
Ene-Mar 2023
Abr-Jun 2023</t>
  </si>
  <si>
    <t>Indeterminado</t>
  </si>
  <si>
    <t>850-2020</t>
  </si>
  <si>
    <t>2019-2540005532</t>
  </si>
  <si>
    <t xml:space="preserve">RECUPERACIÓN DE ÁREAS DEGRADADAS EN LA CUENCA ALTA DEL RIO SINÚ COMO ESTRATEGIA ADAPTATIVA FRENTE AL CAMBIO CLIMÁTICO Y ACUERDO INTERCULTURAL PARA EL MANEJO AMBIENTAL DE LA ZONA DE TRASLAPE PNN PARAMILLO — RESGUARDO ALTO SINÚ Y ESMERALDA DE URRÁ. </t>
  </si>
  <si>
    <t>REALIZAR LA RESTAURACIÓN DE 1000 HECTÁREAS DE ÁREAS DEGRADADAS EN LA CUENCA ALTA DEL RIO SINÚ COMO ESTRATEGIA ADAPTATIVA FRENTE AL CAMBIO CLIMÁTICO Y ACUERDO INTERCULTURAL PARA EL MANEJO AMBIENTAL DE LA ZONA DE TRASLAPE PNN PARAMILLO – RESGUARDO ALTO SINÚ Y EMBALSE DE URRÁ.</t>
  </si>
  <si>
    <t>NO DSIPONIBLE</t>
  </si>
  <si>
    <t>https://drive.google.com/drive/folders/1ChZZTW5v1L_ol1bOGcAZ4_Vu2jQ7Et9t?usp=sharing</t>
  </si>
  <si>
    <t>FUNDACION ECOSISTEMAS DEL CARIBE - ECODELCA</t>
  </si>
  <si>
    <t>Para el mes de julios se lograron establecer 42 Ha nuevas en proceso de restauracion.</t>
  </si>
  <si>
    <t>A la fecha, se reportan los siguientes avances en el componente de restauración – C1:
• 100% de ejecución en las actividades asociadas al producto 1.1.1: socializaciones y sensibilizaciones del proyecto, construcción de los acuerdos de cero deforestación, diseño participativo y divulgación del plan de trabajo operativo y conformación del comité de veeduría comunitaria y de seguimiento al proyecto.
Se continúa con las reuniones de seguimiento y acompañamiento al comité de veeduría comunitaria, como instancia de control del proyecto.
• 100% de ejecución en las actividades asociadas al producto 1.1.2: jornadas de sensibilización orientada a la protección de los recursos naturales, reducción de conflictos con fauna silvestres y buenas medidas de adaptación al cambio climático en el área de influencia del proyecto; territorio traslapado Resguardo – PNNC; elaboración y ejecución de la ruta metodológica del proceso de aprendizaje teórico prácticos y jornada de aprendizaje teórico-práctico en valores y principios asociativos, trabajo en equipo, liderazgo, comunicación, convivencia armónica y resolución pacífica de conflictos, gestión de riesgo en minas antipersonas, participación de la mujer y sentido de pertenencia, dirigido a los comunidades y teniendo en cuenta el contexto cultural.
• Estrategia de comunicaciones y divulgación formulada e implementada para el componente 1 (Producto 1.1.3).  Se continúa con la implementación de actividades pendientes que se habían iniciado en el año 2022, con el acompañamiento del área de comunicaciones de Colombia Sostenible y el de comunicación de las instituciones aliadas.
• Producto 1.1.4-Talleres de capacitación para el manejo de la restauración: 100% de avance en la implementación de los módulos No.2 (Producción de material vegetal forestal) y No.3 (Manejo producción de insumos orgánicos)  Los módulos No.1 (Reforestación, restauración y biodiversidad) y No.4 (Manejo y protección de fuentes hídricas, manejo de residuos sólidos y líquidos), se han implementado en las comunidades de Torre I, Torre II, Tundó y Dozá (en la zona de río Verde); para un avance del 23,5% aproximadamente.
• Subcomponente 1.4-Caracterización de las áreas para la restauración: a la fecha, se han logrado caracterizar 915,4 hectáreas de áreas REP (91,54% de avance respecto a la meta general del proyecto), distribuidas en 114 lotes.
• En la actividad 1.5.1.1 (Subcomponente 1.5), se presenta un avance en producción de material vegetal del 137,89%, lo que corresponde a 579.169 plántulas producidas por las comunidades indígenas bajo la orientación y acompañamiento del equipo técnico (7.700 plántulas reportadas en diciembre/2021, 300 plántulas de resiembra reportadas en abril/2022, 54.927 reportadas en julio/2022, 2.330 reportadas en agosto, 29.302 reportadas en septiembre/2022, 52.845 reportadas en octubre/2022, 75.451 reportadas en el mes de noviembre/2022, 17.145 reportadas en el mes de diciembre/2022, 51.697 reportadas en el mes de marzo/2023, 103.700 reportadas en el mes de mayo/2023 y 183.772 plántulas reportadas en el mes de junio/2023.   Las comunidades continúan con la recolección y propagación de semillas en viveros comunitarios).  Se reporta mortalidad del 39,8% del material vegetal atribuido a las labores de transporte y reposición o resiembra (mortalidad en sitio definitivo).  En la actividad 1.5.1.3, se reporta un acumulado de 387 rollos de alambre de púa y  315 kilogramos de grapas entregados para aislamiento de lotes REP.  Reporte de 254 postes de nacederos y tensores producidos por la comunidad, para el aislamiento de lotes REP.  Adquisición y entrega de 188 kits de herramientas para el establecimiento y mantenimiento de los lotes REP, así como la adquisición y entrega de materiales e insumos (111 martillos, 109 alicates, 897 metros de Polisombras, 31 rollos de malla para encerramiento y protección de viveros, 186 kilos de alambre liso, 6 rollos de ata fácil, 107 regaderas, 40 metros de plástico negra cal. 14 y 358,22 kilos de semillas forestales nativas) para desarrollar las labores de producción de material vegetal e insumos orgánicos (actividad 1.5.1.5).  Adecuación de terrenos, preparación de suelo, siembra-resiembra y mantenimiento de 523 hectáreas de áreas REP (avance del 52,3%), en las que se han establecido 119.792 plantas de especies forestales nativas para enriquecimiento vegetal para el periodo de julio en los diseños D2 (114,86 ha), D3 (128,64 ha), D4 (57,39 ha), D1-D2 (21,98 ha), D1-D3 (7,32 ha) y D1-D4 (14,48 ha) (actividades 1.5.2, 1.5.3, 1.5.5 y 1.5.6). En la actividad 1.5.4, se reportan 13.535 metros de aislamiento de áreas REP.  Entre otras actividades, se reporta la compensación de mano de obra por valor de $ 120.292.000, que equivalen a 4.148 jornales.</t>
  </si>
  <si>
    <t xml:space="preserve">N.A
</t>
  </si>
  <si>
    <t>851-2020</t>
  </si>
  <si>
    <t>2019-2530003202</t>
  </si>
  <si>
    <t>IMPLEMENTACIÓN DE ACCIONES DE RESTAURACIÓN ACTIVA Y PASIVA PARA LA REGULACIÓN DEL CICLO HÍDROLOGICO DE MICROCUENCAS ABASTECEDORAS DE ACUEDUCTOS LOCALES EN EL MUNICIPIO DE RICAURTE, DEPARTAMENTO DE NARIÑO</t>
  </si>
  <si>
    <t>IMPLEMENTAR ACCIONES DE RESTAURACIÓN Y CONSERVACIÓN ECOLÓGICA DE UN ÁREA DE 250 HECTÁREAS DEL RESGUARDO INDÍGENA CUAIQUER INTEGRADO LA MILAGROSA, LOCALIZADO EN EL MUNICIPIO RICAURTE-NARIÑO, EL CUAL HACE PARTE DEL PUEBLO INDÍGENA AWÁ -CAMAWARI DE RICAURTE.</t>
  </si>
  <si>
    <t>RICAURTE</t>
  </si>
  <si>
    <t>SAN ISIDRO, CARRIZAL, PALPIS, CUESBI, ARMADA, PALVI, YUYAL</t>
  </si>
  <si>
    <t>https://drive.google.com/drive/folders/1Ln3s7tla0wwYao1_YBt4WQKS8QerUXNq?usp=sharing</t>
  </si>
  <si>
    <t>RESTAURACIÓN DE CUENCAS ABASTECEDORAS DE ACUEDUCTOS</t>
  </si>
  <si>
    <t>FUNDACIÓN SUYUSAMA</t>
  </si>
  <si>
    <t xml:space="preserve">Durante las visistas  a los 125 beneficiarios/as por cada uno de los monitores encargados de atender los Cabildos indígenas, reporten un cumplimiento total al acuerdo.
</t>
  </si>
  <si>
    <t>El proyecto para el mes de julio tampoco ha realizado intervenciones en campo, lo anterior por situaciones de orden público en las zonas de influencia del mismo. La Entidad sus pendio unilateralmente las actividades.
La EEE presentó a la Supervisión el Plan de implementación y estrategia de cierre, teniendo en cuenta el tiempo de terminación del proyecto (3 Nov-23), donde se incluye el trabajo colaborativo del equipo que tendrá acciones en territorio, a través del apoyo de los/as beneficiarios/as y las autoridades Indígenas.
Se espera respuesta por parte de los gobernadores de los resguardos para establecer si continuan o no con el apoyo al proyecto.</t>
  </si>
  <si>
    <t>Ener-Mar 2023
Abr-Jun-2023</t>
  </si>
  <si>
    <t>854-2020</t>
  </si>
  <si>
    <t>852-2020</t>
  </si>
  <si>
    <t>2019-4400044652</t>
  </si>
  <si>
    <t>BOSQUES CON ALAS DE YONDÓ</t>
  </si>
  <si>
    <t xml:space="preserve">LLEVAR A CABO UNA RESTAURACIÓN ECOLÓGICA EN 126,0 HA CON ESPECIES NATIVAS E IMPLEMENTAR ESQUEMAS DE PAGO POR SERVICIOS AMBIENTALES (PSA) DE PRESERVACIÓN EN 306,8 HA.
</t>
  </si>
  <si>
    <t>SAN MIGUEL DEL TIGRE, LA ROMPIDA 1, LA ROMPIDA 2, EL TOTUMO</t>
  </si>
  <si>
    <t>https://drive.google.com/drive/folders/1TyVN5QrbEf9oAiwEbivziv2kFCNFfdkQ?usp=sharing</t>
  </si>
  <si>
    <t>x</t>
  </si>
  <si>
    <t>FUNDACIÓN CON VIDA</t>
  </si>
  <si>
    <t xml:space="preserve"> Restauración Pasiva: 
(76/ 76) has. Concertadas. 
(0/3.329, 1) m. Aislados. 
Avance total (3.329,1/3.329,1) m. Aislados. 
Restauración con enriquecimiento: 
(12/12) has. Concertadas. 
Esta es una estrategia nueva de restauración dentro del proyecto BAY, en la cual se sembraron en total 1.000 árboles de especies nativas en 12 ha de coberturas en regeneración natural. 
Restauración Activa: 
(15 / 15) Diseños ajustados 
(50/ 50) has. Concertadas. 
(0 /14.551,1) m. Aislados1 
Avance total aislamiento (14.551,1/14.551,1) m. 
SIEMBRA 
(1.235) árboles entregados en julio. 
(25.000/ 25.000) árboles totales entregados. 
(25.000) árboles totales sembrados. 
Hallazgos 
En el mes de julio las lluvias han sido inconstantes y con baja precipitación; se finaliza la siembra de los 25.000 arboles proyectados en la restauración activa. </t>
  </si>
  <si>
    <t xml:space="preserve"> EL EQUIPO TÉCNICO DE LA EEE REALIZA VISITAS A LOS PREDIOS, HACIENDO LAS RECOMENDACIONES DE MANEJO SEGÚN LAS CONDICIONES DE CADA LUGAR Y CONSTATANDO EL CUMPLIMIENTO POR PARTE DE LOS BENEFICIARIOS
</t>
  </si>
  <si>
    <t xml:space="preserve">Se evidencia la conservación de las áreas de PSA (306,8 ha) y de Restauración pasiva. 
Total, áreas de Restauración Activa: 50,11 ha 
Total, áreas de Restauración Pasiva: 76 ha 
Área total en restauración: 126,11 ha 
Las actividades del mes de junio se enfocaron principalmente en continuar con las actividades de siembra de árboles. Así́ mismo, se georreferenciaron árboles y se realizó seguimiento al avance de la instalación del aislamiento. 
En las visitas adelantadas se constató el cumplimiento por los beneficiarios de las contrapartidas. 
Se culminaron los aislamientos de PSA en 14370,3 m y de restauración pasiva en 3329,51 m  </t>
  </si>
  <si>
    <t>JULIO 2023: Entendiendo que el proyecto tiene dos componentes, los cuales deben tomarse en conjunto para medir el avance físico de este, se presentan dificultades para poder establecer los porcentajes de avance correspondientes a cada componente, tanto en el avance físico logrado en el mes (columna AR) como en el  %físico acumulado (columna AS).  Sin embargo, se reporta un estimado del avance para cada componente, teniendo en cuenta que el %físico acumulado a la fecha (columna AS) indicado en los instrumentos de planificación del proyecto da cuenta de 73,15%, a julio/2023. 
•	El 26 de julio, ASOPESCA VDT en el marco de Bosques con Alas de Yondó, envió al ICA los documentos requeridos para completar la Certificación del vivero ante el ICA. 
•	 El 19 de julio de 2023 se actualizó la solicitud de adiciones presupuestales del contrato 852/2020 Bosques con Alas de Yondó, ante el Fondo Colombia en Paz. 
•	Se finalizaron las actividades de siembra en el predio del señor Raúl Solano de la vereda Las Lomas; nuevo propietario participante en el proyecto con 7 ha en sistema silvopastoril. Para el mes de julio se realizaron actividades de mantenimiento en el predio de Raúl Solano con resiembra del 10% del material vegetal y aplicación de hidro retenedor en 1238 arboles; todas las actividades de campo se enfocaron en dar continuidad a la finalización de la siembra en aras de aprovechar al máximo las pocas lluvias. 
•	En julio de 2023 se radicó la solicitud de Pago por Servicios Ambientales –PSA- correspondiente al pago 4 y 5, con lo cual se cierra el ciclo de pagos a los beneficiarios del C1 con los cuales se suscribieron acuerdos de conservación. 
•	Se avanza en la producción de material vegetal en vivero para la zoocría de mariposas, con la producción de 1.808 plantas nectaríferas, y 2.730 hospederas. 
•	En julio de 2023 la EEE continua en el trámite del tercer desembolso para el contrato C852/2020.</t>
  </si>
  <si>
    <t>853-2020</t>
  </si>
  <si>
    <t>2019-4400046062</t>
  </si>
  <si>
    <t xml:space="preserve">RESTAURACIÓN ECOLÓGICA DE LAS ÁREAS DEGRADADAS PRESENTES EN LAS RIVERAS DEL RÍO JIGUAMIANDÓ Y SUS CIÉNAGAS ALEDAÑAS ÁREA DE INFLUENCIA DIRECTA DEL RIO ATRATO  </t>
  </si>
  <si>
    <t>RESTAURAR ÁREAS DEGRADADAS EN LA CUENCA DEL RÍO JIGUAMIANDÓ A PARTIR DEL ESTABLECIMIENTO DE CULTIVOS AGROFORESTALES EN BAJA DENSIDAD DE SIEMBRA, EN COMBINACIÓN CON VEGETACIÓN NATIVA.</t>
  </si>
  <si>
    <t>EL CARMEN DEL DARIÉN</t>
  </si>
  <si>
    <t xml:space="preserve">JIGUAMIANDÓ, NUEVA ESPERANZA, PUEBLO NUEVO, BRACITO, CAÑO SECO, URADA. </t>
  </si>
  <si>
    <t>https://drive.google.com/drive/folders/1cksZWXAPq1FQuMx_cg8yYEPac_mWeLsm?usp=sharing</t>
  </si>
  <si>
    <t>JULIO 2023: Se realizaron 2 reuniones, una virtual y otra presencial con los representantes del consejo comunitario para organizar la entrada del personal al territorio.
Se está desarrollando la actualización de la base de datos de los beneficiarios y la firma de compromiso de los usuarios. Reporta la EEE que a la fecha se han aplicado la caracterización socioeconómica a 189 usuarios, quedando pendientes por caracterizar 23 usuarios, para los cuales se hace la gestión con los líderes de cada comunidad para localizarlos o reemplazarlos.
Para el 21 de Julio de 2023 se entregó el informe del inventario florístico realizado en las veredas: Pueblo Nuevo, Bracito, Ovo y Caño seco.
A la fecha no hay ejecución significativa de recursos con cargo al FCP y los procesos de ejecución han llevado más tiempo del deseado, debido a reprocesos, retrasos en la contratación y dificultad para conseguir proveedores, además de las problemáticas y dinámicas propias del territorio (falta de conectividad, rutas de acceso muy difíciles, etc), por lo cual el proyecto se pone en alerta MEDIA.</t>
  </si>
  <si>
    <t>860-2020</t>
  </si>
  <si>
    <t>2019-2530004142</t>
  </si>
  <si>
    <t>PLAN DE SOSTENIMIENTO DE FRUTALES NATIVOS COMO ALTERNATIVA PARA EL FORTALECIMIENTO DE LA SEGURIDAD ALIMENTARIA, LA RECONSTRUCCIÓN DEL TEJIDO SOCIAL Y GENERACIÓN DE INGRESOS DE LAS MUJERES AFRODESCENDIENTES RURALES VEREDA TULMO Y PANAL (CANDELILLAS) TUMACO - NARIÑO</t>
  </si>
  <si>
    <t>GENERAR CONDICIONES FAVORABLES PARA EL MEJORAMIENTO DE LA SITUACIÓN SOCIO ECONÓMICA DE LAS MUJERES MEDIANTE EL SOSTENIMIENTO Y ESTABLECIMIENTO DE CULTIVOS DE FRUTALES BAJO SISTEMA AGROFORESTAL</t>
  </si>
  <si>
    <t>TULMO, PANAL, PAMBILAR</t>
  </si>
  <si>
    <t>https://drive.google.com/drive/folders/1kZuF4bxKFM8d7AJIDHLJUbmct-tYZa4Q?usp=sharing</t>
  </si>
  <si>
    <t>LIMÓN - NARANJA - GUANÁBANA - CHONTADURO - BANANO EN FRESCO</t>
  </si>
  <si>
    <t>FUNDACIÓN MUJERES EMPRENDEDORAS DEL PACÍFICO</t>
  </si>
  <si>
    <t>856-2020</t>
  </si>
  <si>
    <t>2019-4400045122</t>
  </si>
  <si>
    <t>SOLARES  TRADICIONALES INTEGRALES SOSTENIBLES: SOTIS APUESTA Y ESTRATEGIA AUTÓNOMA POR LA REACTIVACIÓN ECONÓMICA RURAL SOLIDARIA, LA AUTONOMÍA Y SEGURIDAD ALIMENTARIA FAMILIAR, EL RESCATE DE LA IDENTIDAD CULTURAL, LA CONSERVACIÓN DE LA BIODIVERSIDAD Y LOS SERVICIOS ECOSISTÉMICOS DEL CHOCO BIOGEOGRÁFICO CON PRÁCTICAS BAJAS EN PRODUCCIÓN DE CARBONO</t>
  </si>
  <si>
    <t>RECUPERAR LA SOBERANÍA ALIMENTARIA Y LA GENERACIÓN DE INGRESOS SOSTENIBLES DE FAMILIAS DEL CONSEJO COMUNITARIO CCAMDA EN BUENAVENTURA, A PARTIR DE LA IMPLEMENTACIÓN DE SOLARES TRADICIONALES SOSTENIBLES SOTIS Y LA INTEGRACIÓN DE ÉSTOS A UNA PROPUESTA DE TURISMO RURAL (FUTURA).</t>
  </si>
  <si>
    <t>LA DELFINA, EL SALTO, KM 40,ZARAGOZA, BENDICIONES Y TRIANA</t>
  </si>
  <si>
    <t>https://drive.google.com/drive/folders/1DtLddbkwvWhzWRmfr2yptUjuDJOyRZXP?usp=sharing</t>
  </si>
  <si>
    <t>HUEVOS - TILAPIA - LIMONARIA - ALBAHACA - CIMARRÓN - POLEO - AJÍ - PIMENTÓN - LIMÓN MANDARINO.</t>
  </si>
  <si>
    <t>CONSEJO COMUNITARIO DE LA COMUNIDAD NEGRA DE LA CUENCA DEL RÍO DAGUA (ZONA MEDIA Y ALTA) CCAMDA</t>
  </si>
  <si>
    <t>Octubre - diciembre 2023</t>
  </si>
  <si>
    <t>857-2020</t>
  </si>
  <si>
    <t>2019-2500004132</t>
  </si>
  <si>
    <t>FORTALECIMIENTO Y GENERACIÓN DE UNIDADES APÍCOLAS COMO UN MODELO DE NEGOCIOS PARA FORTALECER LA ECONOMÍA LOCAL CON LAS ASOCIACIONES ASIGEBUSLU Y LA ASOCIACIÓN DEL ACUEDUCTO COMUNITARIO DE PUERTO LOPEZ EN EL MUNICIPIO EL BAGRE, ANTIOQUIA</t>
  </si>
  <si>
    <t>IMPULSAR EL FORTALECIMIENTO Y LA GENERACIÓN DE UNIDADES APÍCOLAS COMO UN MODELO DE NEGOCIOS Y UNA ALTERNATIVA ECONÓMICA SOSTENIBLE AMIGABLE CON EL ENTORNO NATURAL, MEJORANDO LA CALIDAD DE VIDA DE 70 FAMILIAS PERTENECIENTES A COMUNIDADES CAMPESINAS Y ÉTNICAS DEL SECTOR RURAL DEL MUNICIPIO EL BAGRE, EN EL CORREGIMIENTO DE PUERTO LÓPEZ, INTEGRANDO EL CONCEPTO DE APICULTURA DENTRO DEL BOSQUE, ENRIQUECIENDO EL CONCEPTO DE PRESERVACIÓN Y CONSERVACIÓN DE LAS RASTROJERAS.</t>
  </si>
  <si>
    <t>EL BAGRE</t>
  </si>
  <si>
    <t xml:space="preserve">BORRACHERA, LA BONGA, LA CAPILLA, VILLA GRANDE, EL 90, CIMARRÓN, VILLA HERMOSA, SAN CAYETANO, CANO CLARO, SOCORRITO, SOCORRO, CHAPARROSA, NUEVA ESPERANZA Y DOS BOCAS. </t>
  </si>
  <si>
    <t>https://drive.google.com/drive/folders/1PJgIkIh722mIUOw7jHQpAlk9nRoLR7uE?usp=sharing</t>
  </si>
  <si>
    <t>MIEL DE ABEJAS DIFERENCIAL MULTIFLORAL</t>
  </si>
  <si>
    <t xml:space="preserve">CORPORACIÓN GRUPO TRÓPICO DIVERSO	</t>
  </si>
  <si>
    <t>Se reintegró saldo de recursos no ejecutador por valor de $1.336.228,47 el 16 de diciembre de 2022</t>
  </si>
  <si>
    <t>859-2020</t>
  </si>
  <si>
    <t>2019-2580005932</t>
  </si>
  <si>
    <t>SISTEMAS AGRICOLAS CAUCHEROS RESILIENTES A EVENTOS CLIMATICOS EXTREMOS EN EL DEPARTAMENTO DEL CAQUETA</t>
  </si>
  <si>
    <t>FORTALECER LA RESILIENCIA DEL SISTEMA DE PRODUCCIÓN CAUCHERO FRENTE A LOS EFECTOS DEL CAMBIO CLIMÁTICO EN EL DEPARTAMENTO DEL CAQUETÁ, MEDIANTE LA IMPLEMENTACIÓN DE PRÁCTICAS AGRÍCOLAS RESILIENTES COMO LOS SISTEMAS AGRO FORESTALES (SAF) ESTABLECIENDO HASTA 400 PLANTAS DE CACAO POR HECTÁREA EN LAS CALLES DEL CULTIVO DE CAUCHO A UNA DISTANCIA DE 5 M X 5 M, EN 2 HECTÁREA PARA 150 PRODUCTORES.</t>
  </si>
  <si>
    <t>BELÉN DE LOS ANDAQUÍES-CARTAGENA DEL CHAIRÁ-CURILLO-EL DONCELLO-EL PAUJIL-FLORENCIA-LA MONTAÑITA-MORELIA-PUERTO MILÁN-PUERTO RICO-SAN JOSÉ DEL FRAGUA-SAN VICENTE DEL CAGUÁN-SOLANO-SOLITA-VALPARAÍSO</t>
  </si>
  <si>
    <t xml:space="preserve"> (MUNICPIO FLORENCIA) LA ARENOSA, MARACAIBO, LA ASTILLA, LA ESPERANZA, BALCANES, CANELOS, GERMANIA, LIBERTAD, VICIOSA, COLOMBIA, BODOQUERO, CALDAS, EL LIMON, AGUABONITA Y AGUA NEGRA</t>
  </si>
  <si>
    <t>https://drive.google.com/drive/folders/1ukxjwQnW4Q4TvUPmTNtZ4g3xFGqE5Ci5?usp=sharing</t>
  </si>
  <si>
    <t>CAUCHO - CACAO</t>
  </si>
  <si>
    <t>ASOHECA</t>
  </si>
  <si>
    <t>el 12/10/2022 la EEE realizó reintegro de $5.432, por concepto de rendimientos no reinvertidos</t>
  </si>
  <si>
    <t>861-2020</t>
  </si>
  <si>
    <t>2019-2590003382</t>
  </si>
  <si>
    <t>FORTALECIMIENTO DE LOS SISTEMAS AGROFORESTALES SOSTENIBLES PARA EL MEJORAMIENTO DE LA SOBERANÍA ALIMENTARIA DE 100 FAMILIAS EN 19 CABILDOS INDÍGENAS ZENÚ EN SAN ANTONIO DE PALMITO.</t>
  </si>
  <si>
    <t>FORTALECER LOS SISTEMAS AGROFORESTALES TRADICIONALES PARA EL MEJORAMIENTO DE LA SOBERANÍA ALIMENTARIA DE 100 FAMILIAS EN 19 CABILDOS INDÍGENAS ZENÚ EN SAN ANTONIO DE PALMITO.</t>
  </si>
  <si>
    <t>https://drive.google.com/drive/folders/1Z8GIG1rM4OWN_q5xEbxpP4cyAvv9rM-a?usp=sharing</t>
  </si>
  <si>
    <t>MAÍZ CRIOLLO (MAÍCES DE COLORES) - YUCA - ÑAME DIAMANTE</t>
  </si>
  <si>
    <t>ASOCIACIÓN DE PRODUCTORES INDÍGENAS AGROECOLÓGICOS DE SAN ANTONIO DE PALMITO (ASPROINPAL)</t>
  </si>
  <si>
    <t>923-2020</t>
  </si>
  <si>
    <t>2019-2530005922</t>
  </si>
  <si>
    <t>MEJORAMIENTO PRODUCTIVO Y COMERCIAL DE 500 FAMILIAS PRODUCTORAS DE CACAOS ESPECIALES COMO UNA APUESTA SOSTENIBLE TRANSFORMANDO LA MARCA REGION EN EL MINICIPIO DE TUMACO, NARIÑO</t>
  </si>
  <si>
    <t xml:space="preserve">MEJORAMIENTO PRODUCTIVO Y COMERCIAL DE 500 FAMILIAS PRODUCTORAS DE CACAOS ESPECIALES </t>
  </si>
  <si>
    <t>CC UNIÓN, CC RÍO CHAGUI, CC TABLON DULCE, CC TABLON SALADO, CC ROSARIO, CC CUNAPI, CC LAS VARAS, CC ZONA DE CARRETERA</t>
  </si>
  <si>
    <t>https://drive.google.com/drive/folders/1KpiFaOUWynm5xjK7K4ApPPBzZvD8eV9x?usp=sharing</t>
  </si>
  <si>
    <t>GRANO DE CACAO SECO</t>
  </si>
  <si>
    <t>FUNDACIÓN CHOCOLATE TUMACO</t>
  </si>
  <si>
    <t>Se envio solicitud de suspensión tempotal del contrato 861, estamos a la espera de su aprobacion</t>
  </si>
  <si>
    <t xml:space="preserve">se  realizaron 10 visitas de verificacion al cumplimiento de los acuerdos cero deforestacion
</t>
  </si>
  <si>
    <t>Se ha realizado 50.400 resiembras para aumentar la densidad de árboles por hectárea</t>
  </si>
  <si>
    <t>1, visitas a los 500 beneficiarios con siembra a maderables y restauración ecológica</t>
  </si>
  <si>
    <t xml:space="preserve">BAJA
</t>
  </si>
  <si>
    <t xml:space="preserve">2. Visitas técnicas y ambientales: 6.795.
3. Kit de herramientas entregados: 500.
4. Diagnósticos: 500. 
5.  10 cuadrillas contratadas.
6.  Intervenciones en fincas: 750 hectáreas
7.  Giras de intercambios 4.
8. La solicitud de la segunda prorroga de tiempo fue aprobada por 5 meses, ya se remitieron al fondo vía correo la actualización de las pólizas de cumplimiento de con los soportes de pago 
9.	  Se continua con la espera de la aprobación de adición de recursos para la terminación de la central de beneficio.
10.	 Se realizó el pago a la solicitud cuarto y último desembolso al proveedor que está construyendo la central de beneficio
11.	Se realizó la entrega del fertilizante.
12.	 Se realizo la entrega de la cal 
13.	 Aumento de la producción. En los consejos Comunitarios Chagüi, Tablón Salado y Tablón Dulce se inició según línea base con una producción de 250 kilos por hectárea y a la fecha está en 700 kilos. 
14.	 Se termino la injertación en los Consejos Comunitarios Chagüi, Rosario, Las Varas. Tablón Dulce, Tablón Salado, Imbilpi del Carmen y Caunapi. Para un total de 46.900 injertos.
15.	 Se aprobó el cambio de rubro de 2.4.3. Adecuación de centros de acopio veredal Valor $ 31.500.000 2.4.4. Dotación de centros de acopio veredal $ 49.034.000 Estos rubros fueron utilizados en la construcción del centro de beneficio.                          Se aprobó la prórroga por 3 meses para lograr terminar con las actividades contempladas en el proyecto
18.	 Se aprobó segunda prórroga por 5 meses para lograr terminar con las actividades contempladas en el proyecto
19.	 14. Se ha realizado 50.400 resiembras para aumentar la densidad de árboles por hectárea
20.	15. Se logro bajar el porcentaje de Monilia del 84 % al 10 % mejorando la calidad del grano de cacao y aumentando la productividad.
21.	16. Capacitación en buenas prácticas agrícolas a 500 productores
22.	Se realizó el anticipo del 40 % al contrato de obra civil número 21. proveedor DISEÑOS Y CONSTRUCCIÓNES ZAPAS S.AS que está realizando la terminación del cerramiento perimetral y circuito cerrado de televisión de la central de beneficio 
23.	 Se Realizaron 100 visitas de seguimiento manejo pos injertacion 
24.	Se realizaron capacitaciones para el proceso de comercialización de cacao en fresco
25.	Se realizaron 100 visitas de seguimiento para el control fitosanitario
</t>
  </si>
  <si>
    <t>elproyecto cuenta con los 3 desembolsos</t>
  </si>
  <si>
    <t>500</t>
  </si>
  <si>
    <t>862-2020</t>
  </si>
  <si>
    <t>2019-2530006022</t>
  </si>
  <si>
    <t>RESTABLECIMIENTO Y RECUPERACIÓN DE ÁREAS DE MANGLAR QUE HAN SIDO APROVECHADAS EN EL PROCESO DE TALA, DISMINUYENDO SU CAPACIDAD DE OFERTA DE SERVICIOS AMBIENTALES A LAS COMUNIDADES DE PIANGUEROS Y PESCADORES DEL MUNICIPIO DE TUMACO, NARIÑO.</t>
  </si>
  <si>
    <t>RESTABLECER LOS SERVICIOS AMBIENTALES DEL ECOSISTEMA DE MANGLAR MEDIANTE LA RESTAURACIÓN ECOLÓGICA Y LA CONSERVACIÓN DE 250 HECTÁREAS EN EL MUNICIPIO DE TUMACO.</t>
  </si>
  <si>
    <t>SAN ANDRÉS DE TUMACO - SECTOR CABECERA URBANA.</t>
  </si>
  <si>
    <t>https://drive.google.com/drive/folders/1oNwSqZsZbhCNpYYEPAi9WlTBv-KkqJFG?usp=sharing</t>
  </si>
  <si>
    <t>ASOCIACIÓN EL FUTURO DEL MAÑANA - ASOFUTURO</t>
  </si>
  <si>
    <t>865-2023</t>
  </si>
  <si>
    <t>2019-2510002722</t>
  </si>
  <si>
    <t>FORTALECIMIENTO TECNOLÓGICO DE LA EXPLOTACIÓN PORCÍCOLA EN EL RESGUARDO INDÍGENA DEL CABILDO INGA KAMENTSA, VEREDA RUMIYACO Y LAS PLANADAS MOCOA (PUTUMAYO)</t>
  </si>
  <si>
    <t xml:space="preserve"> OBJETIVO GENERAL:
INCREMENTAR LAS CAPACIDADES EN ACTIVIDADES ECONÓMICAS, SOCIALES Y AMBIENTALMENTE SOSTENIBLES PARA PRODUCTORES PORCÍCOLAS DEL RESGUARDO INDÍGENA DEL CABILDO INGA KAMENTSA 
OBJETIVOS ESPECÍFICOS:
•	MEJORAR LAS CAPACIDADES ORGANIZACIONALES Y EMPRESARIALES EN PRODUCTORES RURALES DEL MEDIO PUTUMAYO
•	IMPLEMENTAR PRÁCTICAS TECNOLÓGICAS PARA PRODUCCIÓN SOSTENIBLE Y CERTIFICACIÓN DEL SISTEMA PRODUCTIVO
•	IMPLEMENTAR PRACTICAS PRODUCTIVAS ACORDES CON EL USO DEL SUELO Y DEL AGUA
•	DESARROLLAR CONDICIONES PARA ATRAER RECURSOS DE FINANCIACIÓN DE INVERSIONES PRODUCTIVAS SOSTENIBLES.</t>
  </si>
  <si>
    <t>MOCOA (PUTUMAYO)</t>
  </si>
  <si>
    <t>PLANADAS, RUMIYACO</t>
  </si>
  <si>
    <t>https://fondocp-my.sharepoint.com/:f:/g/personal/dani_umbarila_fondocolombiaenpaz_gov_co/EpOcDGtRC5JCjGAWJGtXnD0B1YZZCgv2oHox6Z_NxqQ1Sg?e=ROeNNF</t>
  </si>
  <si>
    <t>CERDO EN PIE</t>
  </si>
  <si>
    <t>FRIGOMAYO, COMERCIALIZADORA WILLINTON ROJAS ERAZO</t>
  </si>
  <si>
    <t xml:space="preserve">RESGUARDO INDÍGENA DEL CABILDO INGA KAMENTSA </t>
  </si>
  <si>
    <t>CABILDO RESGUARDO INGA KAMENTSA</t>
  </si>
  <si>
    <t>FUNDACION PARA EL DESARROLLO TERRITORIAL Y COMUNITARIO – PROTERRITORIO</t>
  </si>
  <si>
    <t>NOMBRE:FUNDACIÓN SOCIAL PARA EL DESARROLLO DEL PUTUMAYO
Nit:900972483-9 
RL: NOHORA SOFIA CARDENAS MENESES
CC:65.742.885
DIRECCIÓN:MZ 1 CALLE 8 BARRIO LUIS CARLOS GALAN  
TELÉFONO:3143770777  
E-MAIL: fusdeputumayo@hotmail.com</t>
  </si>
  <si>
    <t>fusdeputumayo@hotmail.com</t>
  </si>
  <si>
    <t>Se firmó el contrato 865-2023. Se aprobaron las polizas.</t>
  </si>
  <si>
    <t>905-2021</t>
  </si>
  <si>
    <t>2019-2520007502</t>
  </si>
  <si>
    <t>FALTA IMAGEN</t>
  </si>
  <si>
    <t>IMPLEMENTACIÓN DE ESTRATEGIAS DE RESTAURACIÓN ECOLÓGICA EN ZONAS DE MANGLAR Y ECOSISTEMAS TRANSITORIOS ASOCIADOS AL NAIDI (EUTERPE OLEACERA) COMO ESTRATEGIA DE CONSERVACIÓN; Y APROVECHAMIENTO FORESTAL PERSISTENTE SOSTENIBLE EN ÁREAS DE VOCACIÓN FORESTAL EN EL CONSEJO COMUNITARIO NEGROS EN ACCIÓN, TIMBIQUÍ, CAUCA</t>
  </si>
  <si>
    <t>CONTRIBUIR A LA CONSERVACIÓN Y EL AUMENTO DE LA OFERTA DE LOS BIENES Y SERVICIOS AMBIENTALES, A PARTIR DE LA IMPLEMENTACIÓN DE ACCIONES DE RESTAURACIÓN ECOLÓGICA EN EL ECOSISTEMA DE MANGLAR Y DE TRANSICIÓN ASOCIADOS AL NAIDÍ.
COMPONENTE 2: REALIZAR APROVECHAMIENTO FORESTAL SOSTENIBLES EN ÁREAS CON VOCACIÓN FORESTAL DENTRO DEL TERRITORIO DEL CONSEJO COMUNITARIO NEGROS ACCIÓN -CCNA- DEL MUNICIPIO DE TIMBIQUÍ EN EL DEPARTAMENTO DEL CAUCA.</t>
  </si>
  <si>
    <t>TIMBIQUÍ</t>
  </si>
  <si>
    <t>TRINIDAD</t>
  </si>
  <si>
    <t>https://drive.google.com/drive/folders/1WxyKwCudRCFa2xSmtgayNftlWX9Xc_kx?usp=sharing</t>
  </si>
  <si>
    <t>IMPLEMENTACIÓN DE ESTRATEGIAS DE RESTAURACIÓN MEDIANTE HERRAMIENTAS DE MANEJO DEL PAISAJE</t>
  </si>
  <si>
    <t>CORPORACIÓN AUTÓNOMA REGIONAL DEL CAUCA - CRC,</t>
  </si>
  <si>
    <t>La EEE informa que en el seguimiento al área del CCNA, se cumple con el acuerdo de cero deforestación , sin embargo el consejo manifiesta que en ocasiones llegan foráneos a talar mangle y otras especies maderables en su territorio, así mismo las áreas donde se ha cambiado el uso de suelo para dar paso a cultivos de coco en el ecosistema de  manglar tienden a expandirse pero la comunidad del CCNA manifiesta que esta expansión es ocasionada por personas de otras regiones del país que ingresan a su territorio. Y que ellos no pueden controlar aparentemente patrocinados o respaldados por grupos al margen de la ley.</t>
  </si>
  <si>
    <t>SE HA IDENTIFICADO UN ÁREA DE 300 HECTÁREAS APROXIMADAMENTE PARA RESTAURAR MEDIANTE ACCIONES DE REINTRODUCCIÓN Y ENRIQUECIMIENTO DE MANGLE, EN EL ECOSISTEMA UBICADO EN EL MARGEN DE PROTECCIÓN DEL RIO BUBUEY Y SUS AFLUENTES, NO OBSTANTE, NO SE HAN REALIZADO ACCIONES DE PREESTABLECIMIENTO Y ESTABLECIMIENTO APARTE DE LAS 29,5 HECTÁREAS</t>
  </si>
  <si>
    <t>JULIO 2023:
SE MANTIENE EL RIESGO EN LA IMPLEMENTACIÓN DEL PROYECTO, NO SE HA AVANZADO EN LAS ACTIVIDADES DE EJECUCIÓN FÍSICA Y FINANCIERA Y EN EL HORIZONTE DEL PROYECTO QUE FINALIZA EL PRÓXIMO 10 DE ENERO DE 2024, NO ES POSIBLE QUE LA EEE LOGRE CUMPLIR CON LAS METAS ESTABLECIDAS. NO SE CUENTA CON UNA PERSONA RESPONSABLE DEL PROYECTO NI UN CANAL DE COMUNICACIÓN EFECTIVO CON LA ENTIDAD QUE PERMITA EL ESTABLECIMIENTO DE UN PLAN DE ACCIÓN PARA AVANZAR EN LA EJECUCIÓN.
SE EMITIO COMUNICACIÓN A LA EEE SOLICITANDO RESPUESTA A LOS REQUERIMIENTOS REALIZADAS DESDE LA SUPERVISIÓN PARA AVANZAR EN LA EJECUCIÓN Y/O DETERMINAR LAS ACCIONES PARA PROCEDER CON UNA POSIBLE LIQUIDACIÓN O CESIÓN DEL CONTRATO.
A LA FECHA, LOS CONTRATOS DEL EQUIPO TÉCNICO SIGUEN SUSPENDIDOS, NO SE HAN REALIZADO LOS PROCESOS DE CAPACITACION QUE HACEN PARTE DE LOS APORTES DE CRC Y EL MUNICIPIO DE TIMBIQUÍ Y EL CONVENIO DE LA ENTIDAD CON LA GOBERNACIÓN DEL CAUCA FINALIZA EN DICIEMBRE DE 2023 SIN QUE A LA FECHA SE EVIDENCIEN AVENCES EN LA IMPLEMENTACIÓN. 
NO SE HA AVANZADO EN LOS PROCESOS DE CONTRATACIÓN DE SERVICIOS DE TRANSPORTE FLUVIAL Y MARÍTIMO, COMPRA DE EMBARCACIONES Y MOTORES FUERA DE BORDA, ADEMÁS DE SERVICIO DE SUMINISTRO DE COMBUSTIBLE PARA EL NORMAL DESARROLLO Y EJECUCIÓN DE ACTIVIDADES DEL PROYECTO EN EL COMPONENTE DE RESTAURACIÓN. SE TIENE PENDIENTE LA SOLICITUD DE TRASLADOS PRESUPUESTALES REQUERIDOS PARA AVANZAR EN LAS ACTIVIDADES Y LA EJECUCIÓN DE LOS RECURSOS DEL PRIMER DESEMBOLSO. 
SE HA CUMPLIDO CON EL ACUERDO DE CERO DEFORESTACIÓN, SIN EMBARGO, EL CONSEJO MANIFIESTA QUE EN OCASIONES LLEGAN FORÁNEOS A TALAR MANGLE Y OTRAS ESPECIES MADERABLES EN SU TERRITORIO, ASÍ MISMO LAS ÁREAS DONDE SE HA CAMBIADO EL USO DE SUELO PARA DAR PASO A CULTIVOS DE COCO EN EL ECOSISTEMA DE MANGLAR TIENDEN A EXPANDIRSE, PERO LA COMUNIDAD DEL CCNA MANIFIESTA QUE ESTA EXPANSIÓN ES OCASIONADA POR PERSONAS DE OTRAS REGIONES DEL PAÍS QUE INGRESAN A SU TERRITORIO Y QUE ELLOS NO PUEDEN CONTROLAR, APARENTEMENTE PORQUE SON PATROCINADOS O RESPALDADOS POR GRUPOS AL MARGEN DE LA LEY. 
SE HA AVANZADO EN PRODUCTOS QUE HACEN PARTE DEL COMPONENTE DE APROVECHAMIENTO FORESTAL COMO:  LA FORMALIZACIÓN DE LA UNIDAD DE NEGOCIOS DENOMINADA (ASOCIACIÓN DE MADEREROS DEL CONSEJO COMUNITARIO NEGROS EN ACCIONTRINIDAD DE BUBUEY - ASOMADEBU) Y LA FORMALIZACIÓN DE LA GUARDIA CIMARRONA DENOMINADA (ASOCIACIÓN UNIDAD DE VIGILANCIA Y CONTROL CCNA), SIN EMBARGO, NO TIENEN LA CAPACIDAD INSTALADA PARA PODER OPERAR. RESPECTO AL PERMISO DE APROVECHAMIENTO FORESTAL, SE ENCUENTRA PENDIENTE EL INVENTARIO ESTADÍSTICO Y EL PLAN DE MANEJO Y APROVECHAMIENTO FORESTAL SOSTENIBLE PARA CONTINUAR CON EL PROCESO DE TRÁMITE.</t>
  </si>
  <si>
    <t>2019-2500004782</t>
  </si>
  <si>
    <t>FORTALECIMIENTO TÉCNICO Y FINANCIERO DE PEQUEÑOS PRODUCTORES PISCÍCOLAS DE REGIÓN DEL BAJO CAUCA ANTIOQUEÑO CON LA ASOCIACIÓN ASOAGRALLANA</t>
  </si>
  <si>
    <t>INTRODUCIR UN MODELO DE PRODUCCIÓN DE ACUICULTURA SOSTENIBLE CON BUEN NIVEL DE CALIDAD E INOCUIDAD AJUSTADO A LAS CONDICIONES AGROECOLÓGICAS DE LA REGIÓN PARTIENDO DE UN FORTALECIMIENTO EMPRESARIAL, TÉCNICO, COMERCIAL Y ASOCIATIVO HACIA LOS 206 BENEFICIARIOS DEL PROYECTO. ESTO CON EL FIN DE INCREMENTAR LA OFERTA DE PRODUCTOS DE LA ACUICULTURA DE MANERA COMPETITIVA Y FORMALIZANDO CANALES DE COMERCIALIZACIÓN DE TILAPIA ROJA EN EL BAJO CAUCA Y EL PAÍS EN GENERAL</t>
  </si>
  <si>
    <t>EL BAGRE-ZARAGOZA-NECHI-CAUCASIA</t>
  </si>
  <si>
    <t xml:space="preserve">CAUCASIA: CACERI. EL BAGRE: BOCAS DE LA LLANA, SABALITO, SAN CARLOS, PUERTO CLAVEL, LA SARDINA, LA  SOLA,  BAMBA.  ZARAGOZA:  505,  NARANJAL,  LA TOLVA, CORDERITO, PUERTO JOBO, JOBO MEDIO
NECHI: BELLA SOLA, PUERTO NUEVO. </t>
  </si>
  <si>
    <t>https://drive.google.com/drive/folders/1GYpNg3fQ9qrmXt2pThWP5XWjNR56XX6V?usp=sharing</t>
  </si>
  <si>
    <t>ACUÍCOLA</t>
  </si>
  <si>
    <t>CARNE DE TILAPIA ROJA (OREOCHROMIS SPP), CONGELADA Y SIEMPRE FRESCA</t>
  </si>
  <si>
    <t>LA FUNDACIÓN DE MINEROS S.A</t>
  </si>
  <si>
    <t xml:space="preserve">El proyecto productivo se desarrolla en un solo predio, donde funciona todo el sistema en los 24 estanques construidos para la producción y comercialización del producto. </t>
  </si>
  <si>
    <t>El proyecto se encuentra en estado de Suspensión, dedibo a que la EEE FUNDACIÓN DE MINEROS S.A - Contrato 923 de 2020, se encuentra postulada a la Convocatoria de Adiciones Presupuestales para los Proyectos por el Incremento inesperado de precios del año 2022 en Insumos, Materiales y Equipos. Una vez, se tenga respuesta de la aprobación de estos recursos por parte de la Gobernanza del programa, se dará nuevamente paso a la ejecución del proyecto en territorio.  Por la razón antes mencionada para el periodo no se reporta ejecución del contrato.</t>
  </si>
  <si>
    <t>206</t>
  </si>
  <si>
    <t>929-2020</t>
  </si>
  <si>
    <t>2019-2570002382</t>
  </si>
  <si>
    <t>CON PISCICULTURA DESDE LAS ORILLAS DEL TULUNI CON DIVERSIFICACIÓN PRODUCTIVA EN LA VEREDA CORTES, CORREGIMIENTO DE AMOYA DE CHAPARRAL TOLIMA</t>
  </si>
  <si>
    <t>SE PRETENDE LA PRODUCCIÓN DE TILAPIA EN 6 ESTANQUES EN LA VEREDA LA CORTES MUNICIPIO DE CHAPARRAL, BAJO UN SISTEMA DE PRODUCCIÓN INTENSIVA DE AGUAS VERDES Y MANEJO DE RESIDUOS DE COSECHA, PARA LA COMERCIALIZACIÓN EN FRESCO ENHIELADO</t>
  </si>
  <si>
    <t>LA CORTES, LOS ÁNGELES, LA UNIÓN, CORONILLO Y LA BEGONIA</t>
  </si>
  <si>
    <t>https://drive.google.com/drive/folders/1G0Gata0_X7J7HGzHx-b59TefJKlvOgWE?usp=sharing</t>
  </si>
  <si>
    <t xml:space="preserve">TILAPIA </t>
  </si>
  <si>
    <t>CORPORACIÓN COLOMBIA AGROPECUARIA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</si>
</sst>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quot;$&quot;* #,##0_-;_-&quot;$&quot;* &quot;-&quot;_-;_-@_-"/>
    <numFmt numFmtId="44" formatCode="_-&quot;$&quot;* #,##0.00_-;\-&quot;$&quot;* #,##0.00_-;_-&quot;$&quot;* &quot;-&quot;??_-;_-@_-"/>
    <numFmt numFmtId="43" formatCode="_-* #,##0.00_-;\-* #,##0.00_-;_-* &quot;-&quot;??_-;_-@_-"/>
    <numFmt numFmtId="164" formatCode="&quot;$&quot;\ #,##0;[Red]\-&quot;$&quot;\ #,##0"/>
    <numFmt numFmtId="165" formatCode="_-&quot;$&quot;\ * #,##0.00_-;\-&quot;$&quot;\ * #,##0.00_-;_-&quot;$&quot;\ * &quot;-&quot;??_-;_-@_-"/>
    <numFmt numFmtId="166" formatCode="_-&quot;$&quot;\ * #,##0_-;\-&quot;$&quot;\ * #,##0_-;_-&quot;$&quot;\ * &quot;-&quot;??_-;_-@_-"/>
    <numFmt numFmtId="167" formatCode="_(&quot;$&quot;\ * #,##0.00_);_(&quot;$&quot;\ * \(#,##0.00\);_(&quot;$&quot;\ * &quot;-&quot;??_);_(@_)"/>
    <numFmt numFmtId="168" formatCode="_(&quot;$&quot;\ * #,##0_);_(&quot;$&quot;\ * \(#,##0\);_(&quot;$&quot;\ * &quot;-&quot;??_);_(@_)"/>
    <numFmt numFmtId="169" formatCode="_-&quot;$&quot;\ * #,##0_-;\-&quot;$&quot;\ * #,##0_-;_-&quot;$&quot;\ * &quot;-&quot;??_-;_-@"/>
    <numFmt numFmtId="170" formatCode="_-&quot;$&quot;* #,##0_-;\-&quot;$&quot;* #,##0_-;_-&quot;$&quot;* &quot;-&quot;??_-;_-@_-"/>
    <numFmt numFmtId="171" formatCode="dd/mm/yyyy;@"/>
    <numFmt numFmtId="172" formatCode="dd/mm/yy;@"/>
    <numFmt numFmtId="173" formatCode="0.0%"/>
    <numFmt numFmtId="174" formatCode="d/m/yyyy"/>
    <numFmt numFmtId="175" formatCode="[$-80A]mmm\-yy"/>
    <numFmt numFmtId="176" formatCode="_-* #,##0_-;\-* #,##0_-;_-* &quot;-&quot;??_-;_-@_-"/>
    <numFmt numFmtId="177" formatCode="_-[$$-240A]\ * #,##0_-;\-[$$-240A]\ * #,##0_-;_-[$$-240A]\ * &quot;-&quot;??_-;_-@_-"/>
  </numFmts>
  <fonts count="31"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b/>
      <sz val="10"/>
      <color theme="0"/>
      <name val="Arial Narrow"/>
      <family val="2"/>
    </font>
    <font>
      <b/>
      <sz val="10"/>
      <name val="Arial Narrow"/>
      <family val="2"/>
    </font>
    <font>
      <b/>
      <sz val="10"/>
      <color theme="1"/>
      <name val="Arial Narrow"/>
      <family val="2"/>
    </font>
    <font>
      <sz val="10"/>
      <name val="Arial"/>
      <family val="2"/>
    </font>
    <font>
      <sz val="10"/>
      <color rgb="FF000000"/>
      <name val="Arial Narrow"/>
      <family val="2"/>
    </font>
    <font>
      <sz val="10"/>
      <color theme="1"/>
      <name val="Arial Narrow"/>
      <family val="2"/>
    </font>
    <font>
      <sz val="10"/>
      <name val="Arial Narrow"/>
      <family val="2"/>
    </font>
    <font>
      <sz val="10"/>
      <color theme="0"/>
      <name val="Arial Narrow"/>
      <family val="2"/>
    </font>
    <font>
      <sz val="10"/>
      <color rgb="FFFF0000"/>
      <name val="Arial Narrow"/>
      <family val="2"/>
    </font>
    <font>
      <sz val="12"/>
      <color theme="1"/>
      <name val="Arial"/>
      <family val="2"/>
    </font>
    <font>
      <sz val="11"/>
      <name val="Aptos Narrow"/>
      <family val="2"/>
      <scheme val="minor"/>
    </font>
    <font>
      <sz val="10"/>
      <color rgb="FF006100"/>
      <name val="Arial Narrow"/>
      <family val="2"/>
    </font>
    <font>
      <sz val="10"/>
      <color rgb="FF000000"/>
      <name val="Arial"/>
      <family val="2"/>
    </font>
    <font>
      <sz val="9"/>
      <color theme="1"/>
      <name val="Arial Narrow"/>
      <family val="2"/>
    </font>
    <font>
      <sz val="10"/>
      <color rgb="FFFFFFFF"/>
      <name val="Arial Narrow"/>
      <family val="2"/>
    </font>
    <font>
      <sz val="10"/>
      <color rgb="FF9C5700"/>
      <name val="Arial Narrow"/>
      <family val="2"/>
    </font>
    <font>
      <sz val="10"/>
      <color rgb="FF9C0006"/>
      <name val="Arial Narrow"/>
      <family val="2"/>
    </font>
    <font>
      <sz val="10"/>
      <color theme="1"/>
      <name val="Arial"/>
      <family val="2"/>
    </font>
    <font>
      <sz val="10"/>
      <color theme="4" tint="-0.249977111117893"/>
      <name val="Arial Narrow"/>
      <family val="2"/>
    </font>
    <font>
      <sz val="9"/>
      <name val="Arial Narrow"/>
      <family val="2"/>
    </font>
    <font>
      <sz val="9"/>
      <color rgb="FF000000"/>
      <name val="Arial Narrow"/>
      <family val="2"/>
    </font>
    <font>
      <sz val="9.5"/>
      <color theme="1"/>
      <name val="Cambria"/>
      <family val="1"/>
    </font>
    <font>
      <u/>
      <sz val="10"/>
      <color theme="10"/>
      <name val="Arial Narrow"/>
      <family val="2"/>
    </font>
    <font>
      <sz val="11"/>
      <color rgb="FF000000"/>
      <name val="Aptos Narrow"/>
      <family val="2"/>
    </font>
    <font>
      <sz val="12"/>
      <color rgb="FFFF0000"/>
      <name val="Aptos Narrow"/>
      <family val="2"/>
      <scheme val="minor"/>
    </font>
    <font>
      <b/>
      <sz val="9"/>
      <color indexed="81"/>
      <name val="Tahoma"/>
      <family val="2"/>
    </font>
  </fonts>
  <fills count="39">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CFD331"/>
        <bgColor indexed="64"/>
      </patternFill>
    </fill>
    <fill>
      <patternFill patternType="solid">
        <fgColor rgb="FFFF0000"/>
        <bgColor indexed="64"/>
      </patternFill>
    </fill>
    <fill>
      <patternFill patternType="solid">
        <fgColor rgb="FFFFCCFF"/>
        <bgColor indexed="64"/>
      </patternFill>
    </fill>
    <fill>
      <patternFill patternType="solid">
        <fgColor rgb="FFC1BCCE"/>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ECD3A6"/>
        <bgColor indexed="64"/>
      </patternFill>
    </fill>
    <fill>
      <patternFill patternType="solid">
        <fgColor rgb="FF99FF99"/>
        <bgColor indexed="64"/>
      </patternFill>
    </fill>
    <fill>
      <patternFill patternType="solid">
        <fgColor rgb="FF00B050"/>
        <bgColor indexed="64"/>
      </patternFill>
    </fill>
    <fill>
      <patternFill patternType="solid">
        <fgColor rgb="FF92D050"/>
        <bgColor indexed="64"/>
      </patternFill>
    </fill>
    <fill>
      <patternFill patternType="solid">
        <fgColor rgb="FFFFCC99"/>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rgb="FF000000"/>
      </patternFill>
    </fill>
    <fill>
      <patternFill patternType="solid">
        <fgColor theme="0"/>
        <bgColor indexed="64"/>
      </patternFill>
    </fill>
    <fill>
      <patternFill patternType="solid">
        <fgColor rgb="FFFFFFFF"/>
        <bgColor rgb="FF000000"/>
      </patternFill>
    </fill>
    <fill>
      <patternFill patternType="solid">
        <fgColor rgb="FFC6EFCE"/>
        <bgColor rgb="FF000000"/>
      </patternFill>
    </fill>
    <fill>
      <patternFill patternType="solid">
        <fgColor theme="9" tint="0.59999389629810485"/>
        <bgColor indexed="64"/>
      </patternFill>
    </fill>
    <fill>
      <patternFill patternType="solid">
        <fgColor theme="0"/>
        <bgColor theme="0"/>
      </patternFill>
    </fill>
    <fill>
      <patternFill patternType="solid">
        <fgColor rgb="FFFFCCCC"/>
        <bgColor indexed="64"/>
      </patternFill>
    </fill>
    <fill>
      <patternFill patternType="solid">
        <fgColor rgb="FF92D050"/>
        <bgColor rgb="FF000000"/>
      </patternFill>
    </fill>
    <fill>
      <patternFill patternType="solid">
        <fgColor theme="0"/>
        <bgColor rgb="FF000000"/>
      </patternFill>
    </fill>
    <fill>
      <patternFill patternType="solid">
        <fgColor theme="9" tint="0.59999389629810485"/>
        <bgColor rgb="FF000000"/>
      </patternFill>
    </fill>
    <fill>
      <patternFill patternType="solid">
        <fgColor rgb="FFFFEB9C"/>
        <bgColor rgb="FF000000"/>
      </patternFill>
    </fill>
    <fill>
      <patternFill patternType="solid">
        <fgColor rgb="FFFFC7CE"/>
        <bgColor rgb="FF000000"/>
      </patternFill>
    </fill>
    <fill>
      <patternFill patternType="solid">
        <fgColor rgb="FF66FF66"/>
        <bgColor rgb="FF000000"/>
      </patternFill>
    </fill>
    <fill>
      <patternFill patternType="solid">
        <fgColor rgb="FFE2EFDA"/>
        <bgColor rgb="FF000000"/>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xf numFmtId="44" fontId="4" fillId="0" borderId="0" applyFont="0" applyFill="0" applyBorder="0" applyAlignment="0" applyProtection="0"/>
    <xf numFmtId="167" fontId="8" fillId="0" borderId="0" applyFont="0" applyFill="0" applyBorder="0" applyAlignment="0" applyProtection="0"/>
    <xf numFmtId="9"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2" fontId="4" fillId="0" borderId="0" applyFont="0" applyFill="0" applyBorder="0" applyAlignment="0" applyProtection="0"/>
  </cellStyleXfs>
  <cellXfs count="443">
    <xf numFmtId="0" fontId="0" fillId="0" borderId="0" xfId="0"/>
    <xf numFmtId="0" fontId="4" fillId="0" borderId="1" xfId="4" applyBorder="1"/>
    <xf numFmtId="0" fontId="4" fillId="0" borderId="1" xfId="4" applyBorder="1" applyAlignment="1" applyProtection="1">
      <alignment wrapText="1"/>
      <protection locked="0"/>
    </xf>
    <xf numFmtId="0" fontId="4" fillId="0" borderId="1" xfId="4" applyBorder="1" applyAlignment="1">
      <alignment wrapText="1"/>
    </xf>
    <xf numFmtId="0" fontId="5" fillId="2" borderId="1" xfId="0" applyFont="1" applyFill="1" applyBorder="1" applyAlignment="1" applyProtection="1">
      <alignment horizontal="center" vertical="center" wrapText="1"/>
      <protection locked="0"/>
    </xf>
    <xf numFmtId="0" fontId="5" fillId="3" borderId="1" xfId="0" applyFont="1" applyFill="1" applyBorder="1" applyAlignment="1" applyProtection="1">
      <alignment horizontal="center" vertical="center" wrapText="1"/>
      <protection locked="0"/>
    </xf>
    <xf numFmtId="0" fontId="6" fillId="4" borderId="1" xfId="0" applyFont="1" applyFill="1" applyBorder="1" applyAlignment="1">
      <alignment horizontal="left" vertical="center" wrapText="1" shrinkToFit="1"/>
    </xf>
    <xf numFmtId="0" fontId="6" fillId="5" borderId="1" xfId="0" applyFont="1" applyFill="1" applyBorder="1" applyAlignment="1" applyProtection="1">
      <alignment horizontal="center" vertical="center" textRotation="90" wrapText="1"/>
      <protection locked="0"/>
    </xf>
    <xf numFmtId="0" fontId="6" fillId="3" borderId="1"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7" fillId="3" borderId="1" xfId="4" applyFont="1" applyFill="1" applyBorder="1" applyAlignment="1">
      <alignment horizontal="center" vertical="center" wrapText="1"/>
    </xf>
    <xf numFmtId="0" fontId="5" fillId="6" borderId="1" xfId="0" applyFont="1" applyFill="1" applyBorder="1" applyAlignment="1" applyProtection="1">
      <alignment horizontal="center" vertical="center" textRotation="90" wrapText="1"/>
      <protection locked="0"/>
    </xf>
    <xf numFmtId="0" fontId="5" fillId="6" borderId="1" xfId="0" applyFont="1" applyFill="1" applyBorder="1" applyAlignment="1" applyProtection="1">
      <alignment horizontal="center" vertical="center" wrapText="1"/>
      <protection locked="0"/>
    </xf>
    <xf numFmtId="0" fontId="7" fillId="7" borderId="1"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textRotation="90" wrapText="1"/>
      <protection locked="0"/>
    </xf>
    <xf numFmtId="0" fontId="7" fillId="8" borderId="1" xfId="0" applyFont="1" applyFill="1" applyBorder="1" applyAlignment="1" applyProtection="1">
      <alignment horizontal="center" vertical="center" wrapText="1"/>
      <protection locked="0"/>
    </xf>
    <xf numFmtId="0" fontId="6" fillId="9" borderId="1" xfId="0" applyFont="1" applyFill="1" applyBorder="1" applyAlignment="1" applyProtection="1">
      <alignment horizontal="center" vertical="center" wrapText="1"/>
      <protection locked="0"/>
    </xf>
    <xf numFmtId="166" fontId="7" fillId="10" borderId="1" xfId="5" applyNumberFormat="1" applyFont="1" applyFill="1" applyBorder="1" applyAlignment="1" applyProtection="1">
      <alignment horizontal="center" vertical="center" wrapText="1"/>
      <protection locked="0"/>
    </xf>
    <xf numFmtId="166" fontId="7" fillId="11" borderId="1" xfId="5" applyNumberFormat="1" applyFont="1" applyFill="1" applyBorder="1" applyAlignment="1" applyProtection="1">
      <alignment horizontal="center" vertical="center" wrapText="1"/>
      <protection locked="0"/>
    </xf>
    <xf numFmtId="166" fontId="7" fillId="12" borderId="1" xfId="5" applyNumberFormat="1" applyFont="1" applyFill="1" applyBorder="1" applyAlignment="1" applyProtection="1">
      <alignment horizontal="center" vertical="center" wrapText="1"/>
      <protection locked="0"/>
    </xf>
    <xf numFmtId="166" fontId="7" fillId="13" borderId="1" xfId="5" applyNumberFormat="1" applyFont="1" applyFill="1" applyBorder="1" applyAlignment="1" applyProtection="1">
      <alignment horizontal="center" vertical="center" wrapText="1"/>
      <protection locked="0"/>
    </xf>
    <xf numFmtId="168" fontId="7" fillId="13" borderId="1" xfId="6" applyNumberFormat="1" applyFont="1" applyFill="1" applyBorder="1" applyAlignment="1" applyProtection="1">
      <alignment horizontal="center" vertical="center" wrapText="1"/>
      <protection locked="0"/>
    </xf>
    <xf numFmtId="10" fontId="7" fillId="13" borderId="1" xfId="7" applyNumberFormat="1" applyFont="1" applyFill="1" applyBorder="1" applyAlignment="1" applyProtection="1">
      <alignment horizontal="center" vertical="center" wrapText="1"/>
      <protection locked="0"/>
    </xf>
    <xf numFmtId="166" fontId="6" fillId="14" borderId="1" xfId="5" applyNumberFormat="1" applyFont="1" applyFill="1" applyBorder="1" applyAlignment="1" applyProtection="1">
      <alignment horizontal="center" vertical="center" wrapText="1"/>
      <protection locked="0"/>
    </xf>
    <xf numFmtId="166" fontId="7" fillId="15" borderId="1" xfId="5" applyNumberFormat="1" applyFont="1" applyFill="1" applyBorder="1" applyAlignment="1" applyProtection="1">
      <alignment horizontal="center" vertical="center" wrapText="1"/>
      <protection locked="0"/>
    </xf>
    <xf numFmtId="9" fontId="5" fillId="6" borderId="1" xfId="0" applyNumberFormat="1" applyFont="1" applyFill="1" applyBorder="1" applyAlignment="1" applyProtection="1">
      <alignment horizontal="center" vertical="center" wrapText="1"/>
      <protection locked="0"/>
    </xf>
    <xf numFmtId="0" fontId="5" fillId="16" borderId="1" xfId="0" applyFont="1" applyFill="1" applyBorder="1" applyAlignment="1" applyProtection="1">
      <alignment horizontal="center" vertical="center" wrapText="1"/>
      <protection locked="0"/>
    </xf>
    <xf numFmtId="166" fontId="7" fillId="0" borderId="1" xfId="5" applyNumberFormat="1" applyFont="1" applyFill="1" applyBorder="1" applyAlignment="1" applyProtection="1">
      <alignment horizontal="center" vertical="center" wrapText="1"/>
      <protection locked="0"/>
    </xf>
    <xf numFmtId="166" fontId="6" fillId="12" borderId="1" xfId="5" applyNumberFormat="1" applyFont="1" applyFill="1" applyBorder="1" applyAlignment="1" applyProtection="1">
      <alignment horizontal="center" vertical="center" wrapText="1"/>
      <protection locked="0"/>
    </xf>
    <xf numFmtId="166" fontId="6" fillId="0" borderId="1" xfId="5" applyNumberFormat="1" applyFont="1" applyFill="1" applyBorder="1" applyAlignment="1" applyProtection="1">
      <alignment horizontal="center" vertical="center" wrapText="1"/>
      <protection locked="0"/>
    </xf>
    <xf numFmtId="166" fontId="7" fillId="17" borderId="1" xfId="5" applyNumberFormat="1" applyFont="1" applyFill="1" applyBorder="1" applyAlignment="1" applyProtection="1">
      <alignment horizontal="center" vertical="center" wrapText="1"/>
      <protection locked="0"/>
    </xf>
    <xf numFmtId="166" fontId="5" fillId="6" borderId="1" xfId="5" applyNumberFormat="1" applyFont="1" applyFill="1" applyBorder="1" applyAlignment="1" applyProtection="1">
      <alignment horizontal="center" vertical="center" wrapText="1"/>
      <protection locked="0"/>
    </xf>
    <xf numFmtId="0" fontId="6" fillId="18" borderId="1" xfId="0" applyFont="1" applyFill="1" applyBorder="1" applyAlignment="1" applyProtection="1">
      <alignment horizontal="center" vertical="center" wrapText="1"/>
      <protection locked="0"/>
    </xf>
    <xf numFmtId="166" fontId="6" fillId="19" borderId="1" xfId="5" applyNumberFormat="1" applyFont="1" applyFill="1" applyBorder="1" applyAlignment="1" applyProtection="1">
      <alignment horizontal="center" vertical="center" wrapText="1"/>
      <protection locked="0"/>
    </xf>
    <xf numFmtId="0" fontId="6" fillId="19" borderId="1" xfId="0" applyFont="1" applyFill="1" applyBorder="1" applyAlignment="1" applyProtection="1">
      <alignment horizontal="center" vertical="center" wrapText="1"/>
      <protection locked="0"/>
    </xf>
    <xf numFmtId="9" fontId="5" fillId="6" borderId="1" xfId="7" applyFont="1" applyFill="1" applyBorder="1" applyAlignment="1" applyProtection="1">
      <alignment horizontal="center" vertical="center" wrapText="1"/>
      <protection locked="0"/>
    </xf>
    <xf numFmtId="0" fontId="7" fillId="19" borderId="1" xfId="0" applyFont="1" applyFill="1" applyBorder="1" applyAlignment="1" applyProtection="1">
      <alignment horizontal="center" vertical="center" wrapText="1"/>
      <protection locked="0"/>
    </xf>
    <xf numFmtId="1" fontId="5" fillId="6" borderId="1" xfId="5" applyNumberFormat="1" applyFont="1" applyFill="1" applyBorder="1" applyAlignment="1" applyProtection="1">
      <alignment horizontal="center" vertical="center" textRotation="90" wrapText="1"/>
      <protection locked="0"/>
    </xf>
    <xf numFmtId="9" fontId="5" fillId="6" borderId="1" xfId="0" applyNumberFormat="1" applyFont="1" applyFill="1" applyBorder="1" applyAlignment="1" applyProtection="1">
      <alignment horizontal="center" vertical="center" textRotation="90" wrapText="1"/>
      <protection locked="0"/>
    </xf>
    <xf numFmtId="1" fontId="6" fillId="20" borderId="1" xfId="5" applyNumberFormat="1" applyFont="1" applyFill="1" applyBorder="1" applyAlignment="1" applyProtection="1">
      <alignment horizontal="center" vertical="center" wrapText="1"/>
      <protection locked="0"/>
    </xf>
    <xf numFmtId="0" fontId="4" fillId="0" borderId="1" xfId="4" applyBorder="1" applyProtection="1">
      <protection locked="0"/>
    </xf>
    <xf numFmtId="0" fontId="9" fillId="21" borderId="1" xfId="0" applyFont="1" applyFill="1" applyBorder="1" applyAlignment="1" applyProtection="1">
      <alignment horizontal="center" vertical="center" wrapText="1"/>
      <protection locked="0"/>
    </xf>
    <xf numFmtId="9" fontId="9" fillId="22" borderId="1" xfId="0" applyNumberFormat="1" applyFont="1" applyFill="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9" fillId="23"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1" fontId="9" fillId="23" borderId="1" xfId="0" applyNumberFormat="1" applyFont="1" applyFill="1" applyBorder="1" applyAlignment="1" applyProtection="1">
      <alignment horizontal="center" vertical="center" wrapText="1"/>
      <protection locked="0"/>
    </xf>
    <xf numFmtId="2" fontId="9" fillId="23" borderId="1" xfId="0" applyNumberFormat="1" applyFont="1" applyFill="1" applyBorder="1" applyAlignment="1" applyProtection="1">
      <alignment horizontal="center" vertical="center" wrapText="1"/>
      <protection locked="0"/>
    </xf>
    <xf numFmtId="0" fontId="10" fillId="0" borderId="1" xfId="4" applyFont="1" applyBorder="1" applyAlignment="1" applyProtection="1">
      <alignment horizontal="center" vertical="center" wrapText="1"/>
      <protection locked="0"/>
    </xf>
    <xf numFmtId="0" fontId="3" fillId="0" borderId="1" xfId="3" applyBorder="1" applyAlignment="1" applyProtection="1">
      <alignment horizontal="center" vertical="center" wrapText="1"/>
      <protection locked="0"/>
    </xf>
    <xf numFmtId="166" fontId="9" fillId="23" borderId="1" xfId="8" applyNumberFormat="1" applyFont="1" applyFill="1" applyBorder="1" applyAlignment="1" applyProtection="1">
      <alignment horizontal="center" vertical="center" wrapText="1"/>
      <protection locked="0"/>
    </xf>
    <xf numFmtId="169" fontId="9" fillId="23" borderId="1" xfId="0" applyNumberFormat="1" applyFont="1" applyFill="1" applyBorder="1" applyAlignment="1" applyProtection="1">
      <alignment horizontal="center" vertical="center" wrapText="1"/>
      <protection locked="0"/>
    </xf>
    <xf numFmtId="170" fontId="9" fillId="23" borderId="1" xfId="9" applyNumberFormat="1" applyFont="1" applyFill="1" applyBorder="1" applyAlignment="1" applyProtection="1">
      <alignment horizontal="center" vertical="center" wrapText="1"/>
      <protection locked="0"/>
    </xf>
    <xf numFmtId="9" fontId="9" fillId="23" borderId="1" xfId="7" applyFont="1" applyFill="1" applyBorder="1" applyAlignment="1" applyProtection="1">
      <alignment horizontal="center" vertical="center" wrapText="1"/>
      <protection locked="0"/>
    </xf>
    <xf numFmtId="166" fontId="9" fillId="0" borderId="1" xfId="0" applyNumberFormat="1" applyFont="1" applyBorder="1" applyAlignment="1" applyProtection="1">
      <alignment horizontal="center" vertical="center" wrapText="1"/>
      <protection locked="0"/>
    </xf>
    <xf numFmtId="171" fontId="9" fillId="23" borderId="1" xfId="0" applyNumberFormat="1" applyFont="1" applyFill="1" applyBorder="1" applyAlignment="1" applyProtection="1">
      <alignment horizontal="center" vertical="center" wrapText="1"/>
      <protection locked="0"/>
    </xf>
    <xf numFmtId="166" fontId="9" fillId="23" borderId="1" xfId="5" applyNumberFormat="1" applyFont="1" applyFill="1" applyBorder="1" applyAlignment="1" applyProtection="1">
      <alignment horizontal="center" vertical="center" wrapText="1"/>
      <protection locked="0"/>
    </xf>
    <xf numFmtId="172" fontId="9" fillId="23" borderId="1" xfId="4" applyNumberFormat="1" applyFont="1" applyFill="1" applyBorder="1" applyAlignment="1" applyProtection="1">
      <alignment horizontal="center" vertical="center" wrapText="1"/>
      <protection locked="0"/>
    </xf>
    <xf numFmtId="17" fontId="9" fillId="23" borderId="1" xfId="4" applyNumberFormat="1" applyFont="1" applyFill="1" applyBorder="1" applyAlignment="1" applyProtection="1">
      <alignment horizontal="center" vertical="center" wrapText="1"/>
      <protection locked="0"/>
    </xf>
    <xf numFmtId="17" fontId="9" fillId="0" borderId="1" xfId="4" applyNumberFormat="1" applyFont="1" applyBorder="1" applyAlignment="1" applyProtection="1">
      <alignment horizontal="center" vertical="center" wrapText="1"/>
      <protection locked="0"/>
    </xf>
    <xf numFmtId="166" fontId="9" fillId="0" borderId="1" xfId="5" applyNumberFormat="1" applyFont="1" applyFill="1" applyBorder="1" applyAlignment="1" applyProtection="1">
      <alignment horizontal="center" vertical="center" wrapText="1"/>
      <protection locked="0"/>
    </xf>
    <xf numFmtId="166" fontId="9" fillId="0" borderId="1" xfId="9" applyNumberFormat="1" applyFont="1" applyFill="1" applyBorder="1" applyAlignment="1" applyProtection="1">
      <alignment horizontal="center" vertical="center" wrapText="1"/>
      <protection locked="0"/>
    </xf>
    <xf numFmtId="166" fontId="9" fillId="0" borderId="1" xfId="8" applyNumberFormat="1" applyFont="1" applyFill="1" applyBorder="1" applyAlignment="1" applyProtection="1">
      <alignment horizontal="center" vertical="center" wrapText="1"/>
      <protection locked="0"/>
    </xf>
    <xf numFmtId="166" fontId="9" fillId="23" borderId="1" xfId="9" applyNumberFormat="1" applyFont="1" applyFill="1" applyBorder="1" applyAlignment="1" applyProtection="1">
      <alignment horizontal="center" vertical="center" wrapText="1"/>
      <protection locked="0"/>
    </xf>
    <xf numFmtId="9" fontId="9" fillId="0" borderId="1" xfId="7" applyFont="1" applyBorder="1" applyAlignment="1" applyProtection="1">
      <alignment horizontal="center" vertical="center" wrapText="1"/>
      <protection locked="0"/>
    </xf>
    <xf numFmtId="10" fontId="9" fillId="0" borderId="1" xfId="7" applyNumberFormat="1" applyFont="1" applyFill="1" applyBorder="1" applyAlignment="1" applyProtection="1">
      <alignment horizontal="center" vertical="center" wrapText="1"/>
      <protection locked="0"/>
    </xf>
    <xf numFmtId="9" fontId="9" fillId="0" borderId="1" xfId="0" applyNumberFormat="1" applyFont="1" applyBorder="1" applyAlignment="1" applyProtection="1">
      <alignment horizontal="center" vertical="center" wrapText="1"/>
      <protection locked="0"/>
    </xf>
    <xf numFmtId="1" fontId="9" fillId="0" borderId="1" xfId="7" applyNumberFormat="1" applyFont="1" applyFill="1" applyBorder="1" applyAlignment="1" applyProtection="1">
      <alignment horizontal="center" vertical="center" wrapText="1"/>
      <protection locked="0"/>
    </xf>
    <xf numFmtId="1" fontId="11" fillId="0" borderId="1" xfId="0" applyNumberFormat="1"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1" fontId="11" fillId="0" borderId="1" xfId="0" applyNumberFormat="1" applyFont="1" applyBorder="1" applyAlignment="1" applyProtection="1">
      <alignment horizontal="center" vertical="center" wrapText="1"/>
      <protection hidden="1"/>
    </xf>
    <xf numFmtId="0" fontId="9" fillId="0" borderId="1" xfId="0" applyFont="1" applyBorder="1" applyAlignment="1" applyProtection="1">
      <alignment horizontal="left" vertical="top" wrapText="1"/>
      <protection locked="0"/>
    </xf>
    <xf numFmtId="49" fontId="6" fillId="0" borderId="1" xfId="0" applyNumberFormat="1" applyFont="1" applyBorder="1" applyAlignment="1" applyProtection="1">
      <alignment horizontal="center" vertical="center" wrapText="1"/>
      <protection locked="0"/>
    </xf>
    <xf numFmtId="2" fontId="6" fillId="0" borderId="1" xfId="0" applyNumberFormat="1" applyFont="1" applyBorder="1" applyAlignment="1" applyProtection="1">
      <alignment horizontal="center" vertical="center" wrapText="1"/>
      <protection locked="0"/>
    </xf>
    <xf numFmtId="171" fontId="9" fillId="0" borderId="1" xfId="0" applyNumberFormat="1" applyFont="1" applyBorder="1" applyAlignment="1" applyProtection="1">
      <alignment horizontal="center" vertical="center" wrapText="1"/>
      <protection locked="0"/>
    </xf>
    <xf numFmtId="2" fontId="9" fillId="0" borderId="1" xfId="7" applyNumberFormat="1" applyFont="1" applyFill="1" applyBorder="1" applyAlignment="1" applyProtection="1">
      <alignment horizontal="center" vertical="center" wrapText="1"/>
      <protection locked="0"/>
    </xf>
    <xf numFmtId="2" fontId="9" fillId="0" borderId="1" xfId="0" applyNumberFormat="1" applyFont="1" applyBorder="1" applyAlignment="1" applyProtection="1">
      <alignment horizontal="center" vertical="center" wrapText="1"/>
      <protection locked="0"/>
    </xf>
    <xf numFmtId="1" fontId="12" fillId="0" borderId="1" xfId="4" applyNumberFormat="1" applyFont="1" applyBorder="1" applyAlignment="1" applyProtection="1">
      <alignment horizontal="center" vertical="center" wrapText="1"/>
      <protection locked="0"/>
    </xf>
    <xf numFmtId="0" fontId="13" fillId="0" borderId="1" xfId="4" applyFont="1" applyBorder="1" applyAlignment="1" applyProtection="1">
      <alignment horizontal="center" vertical="center" wrapText="1"/>
      <protection locked="0"/>
    </xf>
    <xf numFmtId="0" fontId="0" fillId="3" borderId="1" xfId="0" applyFill="1" applyBorder="1" applyAlignment="1">
      <alignment horizontal="center" vertical="center"/>
    </xf>
    <xf numFmtId="0" fontId="10" fillId="22" borderId="1" xfId="0" applyFont="1" applyFill="1" applyBorder="1" applyAlignment="1" applyProtection="1">
      <alignment horizontal="center" vertical="center" wrapText="1"/>
      <protection locked="0"/>
    </xf>
    <xf numFmtId="1" fontId="9" fillId="0" borderId="1" xfId="0" applyNumberFormat="1" applyFont="1" applyBorder="1" applyAlignment="1" applyProtection="1">
      <alignment horizontal="center" vertical="center" wrapText="1"/>
      <protection locked="0"/>
    </xf>
    <xf numFmtId="1" fontId="10" fillId="0" borderId="1" xfId="0" applyNumberFormat="1" applyFont="1" applyBorder="1" applyAlignment="1" applyProtection="1">
      <alignment horizontal="center" vertical="center" wrapText="1"/>
      <protection locked="0"/>
    </xf>
    <xf numFmtId="2" fontId="10" fillId="0" borderId="1" xfId="0" applyNumberFormat="1" applyFont="1" applyBorder="1" applyAlignment="1" applyProtection="1">
      <alignment horizontal="center" vertical="center" wrapText="1"/>
      <protection locked="0"/>
    </xf>
    <xf numFmtId="169" fontId="10" fillId="0" borderId="1" xfId="0" applyNumberFormat="1" applyFont="1" applyBorder="1" applyAlignment="1" applyProtection="1">
      <alignment horizontal="center" vertical="center" wrapText="1"/>
      <protection locked="0"/>
    </xf>
    <xf numFmtId="166" fontId="10" fillId="0" borderId="1" xfId="9" applyNumberFormat="1" applyFont="1" applyFill="1" applyBorder="1" applyAlignment="1" applyProtection="1">
      <alignment horizontal="center" vertical="center" wrapText="1"/>
      <protection locked="0"/>
    </xf>
    <xf numFmtId="170" fontId="10" fillId="0" borderId="1" xfId="9" applyNumberFormat="1" applyFont="1" applyFill="1" applyBorder="1" applyAlignment="1" applyProtection="1">
      <alignment horizontal="center" vertical="center" wrapText="1"/>
      <protection locked="0"/>
    </xf>
    <xf numFmtId="9" fontId="10" fillId="0" borderId="1" xfId="7" applyFont="1" applyFill="1" applyBorder="1" applyAlignment="1" applyProtection="1">
      <alignment horizontal="center" vertical="center" wrapText="1"/>
      <protection locked="0"/>
    </xf>
    <xf numFmtId="171" fontId="10" fillId="0" borderId="1" xfId="0" applyNumberFormat="1" applyFont="1" applyBorder="1" applyAlignment="1" applyProtection="1">
      <alignment horizontal="center" vertical="center" wrapText="1"/>
      <protection locked="0"/>
    </xf>
    <xf numFmtId="172" fontId="10" fillId="0" borderId="1" xfId="0" applyNumberFormat="1" applyFont="1" applyBorder="1" applyAlignment="1" applyProtection="1">
      <alignment horizontal="center" vertical="center" wrapText="1"/>
      <protection locked="0"/>
    </xf>
    <xf numFmtId="9" fontId="10" fillId="0" borderId="1" xfId="7" applyFont="1" applyBorder="1" applyAlignment="1" applyProtection="1">
      <alignment horizontal="center" vertical="center" wrapText="1"/>
      <protection locked="0"/>
    </xf>
    <xf numFmtId="2" fontId="10" fillId="0" borderId="1" xfId="7" applyNumberFormat="1" applyFont="1" applyFill="1" applyBorder="1" applyAlignment="1" applyProtection="1">
      <alignment horizontal="center" vertical="center" wrapText="1"/>
      <protection locked="0"/>
    </xf>
    <xf numFmtId="1" fontId="10" fillId="0" borderId="1" xfId="7" applyNumberFormat="1" applyFont="1" applyFill="1" applyBorder="1" applyAlignment="1" applyProtection="1">
      <alignment horizontal="center" vertical="center" wrapText="1"/>
      <protection locked="0"/>
    </xf>
    <xf numFmtId="0" fontId="14" fillId="0" borderId="1" xfId="0" applyFont="1" applyBorder="1" applyAlignment="1">
      <alignment horizontal="justify" vertical="center"/>
    </xf>
    <xf numFmtId="49" fontId="6" fillId="0" borderId="1" xfId="0" applyNumberFormat="1" applyFont="1" applyBorder="1" applyAlignment="1" applyProtection="1">
      <alignment horizontal="left" vertical="center" wrapText="1"/>
      <protection locked="0"/>
    </xf>
    <xf numFmtId="43" fontId="0" fillId="0" borderId="1" xfId="1" applyFont="1" applyBorder="1" applyAlignment="1">
      <alignment horizontal="left" vertical="center"/>
    </xf>
    <xf numFmtId="0" fontId="0" fillId="0" borderId="1" xfId="0" applyBorder="1" applyAlignment="1">
      <alignment horizontal="center" vertical="center"/>
    </xf>
    <xf numFmtId="1" fontId="9" fillId="22" borderId="1" xfId="4" applyNumberFormat="1" applyFont="1" applyFill="1" applyBorder="1" applyAlignment="1" applyProtection="1">
      <alignment horizontal="center" vertical="center" wrapText="1"/>
      <protection locked="0"/>
    </xf>
    <xf numFmtId="0" fontId="9" fillId="0" borderId="1" xfId="4" applyFont="1" applyBorder="1" applyAlignment="1" applyProtection="1">
      <alignment horizontal="center" vertical="center" wrapText="1"/>
      <protection locked="0"/>
    </xf>
    <xf numFmtId="1" fontId="9" fillId="0" borderId="1" xfId="4" applyNumberFormat="1" applyFont="1" applyBorder="1" applyAlignment="1" applyProtection="1">
      <alignment horizontal="center" vertical="center" wrapText="1"/>
      <protection locked="0"/>
    </xf>
    <xf numFmtId="2" fontId="9" fillId="0" borderId="1" xfId="4" applyNumberFormat="1" applyFont="1" applyBorder="1" applyAlignment="1" applyProtection="1">
      <alignment horizontal="center" vertical="center" wrapText="1"/>
      <protection locked="0"/>
    </xf>
    <xf numFmtId="169" fontId="9" fillId="0" borderId="1" xfId="4" applyNumberFormat="1" applyFont="1" applyBorder="1" applyAlignment="1" applyProtection="1">
      <alignment horizontal="center" vertical="center" wrapText="1"/>
      <protection locked="0"/>
    </xf>
    <xf numFmtId="166" fontId="9" fillId="0" borderId="1" xfId="10" applyNumberFormat="1" applyFont="1" applyFill="1" applyBorder="1" applyAlignment="1" applyProtection="1">
      <alignment horizontal="center" vertical="center" wrapText="1"/>
      <protection locked="0"/>
    </xf>
    <xf numFmtId="170" fontId="9" fillId="0" borderId="1" xfId="9" applyNumberFormat="1" applyFont="1" applyFill="1" applyBorder="1" applyAlignment="1" applyProtection="1">
      <alignment horizontal="center" vertical="center" wrapText="1"/>
      <protection locked="0"/>
    </xf>
    <xf numFmtId="9" fontId="9" fillId="0" borderId="1" xfId="7" applyFont="1" applyFill="1" applyBorder="1" applyAlignment="1" applyProtection="1">
      <alignment horizontal="center" vertical="center" wrapText="1"/>
      <protection locked="0"/>
    </xf>
    <xf numFmtId="171" fontId="9" fillId="0" borderId="1" xfId="4" applyNumberFormat="1" applyFont="1" applyBorder="1" applyAlignment="1" applyProtection="1">
      <alignment horizontal="center" vertical="center" wrapText="1"/>
      <protection locked="0"/>
    </xf>
    <xf numFmtId="172" fontId="9" fillId="0" borderId="1" xfId="4" applyNumberFormat="1" applyFont="1" applyBorder="1" applyAlignment="1" applyProtection="1">
      <alignment horizontal="center" vertical="center" wrapText="1"/>
      <protection locked="0"/>
    </xf>
    <xf numFmtId="1" fontId="11" fillId="0" borderId="1" xfId="4" applyNumberFormat="1" applyFont="1" applyBorder="1" applyAlignment="1" applyProtection="1">
      <alignment horizontal="center" vertical="center" wrapText="1"/>
      <protection locked="0"/>
    </xf>
    <xf numFmtId="0" fontId="11" fillId="0" borderId="1" xfId="4" applyFont="1" applyBorder="1" applyAlignment="1" applyProtection="1">
      <alignment horizontal="center" vertical="center" wrapText="1"/>
      <protection locked="0"/>
    </xf>
    <xf numFmtId="0" fontId="9" fillId="0" borderId="1" xfId="0" applyFont="1" applyBorder="1" applyAlignment="1" applyProtection="1">
      <alignment horizontal="left" wrapText="1"/>
      <protection locked="0"/>
    </xf>
    <xf numFmtId="49" fontId="6" fillId="0" borderId="1" xfId="4" applyNumberFormat="1" applyFont="1" applyBorder="1" applyAlignment="1" applyProtection="1">
      <alignment horizontal="center" vertical="center" wrapText="1"/>
      <protection locked="0"/>
    </xf>
    <xf numFmtId="1" fontId="9" fillId="22" borderId="1" xfId="0" applyNumberFormat="1" applyFont="1" applyFill="1" applyBorder="1" applyAlignment="1" applyProtection="1">
      <alignment horizontal="center" vertical="center" wrapText="1"/>
      <protection locked="0"/>
    </xf>
    <xf numFmtId="169" fontId="9" fillId="0" borderId="1" xfId="0" applyNumberFormat="1" applyFont="1" applyBorder="1" applyAlignment="1" applyProtection="1">
      <alignment horizontal="center" vertical="center" wrapText="1"/>
      <protection locked="0"/>
    </xf>
    <xf numFmtId="166" fontId="9" fillId="0" borderId="1" xfId="11" applyNumberFormat="1" applyFont="1" applyFill="1" applyBorder="1" applyAlignment="1" applyProtection="1">
      <alignment horizontal="center" vertical="center" wrapText="1"/>
      <protection locked="0"/>
    </xf>
    <xf numFmtId="172" fontId="9" fillId="0" borderId="1" xfId="0" applyNumberFormat="1" applyFont="1" applyBorder="1" applyAlignment="1" applyProtection="1">
      <alignment horizontal="center" vertical="center" wrapText="1"/>
      <protection locked="0"/>
    </xf>
    <xf numFmtId="166" fontId="10" fillId="22" borderId="1" xfId="5" applyNumberFormat="1" applyFont="1" applyFill="1" applyBorder="1" applyAlignment="1" applyProtection="1">
      <alignment horizontal="center" vertical="center" wrapText="1"/>
      <protection locked="0"/>
    </xf>
    <xf numFmtId="166" fontId="10" fillId="22" borderId="1" xfId="9" applyNumberFormat="1" applyFont="1" applyFill="1" applyBorder="1" applyAlignment="1" applyProtection="1">
      <alignment horizontal="center" vertical="center" wrapText="1"/>
      <protection locked="0"/>
    </xf>
    <xf numFmtId="0" fontId="9" fillId="0" borderId="1" xfId="0" applyFont="1" applyBorder="1" applyAlignment="1">
      <alignment horizontal="justify" vertical="center" wrapText="1"/>
    </xf>
    <xf numFmtId="0" fontId="11" fillId="0" borderId="1" xfId="0" applyFont="1" applyBorder="1" applyAlignment="1" applyProtection="1">
      <alignment vertical="top" wrapText="1"/>
      <protection locked="0"/>
    </xf>
    <xf numFmtId="49" fontId="11" fillId="0" borderId="1" xfId="0" applyNumberFormat="1" applyFont="1" applyBorder="1" applyAlignment="1" applyProtection="1">
      <alignment horizontal="center" vertical="center" wrapText="1"/>
      <protection locked="0"/>
    </xf>
    <xf numFmtId="49" fontId="15" fillId="22" borderId="1" xfId="0" applyNumberFormat="1" applyFont="1" applyFill="1" applyBorder="1" applyAlignment="1">
      <alignment horizontal="center" vertical="center"/>
    </xf>
    <xf numFmtId="49" fontId="15" fillId="22" borderId="1" xfId="0" applyNumberFormat="1" applyFont="1" applyFill="1" applyBorder="1" applyAlignment="1">
      <alignment vertical="center"/>
    </xf>
    <xf numFmtId="0" fontId="9" fillId="22" borderId="1" xfId="0" applyFont="1" applyFill="1" applyBorder="1" applyAlignment="1" applyProtection="1">
      <alignment horizontal="center" vertical="center" wrapText="1"/>
      <protection locked="0"/>
    </xf>
    <xf numFmtId="170" fontId="9" fillId="0" borderId="1" xfId="0" applyNumberFormat="1" applyFont="1" applyBorder="1" applyAlignment="1" applyProtection="1">
      <alignment horizontal="center" vertical="center" wrapText="1"/>
      <protection locked="0"/>
    </xf>
    <xf numFmtId="0" fontId="16" fillId="24" borderId="1" xfId="0" applyFont="1" applyFill="1" applyBorder="1" applyAlignment="1" applyProtection="1">
      <alignment horizontal="center" vertical="center" wrapText="1"/>
      <protection locked="0"/>
    </xf>
    <xf numFmtId="0" fontId="17" fillId="0" borderId="1" xfId="0" applyFont="1" applyBorder="1" applyAlignment="1">
      <alignment vertical="center" wrapText="1"/>
    </xf>
    <xf numFmtId="0" fontId="10" fillId="25" borderId="1" xfId="4" applyFont="1" applyFill="1" applyBorder="1" applyAlignment="1" applyProtection="1">
      <alignment horizontal="center" vertical="center" wrapText="1"/>
      <protection locked="0"/>
    </xf>
    <xf numFmtId="0" fontId="10" fillId="0" borderId="1" xfId="4" applyFont="1" applyBorder="1" applyAlignment="1">
      <alignment horizontal="center" vertical="center" wrapText="1"/>
    </xf>
    <xf numFmtId="17" fontId="10" fillId="0" borderId="1" xfId="0" applyNumberFormat="1" applyFont="1" applyBorder="1" applyAlignment="1" applyProtection="1">
      <alignment horizontal="center" vertical="center" wrapText="1"/>
      <protection locked="0"/>
    </xf>
    <xf numFmtId="0" fontId="17" fillId="0" borderId="1" xfId="0" applyFont="1" applyBorder="1" applyAlignment="1">
      <alignment horizontal="justify" vertical="center"/>
    </xf>
    <xf numFmtId="0" fontId="10" fillId="26" borderId="1" xfId="0" applyFont="1" applyFill="1" applyBorder="1" applyAlignment="1" applyProtection="1">
      <alignment horizontal="center" vertical="center" wrapText="1"/>
      <protection locked="0"/>
    </xf>
    <xf numFmtId="2" fontId="10" fillId="26" borderId="1" xfId="0" applyNumberFormat="1" applyFont="1" applyFill="1" applyBorder="1" applyAlignment="1" applyProtection="1">
      <alignment horizontal="center" vertical="center" wrapText="1"/>
      <protection locked="0"/>
    </xf>
    <xf numFmtId="171" fontId="10" fillId="22" borderId="1" xfId="0" applyNumberFormat="1" applyFont="1" applyFill="1" applyBorder="1" applyAlignment="1" applyProtection="1">
      <alignment horizontal="center" vertical="center" wrapText="1"/>
      <protection locked="0"/>
    </xf>
    <xf numFmtId="2" fontId="10" fillId="22" borderId="1" xfId="0" applyNumberFormat="1" applyFont="1" applyFill="1" applyBorder="1" applyAlignment="1" applyProtection="1">
      <alignment horizontal="center" vertical="center" wrapText="1"/>
      <protection locked="0"/>
    </xf>
    <xf numFmtId="166" fontId="10" fillId="0" borderId="1" xfId="0" applyNumberFormat="1" applyFont="1" applyBorder="1" applyAlignment="1" applyProtection="1">
      <alignment horizontal="center" vertical="center" wrapText="1"/>
      <protection locked="0"/>
    </xf>
    <xf numFmtId="173" fontId="10" fillId="0" borderId="1" xfId="7" applyNumberFormat="1" applyFont="1" applyBorder="1" applyAlignment="1" applyProtection="1">
      <alignment horizontal="center" vertical="center" wrapText="1"/>
      <protection locked="0"/>
    </xf>
    <xf numFmtId="10" fontId="10" fillId="27" borderId="1" xfId="7" applyNumberFormat="1" applyFont="1" applyFill="1" applyBorder="1" applyAlignment="1" applyProtection="1">
      <alignment horizontal="center" vertical="center" wrapText="1"/>
      <protection locked="0"/>
    </xf>
    <xf numFmtId="1" fontId="11" fillId="0" borderId="1" xfId="0" applyNumberFormat="1" applyFont="1" applyBorder="1" applyAlignment="1" applyProtection="1">
      <alignment horizontal="left" vertical="center" wrapText="1"/>
      <protection locked="0"/>
    </xf>
    <xf numFmtId="1" fontId="11" fillId="22" borderId="1" xfId="0" applyNumberFormat="1" applyFont="1" applyFill="1" applyBorder="1" applyAlignment="1" applyProtection="1">
      <alignment horizontal="center" vertical="center" wrapText="1"/>
      <protection locked="0"/>
    </xf>
    <xf numFmtId="49" fontId="10" fillId="22" borderId="1" xfId="7" applyNumberFormat="1" applyFont="1" applyFill="1" applyBorder="1" applyAlignment="1" applyProtection="1">
      <alignment horizontal="center" vertical="center" wrapText="1"/>
      <protection locked="0"/>
    </xf>
    <xf numFmtId="49" fontId="11" fillId="22" borderId="1" xfId="0" applyNumberFormat="1" applyFont="1" applyFill="1" applyBorder="1" applyAlignment="1" applyProtection="1">
      <alignment horizontal="center" vertical="center" wrapText="1"/>
      <protection locked="0"/>
    </xf>
    <xf numFmtId="0" fontId="0" fillId="0" borderId="1" xfId="0" applyBorder="1"/>
    <xf numFmtId="0" fontId="9" fillId="22" borderId="1" xfId="4" applyFont="1" applyFill="1" applyBorder="1" applyAlignment="1" applyProtection="1">
      <alignment horizontal="center" vertical="center" wrapText="1"/>
      <protection locked="0"/>
    </xf>
    <xf numFmtId="0" fontId="9" fillId="23" borderId="1" xfId="4" applyFont="1" applyFill="1" applyBorder="1" applyAlignment="1" applyProtection="1">
      <alignment horizontal="center" vertical="center" wrapText="1"/>
      <protection locked="0"/>
    </xf>
    <xf numFmtId="0" fontId="10" fillId="22" borderId="1" xfId="4" applyFont="1" applyFill="1" applyBorder="1" applyAlignment="1">
      <alignment horizontal="center" vertical="center" wrapText="1"/>
    </xf>
    <xf numFmtId="0" fontId="10" fillId="3" borderId="1" xfId="4" applyFont="1" applyFill="1" applyBorder="1" applyAlignment="1">
      <alignment horizontal="center" vertical="center" wrapText="1"/>
    </xf>
    <xf numFmtId="17" fontId="9" fillId="0" borderId="1" xfId="0" applyNumberFormat="1" applyFont="1" applyBorder="1" applyAlignment="1" applyProtection="1">
      <alignment horizontal="center" vertical="center" wrapText="1"/>
      <protection locked="0"/>
    </xf>
    <xf numFmtId="166" fontId="10" fillId="0" borderId="1" xfId="5" applyNumberFormat="1" applyFont="1" applyFill="1" applyBorder="1" applyAlignment="1" applyProtection="1">
      <alignment horizontal="center" vertical="center" wrapText="1"/>
      <protection locked="0"/>
    </xf>
    <xf numFmtId="0" fontId="9" fillId="28" borderId="1" xfId="4" applyFont="1" applyFill="1" applyBorder="1" applyAlignment="1" applyProtection="1">
      <alignment horizontal="center" vertical="center" wrapText="1"/>
      <protection locked="0"/>
    </xf>
    <xf numFmtId="0" fontId="6" fillId="0" borderId="1" xfId="0" applyFont="1" applyBorder="1" applyAlignment="1" applyProtection="1">
      <alignment vertical="top" wrapText="1"/>
      <protection locked="0"/>
    </xf>
    <xf numFmtId="49" fontId="11" fillId="0" borderId="1" xfId="4" applyNumberFormat="1" applyFont="1" applyBorder="1" applyAlignment="1" applyProtection="1">
      <alignment horizontal="center" vertical="center" wrapText="1"/>
      <protection locked="0"/>
    </xf>
    <xf numFmtId="49" fontId="6" fillId="0" borderId="1" xfId="4" applyNumberFormat="1" applyFont="1" applyBorder="1" applyAlignment="1" applyProtection="1">
      <alignment horizontal="left" vertical="center" wrapText="1"/>
      <protection locked="0"/>
    </xf>
    <xf numFmtId="0" fontId="9" fillId="0" borderId="1" xfId="0" applyFont="1" applyBorder="1" applyAlignment="1" applyProtection="1">
      <alignment horizontal="center" vertical="top" wrapText="1"/>
      <protection locked="0"/>
    </xf>
    <xf numFmtId="15" fontId="9" fillId="0" borderId="1" xfId="0" applyNumberFormat="1" applyFont="1" applyBorder="1" applyAlignment="1" applyProtection="1">
      <alignment horizontal="center" vertical="center" wrapText="1"/>
      <protection locked="0"/>
    </xf>
    <xf numFmtId="166" fontId="9" fillId="0" borderId="1" xfId="12" applyNumberFormat="1" applyFont="1" applyFill="1" applyBorder="1" applyAlignment="1" applyProtection="1">
      <alignment horizontal="center" vertical="center" wrapText="1"/>
      <protection locked="0"/>
    </xf>
    <xf numFmtId="166" fontId="11" fillId="0" borderId="1" xfId="5" applyNumberFormat="1" applyFont="1" applyFill="1" applyBorder="1" applyAlignment="1" applyProtection="1">
      <alignment horizontal="center" vertical="center" wrapText="1"/>
      <protection locked="0"/>
    </xf>
    <xf numFmtId="166" fontId="11" fillId="0" borderId="1" xfId="9" applyNumberFormat="1" applyFont="1" applyFill="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2" fontId="9" fillId="0" borderId="1" xfId="7" applyNumberFormat="1" applyFont="1" applyFill="1" applyBorder="1" applyAlignment="1" applyProtection="1">
      <alignment horizontal="left" vertical="center" wrapText="1"/>
      <protection locked="0"/>
    </xf>
    <xf numFmtId="49" fontId="9" fillId="0" borderId="1" xfId="0" applyNumberFormat="1" applyFont="1" applyBorder="1" applyAlignment="1" applyProtection="1">
      <alignment horizontal="center" vertical="center" wrapText="1"/>
      <protection locked="0"/>
    </xf>
    <xf numFmtId="49" fontId="0" fillId="0" borderId="1" xfId="0" applyNumberFormat="1" applyBorder="1" applyAlignment="1">
      <alignment vertical="center"/>
    </xf>
    <xf numFmtId="0" fontId="9" fillId="3" borderId="1" xfId="0" applyFont="1" applyFill="1" applyBorder="1" applyAlignment="1" applyProtection="1">
      <alignment horizontal="center" vertical="center" wrapText="1"/>
      <protection locked="0"/>
    </xf>
    <xf numFmtId="2" fontId="10" fillId="22" borderId="1" xfId="7" applyNumberFormat="1" applyFont="1" applyFill="1" applyBorder="1" applyAlignment="1" applyProtection="1">
      <alignment horizontal="center" vertical="center" wrapText="1"/>
      <protection locked="0"/>
    </xf>
    <xf numFmtId="14" fontId="9" fillId="0" borderId="1" xfId="0" applyNumberFormat="1" applyFont="1" applyBorder="1" applyAlignment="1" applyProtection="1">
      <alignment horizontal="center" vertical="center" wrapText="1"/>
      <protection locked="0"/>
    </xf>
    <xf numFmtId="174" fontId="9" fillId="0" borderId="1" xfId="0" applyNumberFormat="1" applyFont="1" applyBorder="1" applyAlignment="1" applyProtection="1">
      <alignment horizontal="center" vertical="center" wrapText="1"/>
      <protection locked="0"/>
    </xf>
    <xf numFmtId="0" fontId="9" fillId="0" borderId="1" xfId="0" applyFont="1" applyBorder="1" applyAlignment="1" applyProtection="1">
      <alignment vertical="top" wrapText="1"/>
      <protection locked="0"/>
    </xf>
    <xf numFmtId="166" fontId="9" fillId="23" borderId="1" xfId="12" applyNumberFormat="1" applyFont="1" applyFill="1" applyBorder="1" applyAlignment="1" applyProtection="1">
      <alignment horizontal="center" vertical="center" wrapText="1"/>
      <protection locked="0"/>
    </xf>
    <xf numFmtId="2" fontId="9" fillId="22" borderId="1" xfId="7" applyNumberFormat="1" applyFont="1" applyFill="1" applyBorder="1" applyAlignment="1" applyProtection="1">
      <alignment horizontal="center" vertical="center" wrapText="1"/>
      <protection locked="0"/>
    </xf>
    <xf numFmtId="1" fontId="9" fillId="22" borderId="1" xfId="7" applyNumberFormat="1" applyFont="1" applyFill="1" applyBorder="1" applyAlignment="1" applyProtection="1">
      <alignment horizontal="center" vertical="center" wrapText="1"/>
      <protection locked="0"/>
    </xf>
    <xf numFmtId="171" fontId="9" fillId="22" borderId="1" xfId="0" applyNumberFormat="1" applyFont="1" applyFill="1" applyBorder="1" applyAlignment="1" applyProtection="1">
      <alignment horizontal="center" vertical="center" wrapText="1"/>
      <protection locked="0"/>
    </xf>
    <xf numFmtId="0" fontId="9" fillId="3" borderId="1" xfId="4" applyFont="1" applyFill="1" applyBorder="1" applyAlignment="1" applyProtection="1">
      <alignment horizontal="center" vertical="center" wrapText="1"/>
      <protection locked="0"/>
    </xf>
    <xf numFmtId="172" fontId="9" fillId="0" borderId="1" xfId="11" applyNumberFormat="1" applyFont="1" applyFill="1" applyBorder="1" applyAlignment="1" applyProtection="1">
      <alignment horizontal="center" vertical="center" wrapText="1"/>
      <protection locked="0"/>
    </xf>
    <xf numFmtId="9" fontId="9" fillId="17" borderId="1" xfId="0" applyNumberFormat="1" applyFont="1" applyFill="1" applyBorder="1" applyAlignment="1" applyProtection="1">
      <alignment horizontal="center" vertical="center" wrapText="1"/>
      <protection locked="0"/>
    </xf>
    <xf numFmtId="0" fontId="18" fillId="0" borderId="1" xfId="4" applyFont="1" applyBorder="1" applyAlignment="1">
      <alignment horizontal="center" vertical="center" wrapText="1"/>
    </xf>
    <xf numFmtId="165" fontId="9" fillId="0" borderId="1" xfId="9" applyFont="1" applyFill="1" applyBorder="1" applyAlignment="1" applyProtection="1">
      <alignment horizontal="center" vertical="center" wrapText="1"/>
      <protection locked="0"/>
    </xf>
    <xf numFmtId="10" fontId="10" fillId="22" borderId="1" xfId="7" applyNumberFormat="1" applyFont="1" applyFill="1" applyBorder="1" applyAlignment="1" applyProtection="1">
      <alignment horizontal="center" vertical="center" wrapText="1"/>
      <protection locked="0"/>
    </xf>
    <xf numFmtId="0" fontId="9" fillId="29" borderId="1" xfId="0" applyFont="1" applyFill="1" applyBorder="1" applyAlignment="1" applyProtection="1">
      <alignment horizontal="center" vertical="center" wrapText="1"/>
      <protection locked="0"/>
    </xf>
    <xf numFmtId="10" fontId="9" fillId="0" borderId="1" xfId="0" applyNumberFormat="1" applyFont="1" applyBorder="1" applyAlignment="1" applyProtection="1">
      <alignment horizontal="center" vertical="center" wrapText="1"/>
      <protection locked="0"/>
    </xf>
    <xf numFmtId="10" fontId="16" fillId="24" borderId="1" xfId="0" applyNumberFormat="1" applyFont="1" applyFill="1" applyBorder="1" applyAlignment="1" applyProtection="1">
      <alignment horizontal="center" vertical="center" wrapText="1"/>
      <protection locked="0"/>
    </xf>
    <xf numFmtId="2" fontId="16" fillId="24" borderId="1" xfId="0" applyNumberFormat="1" applyFont="1" applyFill="1" applyBorder="1" applyAlignment="1" applyProtection="1">
      <alignment horizontal="center" vertical="center" wrapText="1"/>
      <protection locked="0"/>
    </xf>
    <xf numFmtId="1" fontId="19" fillId="0" borderId="1" xfId="4" applyNumberFormat="1" applyFont="1" applyBorder="1" applyAlignment="1" applyProtection="1">
      <alignment horizontal="center" vertical="center" wrapText="1"/>
      <protection locked="0"/>
    </xf>
    <xf numFmtId="166" fontId="9" fillId="0" borderId="1" xfId="13" applyNumberFormat="1" applyFont="1" applyBorder="1" applyAlignment="1" applyProtection="1">
      <alignment horizontal="center" vertical="center" wrapText="1"/>
      <protection locked="0"/>
    </xf>
    <xf numFmtId="170" fontId="9" fillId="0" borderId="1" xfId="14" applyNumberFormat="1" applyFont="1" applyBorder="1" applyAlignment="1" applyProtection="1">
      <alignment horizontal="center" vertical="center" wrapText="1"/>
      <protection locked="0"/>
    </xf>
    <xf numFmtId="175" fontId="9" fillId="0" borderId="1" xfId="0" applyNumberFormat="1" applyFont="1" applyBorder="1" applyAlignment="1" applyProtection="1">
      <alignment horizontal="center" vertical="center" wrapText="1"/>
      <protection locked="0"/>
    </xf>
    <xf numFmtId="166" fontId="9" fillId="0" borderId="1" xfId="5" applyNumberFormat="1" applyFont="1" applyBorder="1" applyAlignment="1" applyProtection="1">
      <alignment horizontal="center" vertical="center" wrapText="1"/>
      <protection locked="0"/>
    </xf>
    <xf numFmtId="166" fontId="9" fillId="0" borderId="1" xfId="14" applyNumberFormat="1" applyFont="1" applyBorder="1" applyAlignment="1" applyProtection="1">
      <alignment horizontal="center" vertical="center" wrapText="1"/>
      <protection locked="0"/>
    </xf>
    <xf numFmtId="166" fontId="9" fillId="0" borderId="1" xfId="14" applyNumberFormat="1" applyFont="1" applyFill="1" applyBorder="1" applyAlignment="1" applyProtection="1">
      <alignment horizontal="center" vertical="center" wrapText="1"/>
      <protection locked="0"/>
    </xf>
    <xf numFmtId="1" fontId="9" fillId="29" borderId="1" xfId="0" applyNumberFormat="1" applyFont="1" applyFill="1" applyBorder="1" applyAlignment="1" applyProtection="1">
      <alignment horizontal="center" vertical="center" wrapText="1"/>
      <protection locked="0"/>
    </xf>
    <xf numFmtId="0" fontId="15" fillId="0" borderId="1" xfId="0" applyFont="1" applyBorder="1" applyAlignment="1">
      <alignment vertical="center" wrapText="1"/>
    </xf>
    <xf numFmtId="2" fontId="9" fillId="30" borderId="1" xfId="7" applyNumberFormat="1" applyFont="1" applyFill="1" applyBorder="1" applyAlignment="1" applyProtection="1">
      <alignment horizontal="center" vertical="center" wrapText="1"/>
      <protection locked="0"/>
    </xf>
    <xf numFmtId="10" fontId="20" fillId="31" borderId="1" xfId="0" applyNumberFormat="1"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1" fontId="10" fillId="22" borderId="1" xfId="0" applyNumberFormat="1" applyFont="1" applyFill="1" applyBorder="1" applyAlignment="1" applyProtection="1">
      <alignment horizontal="center" vertical="center" wrapText="1"/>
      <protection locked="0"/>
    </xf>
    <xf numFmtId="10" fontId="10" fillId="3" borderId="1" xfId="7" applyNumberFormat="1" applyFont="1" applyFill="1" applyBorder="1" applyAlignment="1" applyProtection="1">
      <alignment horizontal="center" vertical="center" wrapText="1"/>
      <protection locked="0"/>
    </xf>
    <xf numFmtId="2" fontId="10" fillId="0" borderId="1" xfId="7" applyNumberFormat="1" applyFont="1" applyFill="1" applyBorder="1" applyAlignment="1" applyProtection="1">
      <alignment horizontal="left" vertical="center" wrapText="1"/>
      <protection locked="0"/>
    </xf>
    <xf numFmtId="164" fontId="9" fillId="0" borderId="1" xfId="0" applyNumberFormat="1" applyFont="1" applyBorder="1" applyAlignment="1" applyProtection="1">
      <alignment vertical="center"/>
      <protection locked="0"/>
    </xf>
    <xf numFmtId="166" fontId="9" fillId="22" borderId="1" xfId="12" applyNumberFormat="1" applyFont="1" applyFill="1" applyBorder="1" applyAlignment="1" applyProtection="1">
      <alignment horizontal="center" vertical="center" wrapText="1"/>
      <protection locked="0"/>
    </xf>
    <xf numFmtId="166" fontId="9" fillId="22" borderId="1" xfId="9" applyNumberFormat="1" applyFont="1" applyFill="1" applyBorder="1" applyAlignment="1" applyProtection="1">
      <alignment horizontal="center" vertical="center" wrapText="1"/>
      <protection locked="0"/>
    </xf>
    <xf numFmtId="173" fontId="9" fillId="0" borderId="1" xfId="7" applyNumberFormat="1" applyFont="1" applyFill="1" applyBorder="1" applyAlignment="1" applyProtection="1">
      <alignment horizontal="center" vertical="center" wrapText="1"/>
      <protection locked="0"/>
    </xf>
    <xf numFmtId="0" fontId="4" fillId="22" borderId="1" xfId="4" applyFill="1" applyBorder="1"/>
    <xf numFmtId="165" fontId="9" fillId="0" borderId="1" xfId="8" applyFont="1" applyFill="1" applyBorder="1" applyAlignment="1" applyProtection="1">
      <alignment horizontal="center" vertical="center" wrapText="1"/>
      <protection locked="0"/>
    </xf>
    <xf numFmtId="14" fontId="9" fillId="0" borderId="1" xfId="5" applyNumberFormat="1" applyFont="1" applyFill="1" applyBorder="1" applyAlignment="1" applyProtection="1">
      <alignment horizontal="center" vertical="center" wrapText="1"/>
      <protection locked="0"/>
    </xf>
    <xf numFmtId="166" fontId="9" fillId="22" borderId="1" xfId="0" applyNumberFormat="1" applyFont="1" applyFill="1" applyBorder="1" applyAlignment="1" applyProtection="1">
      <alignment horizontal="center" vertical="center" wrapText="1"/>
      <protection locked="0"/>
    </xf>
    <xf numFmtId="0" fontId="21" fillId="32" borderId="1" xfId="0" applyFont="1" applyFill="1" applyBorder="1" applyAlignment="1" applyProtection="1">
      <alignment horizontal="center" vertical="center" wrapText="1"/>
      <protection locked="0"/>
    </xf>
    <xf numFmtId="0" fontId="9" fillId="17" borderId="1" xfId="0" applyFont="1" applyFill="1" applyBorder="1" applyAlignment="1" applyProtection="1">
      <alignment horizontal="center" vertical="center" wrapText="1"/>
      <protection locked="0"/>
    </xf>
    <xf numFmtId="166" fontId="11" fillId="29" borderId="1" xfId="12" applyNumberFormat="1" applyFont="1" applyFill="1" applyBorder="1" applyAlignment="1" applyProtection="1">
      <alignment horizontal="center" vertical="center" wrapText="1"/>
      <protection locked="0"/>
    </xf>
    <xf numFmtId="166" fontId="9" fillId="29" borderId="1" xfId="9" applyNumberFormat="1" applyFont="1" applyFill="1" applyBorder="1" applyAlignment="1" applyProtection="1">
      <alignment horizontal="center" vertical="center" wrapText="1"/>
      <protection locked="0"/>
    </xf>
    <xf numFmtId="14" fontId="9" fillId="0" borderId="1" xfId="4" applyNumberFormat="1" applyFont="1" applyBorder="1" applyAlignment="1" applyProtection="1">
      <alignment horizontal="center" vertical="center" wrapText="1"/>
      <protection locked="0"/>
    </xf>
    <xf numFmtId="176" fontId="9" fillId="0" borderId="1" xfId="9" applyNumberFormat="1" applyFont="1" applyFill="1" applyBorder="1" applyAlignment="1" applyProtection="1">
      <alignment horizontal="center" vertical="center" wrapText="1"/>
      <protection locked="0"/>
    </xf>
    <xf numFmtId="1" fontId="9" fillId="0" borderId="1" xfId="0" applyNumberFormat="1" applyFont="1" applyBorder="1" applyAlignment="1" applyProtection="1">
      <alignment wrapText="1"/>
      <protection locked="0"/>
    </xf>
    <xf numFmtId="0" fontId="9" fillId="28" borderId="1" xfId="0" applyFont="1" applyFill="1" applyBorder="1" applyAlignment="1" applyProtection="1">
      <alignment horizontal="center" vertical="center" wrapText="1"/>
      <protection locked="0"/>
    </xf>
    <xf numFmtId="166" fontId="9" fillId="22" borderId="1" xfId="5" applyNumberFormat="1" applyFont="1" applyFill="1" applyBorder="1" applyAlignment="1" applyProtection="1">
      <alignment horizontal="center" vertical="center" wrapText="1"/>
      <protection locked="0"/>
    </xf>
    <xf numFmtId="0" fontId="9" fillId="0" borderId="1" xfId="0" applyFont="1" applyBorder="1" applyAlignment="1">
      <alignment horizontal="center" vertical="center" wrapText="1"/>
    </xf>
    <xf numFmtId="2" fontId="9" fillId="22" borderId="1" xfId="7" applyNumberFormat="1" applyFont="1" applyFill="1" applyBorder="1" applyAlignment="1" applyProtection="1">
      <alignment vertical="center" wrapText="1"/>
      <protection locked="0"/>
    </xf>
    <xf numFmtId="2" fontId="9" fillId="0" borderId="1" xfId="0" applyNumberFormat="1" applyFont="1" applyBorder="1" applyAlignment="1" applyProtection="1">
      <alignment horizontal="center" vertical="center"/>
      <protection locked="0"/>
    </xf>
    <xf numFmtId="9" fontId="9" fillId="22" borderId="1" xfId="7" applyFont="1" applyFill="1" applyBorder="1" applyAlignment="1" applyProtection="1">
      <alignment horizontal="center" vertical="center" wrapText="1"/>
      <protection locked="0"/>
    </xf>
    <xf numFmtId="0" fontId="9" fillId="0" borderId="1" xfId="0" applyFont="1" applyBorder="1" applyAlignment="1">
      <alignment horizontal="justify" wrapText="1"/>
    </xf>
    <xf numFmtId="0" fontId="11" fillId="0" borderId="1" xfId="0" applyFont="1" applyBorder="1" applyAlignment="1">
      <alignment horizontal="center" vertical="center" wrapText="1"/>
    </xf>
    <xf numFmtId="0" fontId="11" fillId="22" borderId="1" xfId="0" applyFont="1" applyFill="1" applyBorder="1" applyAlignment="1" applyProtection="1">
      <alignment horizontal="center" vertical="center" wrapText="1"/>
      <protection locked="0"/>
    </xf>
    <xf numFmtId="0" fontId="6" fillId="22" borderId="1" xfId="0" applyFont="1" applyFill="1" applyBorder="1" applyAlignment="1" applyProtection="1">
      <alignment horizontal="justify" vertical="center" wrapText="1"/>
      <protection locked="0"/>
    </xf>
    <xf numFmtId="17" fontId="9" fillId="22" borderId="1" xfId="0" applyNumberFormat="1" applyFont="1" applyFill="1" applyBorder="1" applyAlignment="1" applyProtection="1">
      <alignment horizontal="center" vertical="center" wrapText="1"/>
      <protection locked="0"/>
    </xf>
    <xf numFmtId="9" fontId="9" fillId="17" borderId="1" xfId="4" applyNumberFormat="1" applyFont="1" applyFill="1" applyBorder="1" applyAlignment="1" applyProtection="1">
      <alignment horizontal="center" vertical="center" wrapText="1"/>
      <protection locked="0"/>
    </xf>
    <xf numFmtId="166" fontId="9" fillId="0" borderId="1" xfId="11" applyNumberFormat="1" applyFont="1" applyFill="1" applyBorder="1" applyAlignment="1" applyProtection="1">
      <alignment horizontal="center" vertical="center" wrapText="1"/>
    </xf>
    <xf numFmtId="0" fontId="9" fillId="0" borderId="1" xfId="4" applyFont="1" applyBorder="1" applyAlignment="1" applyProtection="1">
      <alignment horizontal="center" vertical="center"/>
      <protection locked="0"/>
    </xf>
    <xf numFmtId="2" fontId="11" fillId="0" borderId="1" xfId="4" applyNumberFormat="1" applyFont="1" applyBorder="1" applyAlignment="1" applyProtection="1">
      <alignment horizontal="center" vertical="center" wrapText="1"/>
      <protection locked="0"/>
    </xf>
    <xf numFmtId="9" fontId="9" fillId="22" borderId="1" xfId="4" applyNumberFormat="1" applyFont="1" applyFill="1" applyBorder="1" applyAlignment="1" applyProtection="1">
      <alignment horizontal="center" vertical="center" wrapText="1"/>
      <protection locked="0"/>
    </xf>
    <xf numFmtId="164" fontId="9" fillId="29" borderId="1" xfId="0" applyNumberFormat="1" applyFont="1" applyFill="1" applyBorder="1" applyAlignment="1">
      <alignment horizontal="center" vertical="center" wrapText="1"/>
    </xf>
    <xf numFmtId="1" fontId="9" fillId="0" borderId="1" xfId="7" applyNumberFormat="1" applyFont="1" applyFill="1" applyBorder="1" applyAlignment="1" applyProtection="1">
      <alignment horizontal="justify" wrapText="1"/>
      <protection locked="0"/>
    </xf>
    <xf numFmtId="1" fontId="9" fillId="22" borderId="1" xfId="0" applyNumberFormat="1" applyFont="1" applyFill="1" applyBorder="1" applyAlignment="1" applyProtection="1">
      <alignment horizontal="center" vertical="center"/>
      <protection locked="0"/>
    </xf>
    <xf numFmtId="2" fontId="9" fillId="22" borderId="1" xfId="7" applyNumberFormat="1" applyFont="1" applyFill="1" applyBorder="1" applyAlignment="1" applyProtection="1">
      <alignment horizontal="justify" vertical="center" wrapText="1"/>
      <protection locked="0"/>
    </xf>
    <xf numFmtId="0" fontId="9" fillId="22" borderId="1" xfId="0" applyFont="1" applyFill="1" applyBorder="1" applyAlignment="1" applyProtection="1">
      <alignment horizontal="justify" vertical="center" wrapText="1"/>
      <protection locked="0"/>
    </xf>
    <xf numFmtId="43" fontId="11" fillId="0" borderId="1" xfId="15" applyFont="1" applyBorder="1" applyAlignment="1" applyProtection="1">
      <alignment horizontal="left" vertical="center" wrapText="1"/>
      <protection locked="0"/>
    </xf>
    <xf numFmtId="0" fontId="9" fillId="33" borderId="1" xfId="4" applyFont="1" applyFill="1" applyBorder="1" applyAlignment="1" applyProtection="1">
      <alignment horizontal="center" vertical="center" wrapText="1"/>
      <protection locked="0"/>
    </xf>
    <xf numFmtId="0" fontId="21" fillId="21" borderId="1" xfId="0" applyFont="1" applyFill="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1" fontId="18" fillId="0" borderId="1" xfId="0" applyNumberFormat="1" applyFont="1" applyBorder="1" applyAlignment="1" applyProtection="1">
      <alignment horizontal="center" vertical="center" wrapText="1"/>
      <protection locked="0"/>
    </xf>
    <xf numFmtId="9" fontId="21" fillId="32" borderId="1" xfId="0" applyNumberFormat="1" applyFont="1" applyFill="1" applyBorder="1" applyAlignment="1" applyProtection="1">
      <alignment horizontal="center" vertical="center" wrapText="1"/>
      <protection locked="0"/>
    </xf>
    <xf numFmtId="2" fontId="21" fillId="32" borderId="1" xfId="0" applyNumberFormat="1" applyFont="1" applyFill="1" applyBorder="1" applyAlignment="1" applyProtection="1">
      <alignment horizontal="center" vertical="center" wrapText="1"/>
      <protection locked="0"/>
    </xf>
    <xf numFmtId="2" fontId="9" fillId="0" borderId="1" xfId="0" applyNumberFormat="1" applyFont="1" applyBorder="1" applyAlignment="1" applyProtection="1">
      <alignment horizontal="left" vertical="center" wrapText="1"/>
      <protection locked="0"/>
    </xf>
    <xf numFmtId="166" fontId="10" fillId="22" borderId="1" xfId="8" applyNumberFormat="1" applyFont="1" applyFill="1" applyBorder="1" applyAlignment="1" applyProtection="1">
      <alignment horizontal="center" vertical="center" wrapText="1"/>
      <protection locked="0"/>
    </xf>
    <xf numFmtId="166" fontId="10" fillId="22" borderId="1" xfId="16" applyNumberFormat="1" applyFont="1" applyFill="1" applyBorder="1" applyAlignment="1" applyProtection="1">
      <alignment horizontal="center" vertical="center" wrapText="1"/>
      <protection locked="0"/>
    </xf>
    <xf numFmtId="9" fontId="9" fillId="29" borderId="1" xfId="0" applyNumberFormat="1" applyFont="1" applyFill="1" applyBorder="1" applyAlignment="1" applyProtection="1">
      <alignment horizontal="center" vertical="center" wrapText="1"/>
      <protection locked="0"/>
    </xf>
    <xf numFmtId="49" fontId="10" fillId="0" borderId="1" xfId="7" applyNumberFormat="1" applyFont="1" applyFill="1" applyBorder="1" applyAlignment="1" applyProtection="1">
      <alignment horizontal="center" vertical="center" wrapText="1"/>
      <protection locked="0"/>
    </xf>
    <xf numFmtId="0" fontId="22" fillId="0" borderId="1" xfId="0" applyFont="1" applyBorder="1" applyAlignment="1">
      <alignment horizontal="justify" vertical="center"/>
    </xf>
    <xf numFmtId="43" fontId="9" fillId="0" borderId="1" xfId="5" applyNumberFormat="1" applyFont="1" applyFill="1" applyBorder="1" applyAlignment="1" applyProtection="1">
      <alignment horizontal="center" vertical="center" wrapText="1"/>
      <protection locked="0"/>
    </xf>
    <xf numFmtId="43" fontId="0" fillId="0" borderId="1" xfId="1" applyFont="1" applyFill="1" applyBorder="1" applyAlignment="1">
      <alignment horizontal="left" vertical="center"/>
    </xf>
    <xf numFmtId="1" fontId="18" fillId="17" borderId="1" xfId="4" applyNumberFormat="1" applyFont="1" applyFill="1" applyBorder="1" applyAlignment="1">
      <alignment horizontal="center" vertical="center" wrapText="1"/>
    </xf>
    <xf numFmtId="1" fontId="18" fillId="0" borderId="1" xfId="4" applyNumberFormat="1" applyFont="1" applyBorder="1" applyAlignment="1">
      <alignment horizontal="center" vertical="center" wrapText="1"/>
    </xf>
    <xf numFmtId="0" fontId="9" fillId="0" borderId="1" xfId="4" applyFont="1" applyBorder="1" applyAlignment="1">
      <alignment horizontal="center" vertical="center" wrapText="1"/>
    </xf>
    <xf numFmtId="166" fontId="11" fillId="0" borderId="1" xfId="17" applyNumberFormat="1" applyFont="1" applyFill="1" applyBorder="1" applyAlignment="1" applyProtection="1">
      <alignment horizontal="center" vertical="center" wrapText="1"/>
      <protection locked="0"/>
    </xf>
    <xf numFmtId="9" fontId="18" fillId="0" borderId="1" xfId="4" applyNumberFormat="1" applyFont="1" applyBorder="1" applyAlignment="1">
      <alignment horizontal="center" vertical="center" wrapText="1"/>
    </xf>
    <xf numFmtId="170" fontId="10" fillId="0" borderId="1" xfId="18" applyNumberFormat="1" applyFont="1" applyFill="1" applyBorder="1" applyAlignment="1" applyProtection="1">
      <alignment horizontal="center" vertical="center" wrapText="1"/>
    </xf>
    <xf numFmtId="166" fontId="10" fillId="0" borderId="1" xfId="17" applyNumberFormat="1" applyFont="1" applyFill="1" applyBorder="1" applyAlignment="1" applyProtection="1">
      <alignment horizontal="center" vertical="center" wrapText="1"/>
    </xf>
    <xf numFmtId="170" fontId="10" fillId="0" borderId="1" xfId="19" applyNumberFormat="1" applyFont="1" applyFill="1" applyBorder="1" applyAlignment="1" applyProtection="1">
      <alignment horizontal="center" vertical="center" wrapText="1"/>
    </xf>
    <xf numFmtId="9" fontId="10" fillId="0" borderId="1" xfId="7" applyFont="1" applyFill="1" applyBorder="1" applyAlignment="1" applyProtection="1">
      <alignment horizontal="center" vertical="center" wrapText="1"/>
    </xf>
    <xf numFmtId="166" fontId="10" fillId="0" borderId="1" xfId="17" applyNumberFormat="1" applyFont="1" applyFill="1" applyBorder="1" applyAlignment="1" applyProtection="1">
      <alignment horizontal="center" vertical="center" wrapText="1"/>
      <protection hidden="1"/>
    </xf>
    <xf numFmtId="171" fontId="10" fillId="0" borderId="1" xfId="4" applyNumberFormat="1" applyFont="1" applyBorder="1" applyAlignment="1" applyProtection="1">
      <alignment horizontal="center" vertical="center" wrapText="1"/>
      <protection hidden="1"/>
    </xf>
    <xf numFmtId="166" fontId="10" fillId="0" borderId="1" xfId="4" applyNumberFormat="1" applyFont="1" applyBorder="1" applyAlignment="1">
      <alignment horizontal="center" vertical="center" wrapText="1"/>
    </xf>
    <xf numFmtId="166" fontId="10" fillId="0" borderId="1" xfId="0" applyNumberFormat="1" applyFont="1" applyBorder="1" applyAlignment="1">
      <alignment horizontal="center" vertical="center" wrapText="1"/>
    </xf>
    <xf numFmtId="166" fontId="10" fillId="22" borderId="1" xfId="19" applyNumberFormat="1" applyFont="1" applyFill="1" applyBorder="1" applyAlignment="1" applyProtection="1">
      <alignment horizontal="center" vertical="center" wrapText="1"/>
      <protection locked="0"/>
    </xf>
    <xf numFmtId="166" fontId="10" fillId="0" borderId="1" xfId="19" applyNumberFormat="1" applyFont="1" applyFill="1" applyBorder="1" applyAlignment="1" applyProtection="1">
      <alignment horizontal="center" vertical="center" wrapText="1"/>
    </xf>
    <xf numFmtId="2" fontId="10" fillId="0" borderId="1" xfId="4" applyNumberFormat="1" applyFont="1" applyBorder="1" applyAlignment="1" applyProtection="1">
      <alignment horizontal="center" wrapText="1"/>
      <protection locked="0"/>
    </xf>
    <xf numFmtId="10" fontId="10" fillId="0" borderId="1" xfId="7" applyNumberFormat="1" applyFont="1" applyFill="1" applyBorder="1" applyAlignment="1" applyProtection="1">
      <alignment horizontal="center" vertical="center" wrapText="1"/>
    </xf>
    <xf numFmtId="9" fontId="10" fillId="0" borderId="1" xfId="4" applyNumberFormat="1" applyFont="1" applyBorder="1" applyAlignment="1">
      <alignment horizontal="center" vertical="center" wrapText="1"/>
    </xf>
    <xf numFmtId="1" fontId="10" fillId="22" borderId="1" xfId="7" applyNumberFormat="1" applyFont="1" applyFill="1" applyBorder="1" applyAlignment="1" applyProtection="1">
      <alignment horizontal="center" vertical="center" wrapText="1"/>
      <protection locked="0"/>
    </xf>
    <xf numFmtId="1" fontId="11" fillId="0" borderId="1" xfId="4" applyNumberFormat="1" applyFont="1" applyBorder="1" applyAlignment="1">
      <alignment horizontal="center" vertical="center" wrapText="1"/>
    </xf>
    <xf numFmtId="49" fontId="10" fillId="0" borderId="1" xfId="7" applyNumberFormat="1" applyFont="1" applyFill="1" applyBorder="1" applyAlignment="1" applyProtection="1">
      <alignment horizontal="left" vertical="center" wrapText="1"/>
      <protection locked="0"/>
    </xf>
    <xf numFmtId="14" fontId="10" fillId="22" borderId="1" xfId="4" applyNumberFormat="1" applyFont="1" applyFill="1" applyBorder="1" applyAlignment="1" applyProtection="1">
      <alignment horizontal="center" vertical="center" wrapText="1"/>
      <protection locked="0"/>
    </xf>
    <xf numFmtId="14" fontId="10" fillId="0" borderId="1" xfId="4" applyNumberFormat="1" applyFont="1" applyBorder="1" applyAlignment="1" applyProtection="1">
      <alignment horizontal="justify" vertical="center" wrapText="1"/>
      <protection locked="0"/>
    </xf>
    <xf numFmtId="171" fontId="10" fillId="0" borderId="1" xfId="4" applyNumberFormat="1" applyFont="1" applyBorder="1" applyAlignment="1" applyProtection="1">
      <alignment horizontal="center" vertical="center" wrapText="1"/>
      <protection locked="0"/>
    </xf>
    <xf numFmtId="2" fontId="3" fillId="0" borderId="1" xfId="3" applyNumberFormat="1" applyBorder="1" applyAlignment="1" applyProtection="1">
      <alignment horizontal="center" vertical="center" wrapText="1"/>
      <protection locked="0"/>
    </xf>
    <xf numFmtId="2" fontId="9" fillId="25" borderId="1" xfId="7" applyNumberFormat="1" applyFont="1" applyFill="1" applyBorder="1" applyAlignment="1" applyProtection="1">
      <alignment horizontal="center" vertical="center" wrapText="1"/>
      <protection locked="0"/>
    </xf>
    <xf numFmtId="1" fontId="9" fillId="22" borderId="1" xfId="7" applyNumberFormat="1" applyFont="1" applyFill="1" applyBorder="1" applyAlignment="1" applyProtection="1">
      <alignment horizontal="justify" wrapText="1"/>
      <protection locked="0"/>
    </xf>
    <xf numFmtId="1" fontId="9" fillId="22" borderId="1" xfId="7" applyNumberFormat="1" applyFont="1" applyFill="1" applyBorder="1" applyAlignment="1" applyProtection="1">
      <alignment horizontal="justify" vertical="justify" wrapText="1"/>
      <protection locked="0"/>
    </xf>
    <xf numFmtId="1" fontId="9" fillId="0" borderId="1" xfId="0" applyNumberFormat="1" applyFont="1" applyBorder="1" applyAlignment="1" applyProtection="1">
      <alignment horizontal="center" vertical="center"/>
      <protection locked="0"/>
    </xf>
    <xf numFmtId="0" fontId="9" fillId="0" borderId="1" xfId="0" applyFont="1" applyBorder="1" applyAlignment="1">
      <alignment horizontal="center" vertical="center"/>
    </xf>
    <xf numFmtId="49" fontId="6" fillId="22" borderId="1" xfId="0" applyNumberFormat="1" applyFont="1" applyFill="1" applyBorder="1" applyAlignment="1" applyProtection="1">
      <alignment horizontal="center" vertical="center" wrapText="1"/>
      <protection locked="0"/>
    </xf>
    <xf numFmtId="9" fontId="10" fillId="17" borderId="1" xfId="0" applyNumberFormat="1" applyFont="1" applyFill="1" applyBorder="1" applyAlignment="1" applyProtection="1">
      <alignment horizontal="center" vertical="center" wrapText="1"/>
      <protection locked="0"/>
    </xf>
    <xf numFmtId="1" fontId="23" fillId="0" borderId="1" xfId="0" applyNumberFormat="1" applyFont="1" applyBorder="1" applyAlignment="1" applyProtection="1">
      <alignment horizontal="center" vertical="center" wrapText="1"/>
      <protection locked="0"/>
    </xf>
    <xf numFmtId="2" fontId="11" fillId="0" borderId="1" xfId="7" applyNumberFormat="1" applyFont="1" applyFill="1" applyBorder="1" applyAlignment="1" applyProtection="1">
      <alignment horizontal="center" vertical="center" wrapText="1"/>
      <protection locked="0"/>
    </xf>
    <xf numFmtId="0" fontId="0" fillId="0" borderId="1" xfId="0" applyBorder="1" applyProtection="1">
      <protection locked="0"/>
    </xf>
    <xf numFmtId="2" fontId="11" fillId="0" borderId="1" xfId="7" applyNumberFormat="1" applyFont="1" applyFill="1" applyBorder="1" applyAlignment="1" applyProtection="1">
      <alignment horizontal="left" vertical="center" wrapText="1"/>
      <protection locked="0"/>
    </xf>
    <xf numFmtId="171" fontId="11" fillId="0" borderId="1" xfId="0" applyNumberFormat="1" applyFont="1" applyBorder="1" applyAlignment="1" applyProtection="1">
      <alignment horizontal="center" vertical="center" wrapText="1"/>
      <protection locked="0"/>
    </xf>
    <xf numFmtId="0" fontId="3" fillId="0" borderId="1" xfId="3" applyFill="1" applyBorder="1" applyAlignment="1">
      <alignment horizontal="left" vertical="center" wrapText="1"/>
    </xf>
    <xf numFmtId="165" fontId="9" fillId="0" borderId="1" xfId="12" applyFont="1" applyFill="1" applyBorder="1" applyAlignment="1" applyProtection="1">
      <alignment horizontal="center" vertical="center" wrapText="1"/>
      <protection locked="0"/>
    </xf>
    <xf numFmtId="171" fontId="9" fillId="0" borderId="1" xfId="0" applyNumberFormat="1" applyFont="1" applyBorder="1" applyAlignment="1" applyProtection="1">
      <alignment horizontal="center" vertical="center"/>
      <protection locked="0"/>
    </xf>
    <xf numFmtId="166" fontId="10" fillId="0" borderId="1" xfId="5" applyNumberFormat="1" applyFont="1" applyBorder="1" applyAlignment="1">
      <alignment vertical="center"/>
    </xf>
    <xf numFmtId="0" fontId="11" fillId="23" borderId="1" xfId="0" applyFont="1" applyFill="1" applyBorder="1" applyAlignment="1">
      <alignment horizontal="center" vertical="center" wrapText="1"/>
    </xf>
    <xf numFmtId="166" fontId="9" fillId="0" borderId="1" xfId="9" applyNumberFormat="1" applyFont="1" applyFill="1" applyBorder="1" applyAlignment="1" applyProtection="1">
      <alignment horizontal="right" vertical="center" wrapText="1"/>
      <protection locked="0"/>
    </xf>
    <xf numFmtId="10" fontId="21" fillId="32" borderId="1" xfId="0" applyNumberFormat="1" applyFont="1" applyFill="1" applyBorder="1" applyAlignment="1" applyProtection="1">
      <alignment horizontal="center" vertical="center" wrapText="1"/>
      <protection locked="0"/>
    </xf>
    <xf numFmtId="1" fontId="9" fillId="0" borderId="1" xfId="0" applyNumberFormat="1" applyFont="1" applyBorder="1" applyProtection="1">
      <protection locked="0"/>
    </xf>
    <xf numFmtId="1" fontId="9" fillId="3" borderId="1" xfId="7" applyNumberFormat="1" applyFont="1" applyFill="1" applyBorder="1" applyAlignment="1" applyProtection="1">
      <alignment horizontal="center" vertical="center" wrapText="1"/>
      <protection locked="0"/>
    </xf>
    <xf numFmtId="10" fontId="9" fillId="25" borderId="1" xfId="7" applyNumberFormat="1" applyFont="1" applyFill="1" applyBorder="1" applyAlignment="1" applyProtection="1">
      <alignment horizontal="center" vertical="center" wrapText="1"/>
      <protection locked="0"/>
    </xf>
    <xf numFmtId="171" fontId="9" fillId="0" borderId="1" xfId="0" applyNumberFormat="1" applyFont="1" applyBorder="1" applyAlignment="1" applyProtection="1">
      <alignment vertical="center" wrapText="1"/>
      <protection locked="0"/>
    </xf>
    <xf numFmtId="9" fontId="9" fillId="3" borderId="1" xfId="0" applyNumberFormat="1" applyFont="1" applyFill="1" applyBorder="1" applyAlignment="1" applyProtection="1">
      <alignment horizontal="center" vertical="center" wrapText="1"/>
      <protection locked="0"/>
    </xf>
    <xf numFmtId="166" fontId="9" fillId="29" borderId="1" xfId="12" applyNumberFormat="1" applyFont="1" applyFill="1" applyBorder="1" applyAlignment="1" applyProtection="1">
      <alignment horizontal="center" vertical="center" wrapText="1"/>
      <protection locked="0"/>
    </xf>
    <xf numFmtId="166" fontId="10" fillId="22" borderId="1" xfId="0" applyNumberFormat="1" applyFont="1" applyFill="1" applyBorder="1" applyAlignment="1" applyProtection="1">
      <alignment horizontal="center" vertical="center" wrapText="1"/>
      <protection locked="0"/>
    </xf>
    <xf numFmtId="2" fontId="9" fillId="34" borderId="1" xfId="0" applyNumberFormat="1" applyFont="1" applyFill="1" applyBorder="1" applyAlignment="1" applyProtection="1">
      <alignment horizontal="center" vertical="center" wrapText="1"/>
      <protection locked="0"/>
    </xf>
    <xf numFmtId="0" fontId="24" fillId="0" borderId="1" xfId="4" applyFont="1" applyBorder="1" applyAlignment="1" applyProtection="1">
      <alignment horizontal="center" vertical="center" wrapText="1"/>
      <protection locked="0"/>
    </xf>
    <xf numFmtId="0" fontId="24" fillId="0" borderId="1" xfId="4" applyFont="1" applyBorder="1" applyAlignment="1">
      <alignment horizontal="center" vertical="center" wrapText="1"/>
    </xf>
    <xf numFmtId="0" fontId="25" fillId="0" borderId="1" xfId="4" applyFont="1" applyBorder="1" applyAlignment="1">
      <alignment horizontal="center" vertical="center" wrapText="1"/>
    </xf>
    <xf numFmtId="170" fontId="25" fillId="0" borderId="1" xfId="5" applyNumberFormat="1" applyFont="1" applyFill="1" applyBorder="1" applyAlignment="1" applyProtection="1">
      <alignment horizontal="center" vertical="center" wrapText="1"/>
    </xf>
    <xf numFmtId="166" fontId="10" fillId="0" borderId="1" xfId="5" applyNumberFormat="1" applyFont="1" applyFill="1" applyBorder="1" applyAlignment="1" applyProtection="1">
      <alignment horizontal="center" vertical="center" wrapText="1"/>
    </xf>
    <xf numFmtId="170" fontId="25" fillId="0" borderId="1" xfId="19" applyNumberFormat="1" applyFont="1" applyFill="1" applyBorder="1" applyAlignment="1" applyProtection="1">
      <alignment horizontal="center" vertical="center" wrapText="1"/>
    </xf>
    <xf numFmtId="9" fontId="25" fillId="0" borderId="1" xfId="7" applyFont="1" applyFill="1" applyBorder="1" applyAlignment="1" applyProtection="1">
      <alignment horizontal="center" vertical="center" wrapText="1"/>
    </xf>
    <xf numFmtId="166" fontId="25" fillId="0" borderId="1" xfId="5" applyNumberFormat="1" applyFont="1" applyFill="1" applyBorder="1" applyAlignment="1" applyProtection="1">
      <alignment horizontal="center" vertical="center" wrapText="1"/>
    </xf>
    <xf numFmtId="166" fontId="18" fillId="0" borderId="1" xfId="17" applyNumberFormat="1" applyFont="1" applyFill="1" applyBorder="1" applyAlignment="1" applyProtection="1">
      <alignment horizontal="center" vertical="center" wrapText="1"/>
      <protection hidden="1"/>
    </xf>
    <xf numFmtId="171" fontId="18" fillId="0" borderId="1" xfId="4" applyNumberFormat="1" applyFont="1" applyBorder="1" applyAlignment="1" applyProtection="1">
      <alignment horizontal="center" vertical="center" wrapText="1"/>
      <protection hidden="1"/>
    </xf>
    <xf numFmtId="166" fontId="18" fillId="0" borderId="1" xfId="17" applyNumberFormat="1" applyFont="1" applyFill="1" applyBorder="1" applyAlignment="1" applyProtection="1">
      <alignment horizontal="center" vertical="center" wrapText="1"/>
    </xf>
    <xf numFmtId="171" fontId="18" fillId="0" borderId="1" xfId="4" applyNumberFormat="1" applyFont="1" applyBorder="1" applyAlignment="1">
      <alignment horizontal="center" vertical="center" wrapText="1"/>
    </xf>
    <xf numFmtId="166" fontId="25" fillId="0" borderId="1" xfId="17" applyNumberFormat="1" applyFont="1" applyFill="1" applyBorder="1" applyAlignment="1" applyProtection="1">
      <alignment horizontal="center" vertical="center" wrapText="1"/>
    </xf>
    <xf numFmtId="166" fontId="25" fillId="0" borderId="1" xfId="4" applyNumberFormat="1" applyFont="1" applyBorder="1" applyAlignment="1">
      <alignment horizontal="center" vertical="center" wrapText="1"/>
    </xf>
    <xf numFmtId="166" fontId="25" fillId="0" borderId="1" xfId="19" applyNumberFormat="1" applyFont="1" applyFill="1" applyBorder="1" applyAlignment="1" applyProtection="1">
      <alignment horizontal="center" vertical="center" wrapText="1"/>
    </xf>
    <xf numFmtId="166" fontId="25" fillId="0" borderId="1" xfId="19" applyNumberFormat="1" applyFont="1" applyFill="1" applyBorder="1" applyAlignment="1" applyProtection="1">
      <alignment horizontal="center" vertical="center" wrapText="1"/>
      <protection locked="0"/>
    </xf>
    <xf numFmtId="9" fontId="9" fillId="0" borderId="1" xfId="4" applyNumberFormat="1" applyFont="1" applyBorder="1" applyAlignment="1" applyProtection="1">
      <alignment horizontal="center" vertical="center" wrapText="1"/>
      <protection hidden="1"/>
    </xf>
    <xf numFmtId="1" fontId="25" fillId="0" borderId="1" xfId="7" applyNumberFormat="1" applyFont="1" applyFill="1" applyBorder="1" applyAlignment="1" applyProtection="1">
      <alignment horizontal="left" vertical="center" wrapText="1"/>
      <protection locked="0"/>
    </xf>
    <xf numFmtId="49" fontId="15" fillId="35" borderId="1" xfId="0" applyNumberFormat="1" applyFont="1" applyFill="1" applyBorder="1" applyAlignment="1">
      <alignment horizontal="center" vertical="center"/>
    </xf>
    <xf numFmtId="49" fontId="15" fillId="35" borderId="1" xfId="0" applyNumberFormat="1" applyFont="1" applyFill="1" applyBorder="1" applyAlignment="1">
      <alignment vertical="center"/>
    </xf>
    <xf numFmtId="0" fontId="9" fillId="17" borderId="1" xfId="4" applyFont="1" applyFill="1" applyBorder="1" applyAlignment="1" applyProtection="1">
      <alignment horizontal="center" vertical="center" wrapText="1"/>
      <protection locked="0"/>
    </xf>
    <xf numFmtId="43" fontId="9" fillId="0" borderId="1" xfId="15" applyFont="1" applyFill="1" applyBorder="1" applyAlignment="1" applyProtection="1">
      <alignment horizontal="center" vertical="center" wrapText="1"/>
      <protection locked="0"/>
    </xf>
    <xf numFmtId="0" fontId="18" fillId="3" borderId="1" xfId="4" applyFont="1" applyFill="1" applyBorder="1" applyAlignment="1">
      <alignment horizontal="center" vertical="center" wrapText="1"/>
    </xf>
    <xf numFmtId="0" fontId="18" fillId="22" borderId="1" xfId="4" applyFont="1" applyFill="1" applyBorder="1" applyAlignment="1">
      <alignment horizontal="center" vertical="center" wrapText="1"/>
    </xf>
    <xf numFmtId="166" fontId="11" fillId="0" borderId="1" xfId="17" applyNumberFormat="1" applyFont="1" applyBorder="1" applyAlignment="1" applyProtection="1">
      <alignment horizontal="center" vertical="center" wrapText="1"/>
      <protection locked="0"/>
    </xf>
    <xf numFmtId="170" fontId="10" fillId="0" borderId="1" xfId="17" applyNumberFormat="1" applyFont="1" applyFill="1" applyBorder="1" applyAlignment="1" applyProtection="1">
      <alignment horizontal="center" vertical="center" wrapText="1"/>
    </xf>
    <xf numFmtId="166" fontId="9" fillId="0" borderId="1" xfId="17" applyNumberFormat="1" applyFont="1" applyFill="1" applyBorder="1" applyAlignment="1" applyProtection="1">
      <alignment horizontal="center" vertical="center" wrapText="1"/>
    </xf>
    <xf numFmtId="171" fontId="9" fillId="0" borderId="1" xfId="4" applyNumberFormat="1" applyFont="1" applyBorder="1" applyAlignment="1">
      <alignment horizontal="center" vertical="center" wrapText="1"/>
    </xf>
    <xf numFmtId="166" fontId="10" fillId="0" borderId="1" xfId="19" applyNumberFormat="1" applyFont="1" applyFill="1" applyBorder="1" applyAlignment="1" applyProtection="1">
      <alignment horizontal="center" vertical="center" wrapText="1"/>
      <protection locked="0"/>
    </xf>
    <xf numFmtId="10" fontId="10" fillId="0" borderId="1" xfId="7" applyNumberFormat="1" applyFont="1" applyFill="1" applyBorder="1" applyAlignment="1" applyProtection="1">
      <alignment horizontal="center" vertical="center" wrapText="1"/>
      <protection locked="0"/>
    </xf>
    <xf numFmtId="49" fontId="18" fillId="0" borderId="1" xfId="7" applyNumberFormat="1" applyFont="1" applyFill="1" applyBorder="1" applyAlignment="1" applyProtection="1">
      <alignment horizontal="left" vertical="center" wrapText="1"/>
      <protection locked="0"/>
    </xf>
    <xf numFmtId="14" fontId="10" fillId="0" borderId="1" xfId="4" applyNumberFormat="1" applyFont="1" applyBorder="1" applyAlignment="1" applyProtection="1">
      <alignment horizontal="center" vertical="center" wrapText="1"/>
      <protection locked="0"/>
    </xf>
    <xf numFmtId="166" fontId="24" fillId="0" borderId="1" xfId="17" applyNumberFormat="1" applyFont="1" applyFill="1" applyBorder="1" applyAlignment="1" applyProtection="1">
      <alignment horizontal="center" vertical="center" wrapText="1"/>
      <protection locked="0"/>
    </xf>
    <xf numFmtId="170" fontId="18" fillId="0" borderId="1" xfId="17" applyNumberFormat="1" applyFont="1" applyFill="1" applyBorder="1" applyAlignment="1" applyProtection="1">
      <alignment horizontal="center" vertical="center" wrapText="1"/>
    </xf>
    <xf numFmtId="170" fontId="18" fillId="0" borderId="1" xfId="19" applyNumberFormat="1" applyFont="1" applyFill="1" applyBorder="1" applyAlignment="1" applyProtection="1">
      <alignment horizontal="center" vertical="center" wrapText="1"/>
    </xf>
    <xf numFmtId="9" fontId="18" fillId="0" borderId="1" xfId="7" applyFont="1" applyFill="1" applyBorder="1" applyAlignment="1" applyProtection="1">
      <alignment horizontal="center" vertical="center" wrapText="1"/>
    </xf>
    <xf numFmtId="171" fontId="10" fillId="0" borderId="1" xfId="4" applyNumberFormat="1" applyFont="1" applyBorder="1" applyAlignment="1">
      <alignment horizontal="center" vertical="center" wrapText="1"/>
    </xf>
    <xf numFmtId="166" fontId="18" fillId="0" borderId="1" xfId="19" applyNumberFormat="1" applyFont="1" applyFill="1" applyBorder="1" applyAlignment="1" applyProtection="1">
      <alignment horizontal="center" vertical="center" wrapText="1"/>
      <protection locked="0"/>
    </xf>
    <xf numFmtId="2" fontId="18" fillId="0" borderId="1" xfId="4" applyNumberFormat="1" applyFont="1" applyBorder="1" applyAlignment="1" applyProtection="1">
      <alignment horizontal="center" wrapText="1"/>
      <protection locked="0"/>
    </xf>
    <xf numFmtId="166" fontId="18" fillId="0" borderId="1" xfId="19" applyNumberFormat="1" applyFont="1" applyFill="1" applyBorder="1" applyAlignment="1" applyProtection="1">
      <alignment horizontal="center" vertical="center" wrapText="1"/>
    </xf>
    <xf numFmtId="10" fontId="18" fillId="0" borderId="1" xfId="7" applyNumberFormat="1" applyFont="1" applyFill="1" applyBorder="1" applyAlignment="1" applyProtection="1">
      <alignment horizontal="center" vertical="center" wrapText="1"/>
      <protection locked="0"/>
    </xf>
    <xf numFmtId="2" fontId="18" fillId="0" borderId="1" xfId="7" applyNumberFormat="1" applyFont="1" applyFill="1" applyBorder="1" applyAlignment="1" applyProtection="1">
      <alignment horizontal="center" vertical="center" wrapText="1"/>
      <protection locked="0"/>
    </xf>
    <xf numFmtId="1" fontId="18" fillId="0" borderId="1" xfId="7" applyNumberFormat="1" applyFont="1" applyFill="1" applyBorder="1" applyAlignment="1" applyProtection="1">
      <alignment horizontal="center" vertical="center" wrapText="1"/>
      <protection locked="0"/>
    </xf>
    <xf numFmtId="1" fontId="24" fillId="0" borderId="1" xfId="4" applyNumberFormat="1" applyFont="1" applyBorder="1" applyAlignment="1" applyProtection="1">
      <alignment horizontal="center" vertical="center" wrapText="1"/>
      <protection locked="0"/>
    </xf>
    <xf numFmtId="0" fontId="18" fillId="0" borderId="1" xfId="4" applyFont="1" applyBorder="1" applyAlignment="1" applyProtection="1">
      <alignment horizontal="center" vertical="center" wrapText="1"/>
      <protection locked="0"/>
    </xf>
    <xf numFmtId="49" fontId="24" fillId="0" borderId="1" xfId="4" applyNumberFormat="1" applyFont="1" applyBorder="1" applyAlignment="1" applyProtection="1">
      <alignment horizontal="center" vertical="center" wrapText="1"/>
      <protection locked="0"/>
    </xf>
    <xf numFmtId="14" fontId="18" fillId="0" borderId="1" xfId="4" applyNumberFormat="1" applyFont="1" applyBorder="1" applyAlignment="1" applyProtection="1">
      <alignment horizontal="center" vertical="center" wrapText="1"/>
      <protection locked="0"/>
    </xf>
    <xf numFmtId="171" fontId="18" fillId="0" borderId="1" xfId="4" applyNumberFormat="1" applyFont="1" applyBorder="1" applyAlignment="1" applyProtection="1">
      <alignment horizontal="center" vertical="center" wrapText="1"/>
      <protection locked="0"/>
    </xf>
    <xf numFmtId="166" fontId="26" fillId="0" borderId="1" xfId="19" applyNumberFormat="1" applyFont="1" applyFill="1" applyBorder="1" applyAlignment="1" applyProtection="1">
      <alignment horizontal="center" vertical="center" wrapText="1"/>
      <protection locked="0"/>
    </xf>
    <xf numFmtId="10" fontId="9" fillId="0" borderId="1" xfId="4" applyNumberFormat="1" applyFont="1" applyBorder="1" applyAlignment="1" applyProtection="1">
      <alignment horizontal="center" vertical="center" wrapText="1"/>
      <protection locked="0"/>
    </xf>
    <xf numFmtId="1" fontId="10" fillId="0" borderId="1" xfId="7" applyNumberFormat="1" applyFont="1" applyFill="1" applyBorder="1" applyAlignment="1" applyProtection="1">
      <alignment horizontal="left" vertical="center" wrapText="1"/>
      <protection locked="0"/>
    </xf>
    <xf numFmtId="1" fontId="18" fillId="22" borderId="1" xfId="4" applyNumberFormat="1" applyFont="1" applyFill="1" applyBorder="1" applyAlignment="1">
      <alignment horizontal="center" vertical="center" wrapText="1"/>
    </xf>
    <xf numFmtId="0" fontId="11" fillId="22" borderId="1" xfId="4" applyFont="1" applyFill="1" applyBorder="1" applyAlignment="1" applyProtection="1">
      <alignment horizontal="center" vertical="center" wrapText="1"/>
      <protection locked="0"/>
    </xf>
    <xf numFmtId="166" fontId="11" fillId="22" borderId="1" xfId="17" applyNumberFormat="1" applyFont="1" applyFill="1" applyBorder="1" applyAlignment="1" applyProtection="1">
      <alignment horizontal="center" vertical="center" wrapText="1"/>
      <protection locked="0"/>
    </xf>
    <xf numFmtId="0" fontId="11" fillId="22" borderId="1" xfId="4" applyFont="1" applyFill="1" applyBorder="1" applyAlignment="1">
      <alignment horizontal="center" vertical="center" wrapText="1"/>
    </xf>
    <xf numFmtId="9" fontId="18" fillId="22" borderId="1" xfId="4" applyNumberFormat="1" applyFont="1" applyFill="1" applyBorder="1" applyAlignment="1">
      <alignment horizontal="center" vertical="center" wrapText="1"/>
    </xf>
    <xf numFmtId="170" fontId="10" fillId="22" borderId="1" xfId="17" applyNumberFormat="1" applyFont="1" applyFill="1" applyBorder="1" applyAlignment="1" applyProtection="1">
      <alignment horizontal="center" vertical="center" wrapText="1"/>
    </xf>
    <xf numFmtId="166" fontId="10" fillId="22" borderId="1" xfId="17" applyNumberFormat="1" applyFont="1" applyFill="1" applyBorder="1" applyAlignment="1" applyProtection="1">
      <alignment horizontal="center" vertical="center" wrapText="1"/>
    </xf>
    <xf numFmtId="170" fontId="10" fillId="22" borderId="1" xfId="19" applyNumberFormat="1" applyFont="1" applyFill="1" applyBorder="1" applyAlignment="1" applyProtection="1">
      <alignment horizontal="center" vertical="center" wrapText="1"/>
    </xf>
    <xf numFmtId="9" fontId="10" fillId="22" borderId="1" xfId="7" applyFont="1" applyFill="1" applyBorder="1" applyAlignment="1" applyProtection="1">
      <alignment horizontal="center" vertical="center" wrapText="1"/>
    </xf>
    <xf numFmtId="171" fontId="10" fillId="22" borderId="1" xfId="4" applyNumberFormat="1" applyFont="1" applyFill="1" applyBorder="1" applyAlignment="1">
      <alignment horizontal="center" vertical="center" wrapText="1"/>
    </xf>
    <xf numFmtId="2" fontId="10" fillId="22" borderId="1" xfId="4" applyNumberFormat="1" applyFont="1" applyFill="1" applyBorder="1" applyAlignment="1" applyProtection="1">
      <alignment horizontal="center" wrapText="1"/>
      <protection locked="0"/>
    </xf>
    <xf numFmtId="166" fontId="10" fillId="22" borderId="1" xfId="19" applyNumberFormat="1" applyFont="1" applyFill="1" applyBorder="1" applyAlignment="1" applyProtection="1">
      <alignment horizontal="center" vertical="center" wrapText="1"/>
    </xf>
    <xf numFmtId="9" fontId="10" fillId="22" borderId="1" xfId="4" applyNumberFormat="1" applyFont="1" applyFill="1" applyBorder="1" applyAlignment="1">
      <alignment horizontal="center" vertical="center" wrapText="1"/>
    </xf>
    <xf numFmtId="0" fontId="10" fillId="22" borderId="1" xfId="4" applyFont="1" applyFill="1" applyBorder="1" applyAlignment="1" applyProtection="1">
      <alignment horizontal="center" vertical="center" wrapText="1"/>
      <protection locked="0"/>
    </xf>
    <xf numFmtId="1" fontId="10" fillId="22" borderId="1" xfId="7" applyNumberFormat="1" applyFont="1" applyFill="1" applyBorder="1" applyAlignment="1" applyProtection="1">
      <alignment horizontal="left" vertical="center" wrapText="1"/>
      <protection locked="0"/>
    </xf>
    <xf numFmtId="49" fontId="11" fillId="22" borderId="1" xfId="4" applyNumberFormat="1" applyFont="1" applyFill="1" applyBorder="1" applyAlignment="1" applyProtection="1">
      <alignment horizontal="center" vertical="center" wrapText="1"/>
      <protection locked="0"/>
    </xf>
    <xf numFmtId="171" fontId="10" fillId="22" borderId="1" xfId="4" applyNumberFormat="1" applyFont="1" applyFill="1" applyBorder="1" applyAlignment="1" applyProtection="1">
      <alignment horizontal="center" vertical="center" wrapText="1"/>
      <protection locked="0"/>
    </xf>
    <xf numFmtId="166" fontId="9" fillId="0" borderId="1" xfId="17" applyNumberFormat="1" applyFont="1" applyFill="1" applyBorder="1" applyAlignment="1" applyProtection="1">
      <alignment horizontal="center" vertical="center" wrapText="1"/>
      <protection hidden="1"/>
    </xf>
    <xf numFmtId="171" fontId="9" fillId="0" borderId="1" xfId="4" applyNumberFormat="1" applyFont="1" applyBorder="1" applyAlignment="1" applyProtection="1">
      <alignment horizontal="center" vertical="center" wrapText="1"/>
      <protection hidden="1"/>
    </xf>
    <xf numFmtId="9" fontId="10" fillId="0" borderId="1" xfId="4" applyNumberFormat="1" applyFont="1" applyBorder="1" applyAlignment="1" applyProtection="1">
      <alignment horizontal="center" vertical="center" wrapText="1"/>
      <protection hidden="1"/>
    </xf>
    <xf numFmtId="1" fontId="9" fillId="0" borderId="1" xfId="7" applyNumberFormat="1" applyFont="1" applyFill="1" applyBorder="1" applyAlignment="1" applyProtection="1">
      <alignment horizontal="left" vertical="center" wrapText="1"/>
      <protection locked="0"/>
    </xf>
    <xf numFmtId="0" fontId="27" fillId="22" borderId="1" xfId="3" applyFont="1" applyFill="1" applyBorder="1" applyAlignment="1">
      <alignment horizontal="left" vertical="center" wrapText="1" shrinkToFit="1"/>
    </xf>
    <xf numFmtId="170" fontId="10" fillId="0" borderId="1" xfId="5" applyNumberFormat="1" applyFont="1" applyFill="1" applyBorder="1" applyAlignment="1" applyProtection="1">
      <alignment horizontal="center" vertical="center" wrapText="1"/>
    </xf>
    <xf numFmtId="166" fontId="18" fillId="36" borderId="1" xfId="17" applyNumberFormat="1" applyFont="1" applyFill="1" applyBorder="1" applyAlignment="1" applyProtection="1">
      <alignment horizontal="center" vertical="center" wrapText="1"/>
    </xf>
    <xf numFmtId="171" fontId="18" fillId="36" borderId="1" xfId="4" applyNumberFormat="1" applyFont="1" applyFill="1" applyBorder="1" applyAlignment="1">
      <alignment horizontal="center" vertical="center" wrapText="1"/>
    </xf>
    <xf numFmtId="0" fontId="18" fillId="17" borderId="1" xfId="4" applyFont="1" applyFill="1" applyBorder="1" applyAlignment="1">
      <alignment horizontal="center" vertical="center" wrapText="1"/>
    </xf>
    <xf numFmtId="0" fontId="27" fillId="0" borderId="1" xfId="3" applyFont="1" applyFill="1" applyBorder="1" applyAlignment="1">
      <alignment horizontal="left" vertical="center" wrapText="1" shrinkToFit="1"/>
    </xf>
    <xf numFmtId="166" fontId="10" fillId="0" borderId="1" xfId="4" applyNumberFormat="1" applyFont="1" applyBorder="1" applyAlignment="1" applyProtection="1">
      <alignment horizontal="center" vertical="center" wrapText="1"/>
      <protection locked="0"/>
    </xf>
    <xf numFmtId="166" fontId="4" fillId="0" borderId="1" xfId="4" applyNumberFormat="1" applyBorder="1" applyAlignment="1" applyProtection="1">
      <alignment vertical="center"/>
      <protection locked="0"/>
    </xf>
    <xf numFmtId="173" fontId="0" fillId="0" borderId="1" xfId="7" applyNumberFormat="1" applyFont="1" applyFill="1" applyBorder="1" applyAlignment="1" applyProtection="1">
      <alignment horizontal="center" vertical="center" wrapText="1"/>
      <protection locked="0"/>
    </xf>
    <xf numFmtId="9" fontId="10" fillId="3" borderId="1" xfId="4" applyNumberFormat="1" applyFont="1" applyFill="1" applyBorder="1" applyAlignment="1">
      <alignment horizontal="center" vertical="center" wrapText="1"/>
    </xf>
    <xf numFmtId="1" fontId="9" fillId="3" borderId="1" xfId="4" applyNumberFormat="1" applyFont="1" applyFill="1" applyBorder="1" applyAlignment="1" applyProtection="1">
      <alignment horizontal="center" vertical="center" wrapText="1"/>
      <protection locked="0"/>
    </xf>
    <xf numFmtId="0" fontId="28" fillId="0" borderId="1" xfId="0" applyFont="1" applyBorder="1"/>
    <xf numFmtId="0" fontId="10" fillId="0" borderId="1" xfId="4" applyFont="1" applyBorder="1" applyAlignment="1">
      <alignment horizontal="left" vertical="center"/>
    </xf>
    <xf numFmtId="1" fontId="10" fillId="0" borderId="1" xfId="4" applyNumberFormat="1" applyFont="1" applyBorder="1" applyAlignment="1" applyProtection="1">
      <alignment horizontal="center" vertical="center" wrapText="1"/>
      <protection locked="0"/>
    </xf>
    <xf numFmtId="49" fontId="10" fillId="0" borderId="1" xfId="4" applyNumberFormat="1" applyFont="1" applyBorder="1" applyAlignment="1" applyProtection="1">
      <alignment horizontal="center" vertical="center" wrapText="1"/>
      <protection locked="0"/>
    </xf>
    <xf numFmtId="0" fontId="9" fillId="0" borderId="1" xfId="4" applyFont="1" applyBorder="1" applyAlignment="1" applyProtection="1">
      <alignment vertical="center"/>
      <protection locked="0"/>
    </xf>
    <xf numFmtId="9" fontId="10" fillId="3" borderId="1" xfId="4" applyNumberFormat="1" applyFont="1" applyFill="1" applyBorder="1" applyAlignment="1" applyProtection="1">
      <alignment horizontal="center" vertical="center" wrapText="1"/>
      <protection hidden="1"/>
    </xf>
    <xf numFmtId="166" fontId="9" fillId="0" borderId="1" xfId="4" applyNumberFormat="1" applyFont="1" applyBorder="1" applyAlignment="1" applyProtection="1">
      <alignment horizontal="center" vertical="center" wrapText="1"/>
      <protection locked="0"/>
    </xf>
    <xf numFmtId="1" fontId="1" fillId="0" borderId="1" xfId="7" applyNumberFormat="1" applyFont="1" applyFill="1" applyBorder="1" applyAlignment="1" applyProtection="1">
      <alignment horizontal="left" vertical="center" wrapText="1"/>
      <protection locked="0"/>
    </xf>
    <xf numFmtId="166" fontId="9" fillId="22" borderId="1" xfId="17" applyNumberFormat="1" applyFont="1" applyFill="1" applyBorder="1" applyAlignment="1" applyProtection="1">
      <alignment horizontal="center" vertical="center" wrapText="1"/>
    </xf>
    <xf numFmtId="171" fontId="9" fillId="22" borderId="1" xfId="4" applyNumberFormat="1" applyFont="1" applyFill="1" applyBorder="1" applyAlignment="1">
      <alignment horizontal="center" vertical="center" wrapText="1"/>
    </xf>
    <xf numFmtId="49" fontId="18" fillId="22" borderId="1" xfId="7" applyNumberFormat="1" applyFont="1" applyFill="1" applyBorder="1" applyAlignment="1" applyProtection="1">
      <alignment horizontal="left" vertical="center" wrapText="1"/>
      <protection locked="0"/>
    </xf>
    <xf numFmtId="0" fontId="25" fillId="3" borderId="1" xfId="4" applyFont="1" applyFill="1" applyBorder="1" applyAlignment="1">
      <alignment horizontal="center" vertical="center" wrapText="1"/>
    </xf>
    <xf numFmtId="1" fontId="25" fillId="0" borderId="1" xfId="4" applyNumberFormat="1" applyFont="1" applyBorder="1" applyAlignment="1">
      <alignment horizontal="center" vertical="center" wrapText="1"/>
    </xf>
    <xf numFmtId="0" fontId="25" fillId="22" borderId="1" xfId="4" applyFont="1" applyFill="1" applyBorder="1" applyAlignment="1">
      <alignment horizontal="center" vertical="center" wrapText="1"/>
    </xf>
    <xf numFmtId="166" fontId="11" fillId="0" borderId="1" xfId="4" applyNumberFormat="1" applyFont="1" applyBorder="1" applyAlignment="1" applyProtection="1">
      <alignment horizontal="center" vertical="center" wrapText="1"/>
      <protection locked="0"/>
    </xf>
    <xf numFmtId="170" fontId="9" fillId="0" borderId="1" xfId="4" applyNumberFormat="1" applyFont="1" applyBorder="1" applyAlignment="1">
      <alignment horizontal="center" vertical="center" wrapText="1"/>
    </xf>
    <xf numFmtId="166" fontId="9" fillId="0" borderId="1" xfId="4" applyNumberFormat="1" applyFont="1" applyBorder="1" applyAlignment="1">
      <alignment horizontal="center" vertical="center" wrapText="1"/>
    </xf>
    <xf numFmtId="9" fontId="9" fillId="0" borderId="1" xfId="4" applyNumberFormat="1" applyFont="1" applyBorder="1" applyAlignment="1">
      <alignment horizontal="center" vertical="center" wrapText="1"/>
    </xf>
    <xf numFmtId="165" fontId="9" fillId="0" borderId="1" xfId="4" applyNumberFormat="1" applyFont="1" applyBorder="1" applyAlignment="1" applyProtection="1">
      <alignment horizontal="center" vertical="center" wrapText="1"/>
      <protection locked="0"/>
    </xf>
    <xf numFmtId="2" fontId="9" fillId="0" borderId="1" xfId="4" applyNumberFormat="1" applyFont="1" applyBorder="1" applyAlignment="1" applyProtection="1">
      <alignment horizontal="center" wrapText="1"/>
      <protection locked="0"/>
    </xf>
    <xf numFmtId="9" fontId="16" fillId="24" borderId="1" xfId="4" applyNumberFormat="1" applyFont="1" applyFill="1" applyBorder="1" applyAlignment="1">
      <alignment horizontal="center" vertical="center" wrapText="1"/>
    </xf>
    <xf numFmtId="0" fontId="16" fillId="24" borderId="1" xfId="4" applyFont="1" applyFill="1" applyBorder="1" applyAlignment="1" applyProtection="1">
      <alignment horizontal="center" vertical="center" wrapText="1"/>
      <protection locked="0"/>
    </xf>
    <xf numFmtId="1" fontId="9" fillId="0" borderId="1" xfId="4" applyNumberFormat="1" applyFont="1" applyBorder="1" applyAlignment="1" applyProtection="1">
      <alignment horizontal="left" vertical="center" wrapText="1"/>
      <protection locked="0"/>
    </xf>
    <xf numFmtId="170" fontId="9" fillId="0" borderId="1" xfId="4" applyNumberFormat="1" applyFont="1" applyBorder="1" applyAlignment="1" applyProtection="1">
      <alignment horizontal="center" vertical="center" wrapText="1"/>
      <protection locked="0"/>
    </xf>
    <xf numFmtId="1" fontId="25" fillId="17" borderId="1" xfId="4" applyNumberFormat="1" applyFont="1" applyFill="1" applyBorder="1" applyAlignment="1">
      <alignment horizontal="center" vertical="center" wrapText="1"/>
    </xf>
    <xf numFmtId="166" fontId="9" fillId="29" borderId="1" xfId="4" applyNumberFormat="1" applyFont="1" applyFill="1" applyBorder="1" applyAlignment="1" applyProtection="1">
      <alignment horizontal="center" vertical="center" wrapText="1"/>
      <protection locked="0"/>
    </xf>
    <xf numFmtId="0" fontId="11" fillId="0" borderId="1" xfId="4" applyFont="1" applyBorder="1" applyAlignment="1">
      <alignment horizontal="center" vertical="center" wrapText="1"/>
    </xf>
    <xf numFmtId="0" fontId="10" fillId="3" borderId="1" xfId="4" applyFont="1" applyFill="1" applyBorder="1" applyAlignment="1" applyProtection="1">
      <alignment horizontal="center" vertical="center" wrapText="1"/>
      <protection locked="0"/>
    </xf>
    <xf numFmtId="166" fontId="18" fillId="0" borderId="1" xfId="19" applyNumberFormat="1" applyFont="1" applyBorder="1" applyAlignment="1" applyProtection="1">
      <alignment horizontal="center" vertical="center" wrapText="1"/>
      <protection locked="0"/>
    </xf>
    <xf numFmtId="177" fontId="10" fillId="0" borderId="1" xfId="19" applyNumberFormat="1" applyFont="1" applyFill="1" applyBorder="1" applyAlignment="1" applyProtection="1">
      <alignment horizontal="center" vertical="center" wrapText="1"/>
      <protection locked="0"/>
    </xf>
    <xf numFmtId="164" fontId="10" fillId="22" borderId="1" xfId="19" applyNumberFormat="1" applyFont="1" applyFill="1" applyBorder="1" applyAlignment="1" applyProtection="1">
      <alignment horizontal="center" vertical="center" wrapText="1"/>
      <protection locked="0"/>
    </xf>
    <xf numFmtId="9" fontId="25" fillId="0" borderId="1" xfId="4" applyNumberFormat="1" applyFont="1" applyBorder="1" applyAlignment="1">
      <alignment horizontal="center" vertical="center" wrapText="1"/>
    </xf>
    <xf numFmtId="166" fontId="9" fillId="37" borderId="1" xfId="4" applyNumberFormat="1" applyFont="1" applyFill="1" applyBorder="1" applyAlignment="1" applyProtection="1">
      <alignment horizontal="center" vertical="center" wrapText="1"/>
      <protection locked="0"/>
    </xf>
    <xf numFmtId="1" fontId="9" fillId="37" borderId="1" xfId="4" applyNumberFormat="1" applyFont="1" applyFill="1" applyBorder="1" applyAlignment="1" applyProtection="1">
      <alignment horizontal="center" vertical="center" wrapText="1"/>
      <protection locked="0"/>
    </xf>
    <xf numFmtId="0" fontId="21" fillId="32" borderId="1" xfId="4" applyFont="1" applyFill="1" applyBorder="1" applyAlignment="1" applyProtection="1">
      <alignment horizontal="center" vertical="center" wrapText="1"/>
      <protection locked="0"/>
    </xf>
    <xf numFmtId="0" fontId="9" fillId="37" borderId="1" xfId="4" applyFont="1" applyFill="1" applyBorder="1" applyAlignment="1" applyProtection="1">
      <alignment horizontal="center" vertical="center" wrapText="1"/>
      <protection locked="0"/>
    </xf>
    <xf numFmtId="170" fontId="9" fillId="37" borderId="1" xfId="4" applyNumberFormat="1" applyFont="1" applyFill="1" applyBorder="1" applyAlignment="1" applyProtection="1">
      <alignment horizontal="center" vertical="center" wrapText="1"/>
      <protection locked="0"/>
    </xf>
    <xf numFmtId="166" fontId="9" fillId="3" borderId="1" xfId="4" applyNumberFormat="1" applyFont="1" applyFill="1" applyBorder="1" applyAlignment="1" applyProtection="1">
      <alignment horizontal="center" vertical="center" wrapText="1"/>
      <protection locked="0"/>
    </xf>
    <xf numFmtId="166" fontId="10" fillId="22" borderId="1" xfId="19" applyNumberFormat="1" applyFont="1" applyFill="1" applyBorder="1" applyAlignment="1" applyProtection="1">
      <alignment horizontal="center" wrapText="1"/>
      <protection locked="0"/>
    </xf>
    <xf numFmtId="1" fontId="10" fillId="0" borderId="1" xfId="7" applyNumberFormat="1" applyFont="1" applyFill="1" applyBorder="1" applyAlignment="1" applyProtection="1">
      <alignment horizontal="left" wrapText="1"/>
      <protection locked="0"/>
    </xf>
    <xf numFmtId="166" fontId="11" fillId="38" borderId="1" xfId="19" applyNumberFormat="1" applyFont="1" applyFill="1" applyBorder="1" applyAlignment="1" applyProtection="1">
      <alignment horizontal="center" vertical="center" wrapText="1"/>
      <protection locked="0"/>
    </xf>
    <xf numFmtId="166" fontId="10" fillId="38" borderId="1" xfId="19" applyNumberFormat="1" applyFont="1" applyFill="1" applyBorder="1" applyAlignment="1" applyProtection="1">
      <alignment horizontal="center" vertical="center" wrapText="1"/>
      <protection locked="0"/>
    </xf>
    <xf numFmtId="2" fontId="10" fillId="0" borderId="1" xfId="7" applyNumberFormat="1" applyFont="1" applyFill="1" applyBorder="1" applyAlignment="1" applyProtection="1">
      <alignment horizontal="center" vertical="center" wrapText="1"/>
      <protection hidden="1"/>
    </xf>
    <xf numFmtId="166" fontId="10" fillId="0" borderId="1" xfId="20" applyNumberFormat="1" applyFont="1" applyFill="1" applyBorder="1" applyAlignment="1" applyProtection="1">
      <alignment horizontal="center" vertical="center" wrapText="1"/>
      <protection locked="0"/>
    </xf>
    <xf numFmtId="1" fontId="9" fillId="0" borderId="1" xfId="4" applyNumberFormat="1" applyFont="1" applyBorder="1" applyAlignment="1" applyProtection="1">
      <alignment horizontal="center" vertical="top" wrapText="1"/>
      <protection locked="0"/>
    </xf>
    <xf numFmtId="0" fontId="18" fillId="0" borderId="1" xfId="4" applyFont="1" applyBorder="1" applyAlignment="1">
      <alignment wrapText="1"/>
    </xf>
    <xf numFmtId="2" fontId="9" fillId="0" borderId="1" xfId="4" applyNumberFormat="1" applyFont="1" applyBorder="1" applyAlignment="1" applyProtection="1">
      <alignment horizontal="left" vertical="center" wrapText="1"/>
      <protection locked="0"/>
    </xf>
    <xf numFmtId="0" fontId="16" fillId="0" borderId="1" xfId="4" applyFont="1" applyBorder="1" applyAlignment="1" applyProtection="1">
      <alignment horizontal="center" vertical="center" wrapText="1"/>
      <protection locked="0"/>
    </xf>
    <xf numFmtId="42" fontId="10" fillId="0" borderId="1" xfId="21" applyFont="1" applyFill="1" applyBorder="1" applyAlignment="1" applyProtection="1">
      <alignment horizontal="center" vertical="center" wrapText="1"/>
    </xf>
    <xf numFmtId="2" fontId="10" fillId="0" borderId="1" xfId="7" applyNumberFormat="1" applyFont="1" applyFill="1" applyBorder="1" applyAlignment="1" applyProtection="1">
      <alignment horizontal="center" wrapText="1"/>
      <protection locked="0"/>
    </xf>
    <xf numFmtId="0" fontId="2" fillId="0" borderId="1" xfId="4" applyFont="1" applyBorder="1"/>
    <xf numFmtId="9" fontId="9" fillId="0" borderId="1" xfId="7" applyFont="1" applyFill="1" applyBorder="1" applyAlignment="1" applyProtection="1">
      <alignment horizontal="center" vertical="center" wrapText="1"/>
    </xf>
    <xf numFmtId="1" fontId="4" fillId="0" borderId="1" xfId="4" applyNumberFormat="1" applyBorder="1"/>
    <xf numFmtId="166" fontId="4" fillId="0" borderId="1" xfId="4" applyNumberFormat="1" applyBorder="1"/>
    <xf numFmtId="166" fontId="29" fillId="0" borderId="1" xfId="4" applyNumberFormat="1" applyFont="1" applyBorder="1"/>
    <xf numFmtId="173" fontId="0" fillId="0" borderId="1" xfId="7" applyNumberFormat="1" applyFont="1" applyBorder="1"/>
    <xf numFmtId="170" fontId="4" fillId="0" borderId="1" xfId="4" applyNumberFormat="1" applyBorder="1"/>
    <xf numFmtId="166" fontId="0" fillId="0" borderId="1" xfId="7" applyNumberFormat="1" applyFont="1" applyBorder="1"/>
    <xf numFmtId="2" fontId="4" fillId="0" borderId="1" xfId="4" applyNumberFormat="1" applyBorder="1"/>
    <xf numFmtId="9" fontId="0" fillId="0" borderId="1" xfId="7" applyFont="1" applyBorder="1"/>
    <xf numFmtId="173" fontId="4" fillId="0" borderId="1" xfId="2" applyNumberFormat="1" applyFont="1" applyBorder="1"/>
    <xf numFmtId="9" fontId="4" fillId="0" borderId="1" xfId="2" applyFont="1" applyBorder="1"/>
  </cellXfs>
  <cellStyles count="22">
    <cellStyle name="Comma" xfId="1" builtinId="3"/>
    <cellStyle name="Hyperlink" xfId="3" builtinId="8"/>
    <cellStyle name="Millares 2" xfId="15" xr:uid="{677D6C77-25C8-49AE-A3A9-20FA9FC89D15}"/>
    <cellStyle name="Moneda [0] 2" xfId="21" xr:uid="{C2787560-7F96-40E2-91C6-C7D12D36966F}"/>
    <cellStyle name="Moneda 10" xfId="5" xr:uid="{1CE17C7A-9834-499C-BE76-6095045EA65E}"/>
    <cellStyle name="Moneda 159 2 2 2" xfId="12" xr:uid="{633F8EA3-A1AA-4F3F-A1D9-A6BD1A1735F9}"/>
    <cellStyle name="Moneda 2" xfId="11" xr:uid="{EA6FA94A-F098-4003-BDF4-5EF7F0193639}"/>
    <cellStyle name="Moneda 2 2" xfId="18" xr:uid="{8F077D53-947E-4966-BF5D-A743BC13A148}"/>
    <cellStyle name="Moneda 4 2" xfId="10" xr:uid="{B6B33D45-DBF9-4A1E-9CB3-5B942DA13AB3}"/>
    <cellStyle name="Moneda 44 2" xfId="17" xr:uid="{B9419A9D-9258-4F88-B0E4-A045501DFAF2}"/>
    <cellStyle name="Moneda 5" xfId="8" xr:uid="{C2107162-447B-40AD-80F3-2EF2ED6C0B25}"/>
    <cellStyle name="Moneda 5 2" xfId="13" xr:uid="{4004E576-2F5E-4984-B383-47AC3FD80FEB}"/>
    <cellStyle name="Moneda 6" xfId="16" xr:uid="{1D4FD298-E360-4D63-8BF9-D3E7DCAE9640}"/>
    <cellStyle name="Moneda 7" xfId="6" xr:uid="{926593DA-0CC1-4692-8228-824C8677D992}"/>
    <cellStyle name="Moneda 9 10 2 2 2" xfId="19" xr:uid="{FA8B9B78-615D-4582-85F1-5E4461ECAFED}"/>
    <cellStyle name="Moneda 9 14" xfId="20" xr:uid="{4D12F1AA-A17A-4715-8B7D-E223747163E8}"/>
    <cellStyle name="Moneda 9 2 3" xfId="9" xr:uid="{C57E3526-E795-4A8C-8DE8-9F0357A6A147}"/>
    <cellStyle name="Moneda 9 2 3 2" xfId="14" xr:uid="{E8A11B93-F0A9-4243-95A9-CE6A92CE67A1}"/>
    <cellStyle name="Normal" xfId="0" builtinId="0"/>
    <cellStyle name="Normal 2" xfId="4" xr:uid="{738D4CC3-31DB-4AC8-9563-03639E97A94C}"/>
    <cellStyle name="Percent" xfId="2" builtinId="5"/>
    <cellStyle name="Porcentaje 2" xfId="7" xr:uid="{A0F8DDDD-6105-487E-8137-6B6E9FBD3215}"/>
  </cellStyles>
  <dxfs count="13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ustomXml" Target="../customXml/item3.xml"/><Relationship Id="rId5" Type="http://schemas.openxmlformats.org/officeDocument/2006/relationships/sharedStrings" Target="sharedStrings.xml"/><Relationship Id="rId10" Type="http://schemas.openxmlformats.org/officeDocument/2006/relationships/customXml" Target="../customXml/item2.xml"/><Relationship Id="rId4" Type="http://schemas.openxmlformats.org/officeDocument/2006/relationships/styles" Target="styles.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coch/Documents/BID/Cooperaci&#243;n%20t&#233;cnica/Componente%20II%20-%20cuidado%20rural/Inversiones%20complementarias/Matriz%20seguimiento%20consolidada%20Fases%201%20y%202_Junio24.xlsx" TargetMode="External"/><Relationship Id="rId1" Type="http://schemas.openxmlformats.org/officeDocument/2006/relationships/externalLinkPath" Target="/Users/ncoch/Documents/BID/Cooperaci&#243;n%20t&#233;cnica/Componente%20II%20-%20cuidado%20rural/Inversiones%20complementarias/Matriz%20seguimiento%20consolidada%20Fases%201%20y%202_Junio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guimiento fase I y II"/>
      <sheetName val="Hoja2"/>
      <sheetName val="Hoja1"/>
      <sheetName val="estructuración fase I y II"/>
    </sheetNames>
    <sheetDataSet>
      <sheetData sheetId="0"/>
      <sheetData sheetId="1"/>
      <sheetData sheetId="2"/>
      <sheetData sheetId="3">
        <row r="142">
          <cell r="A142" t="str">
            <v>I</v>
          </cell>
          <cell r="B142" t="str">
            <v>2019-2580004462</v>
          </cell>
          <cell r="C142" t="str">
            <v>CUENCA DEL CAGUÁN Y PIEDEMONTE CAQUETEÑO</v>
          </cell>
          <cell r="D142" t="str">
            <v xml:space="preserve">Incentivos a la conservación y producción sostenible en el departamento del caquetá (ICOPOS). </v>
          </cell>
          <cell r="E142">
            <v>2</v>
          </cell>
          <cell r="F142" t="str">
            <v>MISIÓN VERDE AMAZONÍA</v>
          </cell>
          <cell r="G142" t="str">
            <v>UT PRESERVAR - CARBO - ESPIRA</v>
          </cell>
        </row>
        <row r="143">
          <cell r="A143" t="str">
            <v>II</v>
          </cell>
          <cell r="B143" t="str">
            <v>2019-2580004532</v>
          </cell>
          <cell r="C143" t="str">
            <v>CUENCA DEL CAGUÁN Y PIEDEMONTE CAQUETEÑO</v>
          </cell>
          <cell r="D143" t="str">
            <v>Procesando los Lácteos del Caguán en Cartagena del Chairá, departamento de Caquetá, Colombia</v>
          </cell>
          <cell r="E143">
            <v>2</v>
          </cell>
          <cell r="F143" t="str">
            <v>UNIVERSIDAD DE LA AMAZONIA</v>
          </cell>
          <cell r="G143" t="str">
            <v>UT PRESERVAR - CARBO - ESPIRA</v>
          </cell>
        </row>
        <row r="144">
          <cell r="A144" t="str">
            <v>I</v>
          </cell>
          <cell r="B144" t="str">
            <v>2019-2580004552</v>
          </cell>
          <cell r="C144" t="str">
            <v>CUENCA DEL CAGUÁN Y PIEDEMONTE CAQUETEÑO</v>
          </cell>
          <cell r="D144" t="str">
            <v>Implementación de un modelo sostenible de producción de limón tahití como estrategía a la mitigación del cambio climático en el municipio de San Vicente del Caguan</v>
          </cell>
          <cell r="E144">
            <v>2</v>
          </cell>
          <cell r="F144" t="str">
            <v>ASOGANADO DE COLOMBIA SAS</v>
          </cell>
          <cell r="G144" t="str">
            <v>UT PRESERVAR - CARBO - ESPIRA</v>
          </cell>
        </row>
        <row r="145">
          <cell r="A145" t="str">
            <v>II</v>
          </cell>
          <cell r="B145" t="str">
            <v>2019-2580004612</v>
          </cell>
          <cell r="C145" t="str">
            <v>CUENCA DEL CAGUÁN Y PIEDEMONTE CAQUETEÑO</v>
          </cell>
          <cell r="D145" t="str">
            <v>Incentivar la reconversión de los cultivos de Granadilla y Banano, hacia esquemas de producción sostenibles, mediante el mejoramiento de la productividad y comercialización con agregación de valor, de la organización de productores ASOFRUTAL, Algeciras, Huila.</v>
          </cell>
          <cell r="E145">
            <v>2</v>
          </cell>
          <cell r="F145" t="str">
            <v>Universidad Surcolombiana</v>
          </cell>
          <cell r="G145" t="str">
            <v>CORDESARROLLO Y CADENA VALOR</v>
          </cell>
        </row>
        <row r="146">
          <cell r="A146" t="str">
            <v>II</v>
          </cell>
          <cell r="B146" t="str">
            <v>2019-2580005062</v>
          </cell>
          <cell r="C146" t="str">
            <v>CUENCA DEL CAGUÁN Y PIEDEMONTE CAQUETEÑO</v>
          </cell>
          <cell r="D146" t="str">
            <v>Fortalecimiento de la agrocadena del cacao con enfoque de conservación del ecosistema amazónico, en San Vicente del Caguán y Puerto Rico en Caquetá y La Macarena en Meta.</v>
          </cell>
          <cell r="E146">
            <v>2</v>
          </cell>
          <cell r="F146" t="str">
            <v xml:space="preserve">Comité de cultivadores de Cacao en sistemas Agroforestales del Municipio de San Vicente del Caguán - COMICACAO </v>
          </cell>
          <cell r="G146" t="str">
            <v>UT PRESERVAR - CARBO - ESPIRA</v>
          </cell>
        </row>
        <row r="147">
          <cell r="A147" t="str">
            <v>I</v>
          </cell>
          <cell r="B147" t="str">
            <v>2019-2580005272</v>
          </cell>
          <cell r="C147" t="str">
            <v>CUENCA DEL CAGUÁN Y PIEDEMONTE CAQUETEÑO</v>
          </cell>
          <cell r="D147" t="str">
            <v>Mejoramiento de la competitividad en la cadena de producción de Sacha Inchi como opción de diversificación productiva mediante la implementación de un sistema sostenible de producción, transformación y comercialización en el Departamento del Caquetá</v>
          </cell>
          <cell r="E147">
            <v>2</v>
          </cell>
          <cell r="F147" t="str">
            <v>Universidad Nacional de Colombia</v>
          </cell>
          <cell r="G147" t="str">
            <v>UT PRESERVAR - CARBO - ESPIRA</v>
          </cell>
        </row>
        <row r="148">
          <cell r="A148" t="str">
            <v>I</v>
          </cell>
          <cell r="B148" t="str">
            <v>2019-2580005832</v>
          </cell>
          <cell r="C148" t="str">
            <v>CUENCA DEL CAGUÁN Y PIEDEMONTE CAQUETEÑO</v>
          </cell>
          <cell r="D148" t="str">
            <v>Implementación de Sistemas Agroforestales cacaoteros como alternativa de producción sostenible para familias campesinas de tres municipios del departamento del Caquetá</v>
          </cell>
          <cell r="E148">
            <v>2</v>
          </cell>
          <cell r="F148" t="str">
            <v>ASOCIACIÓN DEPARTAMENTAL DE CULTIVADORES DE CACAO Y ESPECIES MADERABLES DEL CAQUETÁ- ACAMAFRUT.</v>
          </cell>
          <cell r="G148" t="str">
            <v>UT PRESERVAR - CARBO - ESPIRA</v>
          </cell>
        </row>
        <row r="149">
          <cell r="A149" t="str">
            <v>I</v>
          </cell>
          <cell r="B149" t="str">
            <v>2019-2580005932</v>
          </cell>
          <cell r="C149" t="str">
            <v>CUENCA DEL CAGUÁN Y PIEDEMONTE CAQUETEÑO</v>
          </cell>
          <cell r="D149" t="str">
            <v>Sistemas Agricolas caucheros resilientes a eventos climaticos extremos en el Departamento del Caqueta</v>
          </cell>
          <cell r="E149">
            <v>2</v>
          </cell>
          <cell r="F149" t="str">
            <v>ASOHECA</v>
          </cell>
          <cell r="G149" t="str">
            <v>UT PRESERVAR - CARBO - ESPIRA</v>
          </cell>
        </row>
        <row r="150">
          <cell r="A150" t="str">
            <v>I</v>
          </cell>
          <cell r="B150" t="str">
            <v>2019-2580006152</v>
          </cell>
          <cell r="C150" t="str">
            <v>CUENCA DEL CAGUÁN Y PIEDEMONTE CAQUETEÑO</v>
          </cell>
          <cell r="D150" t="str">
            <v>Fortalecimiento de las capacidades productivas de especies amazónicas cultivadas por familias campesinas del municipio de Florencia, Caquetá</v>
          </cell>
          <cell r="E150">
            <v>2</v>
          </cell>
          <cell r="F150" t="str">
            <v>Asociación de cooperativas y empresas solidarias del Huila-Asocooph</v>
          </cell>
          <cell r="G150" t="str">
            <v>UT PRESERVAR - CARBO - ESPIRA</v>
          </cell>
        </row>
        <row r="151">
          <cell r="A151" t="str">
            <v>II</v>
          </cell>
          <cell r="B151" t="str">
            <v>2019-2580006402</v>
          </cell>
          <cell r="C151" t="str">
            <v>CUENCA DEL CAGUÁN Y PIEDEMONTE CAQUETEÑO</v>
          </cell>
          <cell r="D151" t="str">
            <v>Generación de sostenibilidad ambiental y conservación de los ecosistemas estratégicos mediante prácticas productivas bajas en carbono en el Municipio de Curillo</v>
          </cell>
          <cell r="E151">
            <v>2</v>
          </cell>
          <cell r="F151" t="str">
            <v>Corporación de la Tecnología Ambiental para el Desarrollo Sostenible- CORPOJAGUAR</v>
          </cell>
          <cell r="G151" t="str">
            <v>INPROSEC</v>
          </cell>
        </row>
        <row r="152">
          <cell r="A152" t="str">
            <v>II</v>
          </cell>
          <cell r="B152" t="str">
            <v>2019-2580006532</v>
          </cell>
          <cell r="C152" t="str">
            <v>CUENCA DEL CAGUÁN Y PIEDEMONTE CAQUETEÑO</v>
          </cell>
          <cell r="D152" t="str">
            <v>Fortalecimiento de la producción ganadera con enfoque de adaptación al cambio climático y reducción de la frontera agropecuaria, hacia un mejor nivel de vida de las familias participantes del municipio de Albania, departamento de Caquetá</v>
          </cell>
          <cell r="E152">
            <v>2</v>
          </cell>
          <cell r="F152" t="str">
            <v>Unión Temporal AGROMANIFUE</v>
          </cell>
          <cell r="G152" t="str">
            <v>INPROSEC</v>
          </cell>
        </row>
        <row r="153">
          <cell r="A153" t="str">
            <v>I</v>
          </cell>
          <cell r="B153" t="str">
            <v>2019-2590002242</v>
          </cell>
          <cell r="C153" t="str">
            <v>MONTES DE MARÍA</v>
          </cell>
          <cell r="D153" t="str">
            <v>Proyecto productivo agrícola para generación de ingresos de 100 familias de la zona media de El Carmen de Bolívar en el corredor Punta de Plancha- Salitral, pertenecientes a la asociación Aspromontes de María.</v>
          </cell>
          <cell r="E153">
            <v>2</v>
          </cell>
          <cell r="F153" t="str">
            <v>Fundación Crecer en Paz</v>
          </cell>
          <cell r="G153" t="str">
            <v>PRODESARROLLO LTDA</v>
          </cell>
        </row>
        <row r="154">
          <cell r="A154" t="str">
            <v>II</v>
          </cell>
          <cell r="B154" t="str">
            <v>2019-2590002892</v>
          </cell>
          <cell r="C154" t="str">
            <v>MONTES DE MARÍA</v>
          </cell>
          <cell r="D154" t="str">
            <v>Mejoramiento del sistema productivo agroecológico del asocio yuca, maíz, ñame y frijol y aprovechamiento de la materia prima, en los cabildos indígenas de Libertad, Pajonal, Palo Alto, Berrugas, Rincón en el municipio de San Onofre- Sucre.</v>
          </cell>
          <cell r="E154">
            <v>2</v>
          </cell>
          <cell r="F154" t="str">
            <v>Corporación para el Desarrollo Participativo y Sostenible de los Pequeños Productores Rurales - Corporación PBA.</v>
          </cell>
          <cell r="G154" t="str">
            <v>ADELZAPATOSA</v>
          </cell>
        </row>
        <row r="155">
          <cell r="A155" t="str">
            <v>II</v>
          </cell>
          <cell r="B155" t="str">
            <v>2019-2590003092</v>
          </cell>
          <cell r="C155" t="str">
            <v>MONTES DE MARÍA</v>
          </cell>
          <cell r="D155" t="str">
            <v>Restauración ecológica de bosques protectores e implementación de pagos por servicios ambientales PSA, en las áreas de influencia de las microcuencas arroyo San Antonio y petaca, para la conservación de la biodiversidad y sus servicios ecosistémicos, en los predios resguardados Zenú, municipio de San Antonio de Palmito.</v>
          </cell>
          <cell r="E155">
            <v>1</v>
          </cell>
          <cell r="F155" t="str">
            <v>Corporación para el Desarrollo Participativo y Sostenible de los Pequeños Productores Rurales (Corporación PBA)</v>
          </cell>
          <cell r="G155" t="str">
            <v xml:space="preserve">ECOSIMPLE </v>
          </cell>
        </row>
        <row r="156">
          <cell r="A156" t="str">
            <v>I</v>
          </cell>
          <cell r="B156" t="str">
            <v>2019-2590003382</v>
          </cell>
          <cell r="C156" t="str">
            <v>MONTES DE MARÍA</v>
          </cell>
          <cell r="D156" t="str">
            <v>Fortalecimiento de los sistemas agroforestales sostenibles para el mejoramiento de la soberanía alimentaria de 100 familias en 19 cabildos indígenas Zenú en san Antonio de palmito.</v>
          </cell>
          <cell r="E156">
            <v>2</v>
          </cell>
          <cell r="F156" t="str">
            <v>Asociación de productores indígenas agroecológicos de san Antonio de Palmito (Asproinpal)</v>
          </cell>
          <cell r="G156" t="str">
            <v>PRODESARROLLO LTDA</v>
          </cell>
        </row>
        <row r="157">
          <cell r="A157" t="str">
            <v>II</v>
          </cell>
          <cell r="B157" t="str">
            <v>2019-2590003752</v>
          </cell>
          <cell r="C157" t="str">
            <v>MONTES DE MARÍA</v>
          </cell>
          <cell r="D157" t="str">
            <v>Restauración de Ecosistemas Degradados de Bosque Seco Tropical en los Montes de María mediante la implementación de Corredores de Conectividad Ecológica y Social, Esquemas Productivos Sostenible y de Conservación para la Recuperación Ambiental del Santuario de Flora y Fauna Los Colorados y su Área con Función Amortiguadora en 7 veredas del municipio de San Juan Nepomuceno y 2 veredas del municipio de San Jacinto, Departamento de Bolívar</v>
          </cell>
          <cell r="E157">
            <v>1</v>
          </cell>
          <cell r="F157" t="str">
            <v>Fundación Herencia Ambiental Caribe FUNDAHERENCIA</v>
          </cell>
          <cell r="G157" t="str">
            <v>PRODESARROLLO LTDA</v>
          </cell>
        </row>
        <row r="158">
          <cell r="A158" t="str">
            <v>II</v>
          </cell>
          <cell r="B158" t="str">
            <v>2019-2590003812</v>
          </cell>
          <cell r="C158" t="str">
            <v>MONTES DE MARÍA</v>
          </cell>
          <cell r="D158" t="str">
            <v>Implementación un sistema agroforestal "ñame espino//maíz//frutales" y la reforestación de las riberas del arroyo de Almagra, que contribuya con el aumento de la biodiversidad y la mejora de los ingresos de la comunidad del corregimiento de Almagra, municipio de Ovejas</v>
          </cell>
          <cell r="E158">
            <v>2</v>
          </cell>
          <cell r="F158" t="str">
            <v>Corporación para el desarrollo participativo y sostenible de los pequeños productores rurales-Corporación PBA¬-</v>
          </cell>
          <cell r="G158" t="str">
            <v>PRODESARROLLO LTDA</v>
          </cell>
        </row>
        <row r="159">
          <cell r="A159" t="str">
            <v>I</v>
          </cell>
          <cell r="B159" t="str">
            <v>2019-2590004412</v>
          </cell>
          <cell r="C159" t="str">
            <v>MONTES DE MARÍA</v>
          </cell>
          <cell r="D159" t="str">
            <v xml:space="preserve">“Saber del Monte: Fortalecimiento de cadenas de valor agrícolas y de la apicultura a partir del enriquecimiento y cuidado de la estructura ecológica del Bosque seco tropical en los Montes de María” </v>
          </cell>
          <cell r="E159" t="str">
            <v>1 y 2</v>
          </cell>
          <cell r="F159" t="str">
            <v>Patrimonio Natural Fondo para la Biodiversidad y Áreas Protegidas</v>
          </cell>
          <cell r="G159" t="str">
            <v>PRODESARROLLO LTDA</v>
          </cell>
        </row>
        <row r="160">
          <cell r="A160" t="str">
            <v>II</v>
          </cell>
          <cell r="B160" t="str">
            <v>2019-2590004692</v>
          </cell>
          <cell r="C160" t="str">
            <v>MONTES DE MARÍA</v>
          </cell>
          <cell r="D160" t="str">
            <v>Rehabilitación de áreas degradadas del bosque seco tropical de los Montes de María a través de corredores biológicos y sistemas sostenibles de producción en predios de campesinos de 11 veredas del municipio de Los Palmitos</v>
          </cell>
          <cell r="E160">
            <v>1</v>
          </cell>
          <cell r="F160" t="str">
            <v>Fundación Suiza de Cooperación al Desarrollo SWISSAID</v>
          </cell>
          <cell r="G160" t="str">
            <v>PRODESARROLLO LTDA</v>
          </cell>
        </row>
        <row r="161">
          <cell r="A161" t="str">
            <v>I</v>
          </cell>
          <cell r="B161" t="str">
            <v>2019-2590004832</v>
          </cell>
          <cell r="C161" t="str">
            <v>MONTES DE MARÍA</v>
          </cell>
          <cell r="D161" t="str">
            <v>Diseño e implementación de una ruta etnoecoturística, que promueva el reconoci- miento de la comunidad indígena Zenú, su cultura, cosmovisión y medios de vida, generando ingresos a los beneficiarios en las distintas comunidades donde se desa- rrollará el proyecto</v>
          </cell>
          <cell r="E161">
            <v>2</v>
          </cell>
          <cell r="F161" t="str">
            <v>Corporación para el Desarrollo de la Microempresa en Colombia- Microempresas de Colombia</v>
          </cell>
          <cell r="G161" t="str">
            <v>PRODESARROLLO LTDA</v>
          </cell>
        </row>
        <row r="162">
          <cell r="A162" t="str">
            <v>II</v>
          </cell>
          <cell r="B162" t="str">
            <v>2019-2590006522</v>
          </cell>
          <cell r="C162" t="str">
            <v>MONTES DE MARÍA</v>
          </cell>
          <cell r="D162" t="str">
            <v>Producción y comercialización de ñame espino para exportación con utilización de cultivo de cobertura en el municipio de San Juan Nepomuceno, Bolívar</v>
          </cell>
          <cell r="E162">
            <v>2</v>
          </cell>
          <cell r="F162" t="str">
            <v>Corporación para el Desarrollo Social Comunitario –CORSOC-</v>
          </cell>
          <cell r="G162" t="str">
            <v>PRODESARROLLO LTDA</v>
          </cell>
        </row>
        <row r="163">
          <cell r="A163" t="str">
            <v>II</v>
          </cell>
          <cell r="B163" t="str">
            <v>2019-2590007692</v>
          </cell>
          <cell r="C163" t="str">
            <v>MONTES DE MARÍA</v>
          </cell>
          <cell r="D163" t="str">
            <v>Proyecto integral de uso sostenible restauración y conservación de bosque seco tropical, en el municipio de San Juan Nepomuceno con miras a la conformación de un mercado comunitario de carbono.</v>
          </cell>
          <cell r="E163">
            <v>1</v>
          </cell>
          <cell r="F163" t="str">
            <v>Ecoexplora Consultoría S.A.S BIC</v>
          </cell>
          <cell r="G163" t="str">
            <v>PRODESARROLLO LTDA</v>
          </cell>
        </row>
        <row r="164">
          <cell r="A164" t="str">
            <v>II</v>
          </cell>
          <cell r="B164" t="str">
            <v>2019-2590007722</v>
          </cell>
          <cell r="C164" t="str">
            <v>MONTES DE MARÍA</v>
          </cell>
          <cell r="D164" t="str">
            <v>Mejoramiento de las condiciones socioeconómicas y ambientales de 170 familias, mediante la implementación de un sistema silvopastoril de producción ganadera doble propósito y el aprovechamiento de los recursos sólidos no aprovechables del hato en el mejoramiento de suelos y mitigación de gases de efecto invernadero</v>
          </cell>
          <cell r="E164">
            <v>2</v>
          </cell>
          <cell r="F164" t="str">
            <v>Corporación para el desarrollo participativo y sostenible de los pequeños productores rurales-Corporación PBA¬</v>
          </cell>
          <cell r="G164" t="str">
            <v>PRODESARROLLO LTDA</v>
          </cell>
        </row>
        <row r="165">
          <cell r="A165" t="str">
            <v>II</v>
          </cell>
          <cell r="B165" t="str">
            <v>2019-2590007842</v>
          </cell>
          <cell r="C165" t="str">
            <v>MONTES DE MARÍA</v>
          </cell>
          <cell r="D165" t="str">
            <v>Establecimiento de un sistema productivo de ñame diamante en asocio con maíz y frijol y construcción de reservorios para garantizar suministro de agua, para beneficiar a 65 familias campesinas víctimas del conflicto armado del Municipio de Colosó –Sucre.</v>
          </cell>
          <cell r="E165">
            <v>2</v>
          </cell>
          <cell r="F165" t="str">
            <v>Fundación Hijos de la Sierra Flor</v>
          </cell>
          <cell r="G165" t="str">
            <v>PRODESARROLLO LTDA</v>
          </cell>
        </row>
        <row r="166">
          <cell r="A166" t="str">
            <v>II</v>
          </cell>
          <cell r="B166" t="str">
            <v>2019-2590007932</v>
          </cell>
          <cell r="C166" t="str">
            <v>MONTES DE MARÍA</v>
          </cell>
          <cell r="D166" t="str">
            <v>Apicultura, huertas orgánicas, siembra y semi-mecanización del proceso del cultivo de ajonjolí como alternativa para la integración de los jóvenes rurales en las cadenas productiva de los montes de maría</v>
          </cell>
          <cell r="E166">
            <v>2</v>
          </cell>
          <cell r="F166" t="str">
            <v>Fundación Planeta Rural</v>
          </cell>
          <cell r="G166" t="str">
            <v>ADELZAPATOSA</v>
          </cell>
        </row>
        <row r="167">
          <cell r="A167" t="str">
            <v>II</v>
          </cell>
          <cell r="B167" t="str">
            <v>2019-2600002532</v>
          </cell>
          <cell r="C167" t="str">
            <v>ARAUCA</v>
          </cell>
          <cell r="D167" t="str">
            <v>Fortalecimiento técnico, productivo y comercial a familias campesinas víctimas de la violencia, de la vereda la arabia, municipio de Tame, Arauca, para el cultivo de 188 hectáreas de plátano hartón, bajo criterios de sostenibilidad, sustentabilidad y generación de mayores ingresos.</v>
          </cell>
          <cell r="E167">
            <v>2</v>
          </cell>
          <cell r="F167" t="str">
            <v>Corporación Colombia Internacional – CCI</v>
          </cell>
          <cell r="G167" t="str">
            <v>CONSORCIO AGROPROYECTOS 2018</v>
          </cell>
        </row>
        <row r="168">
          <cell r="A168" t="str">
            <v>I</v>
          </cell>
          <cell r="B168" t="str">
            <v>2019-2600002732</v>
          </cell>
          <cell r="C168" t="str">
            <v>ARAUCA</v>
          </cell>
          <cell r="D168" t="str">
            <v>Bosques de vida: recuperación y conservación de bosques en ecosistemas estratégicos del municipio de Tame Arauca</v>
          </cell>
          <cell r="E168">
            <v>1</v>
          </cell>
          <cell r="F168" t="str">
            <v>Fundación Reserva Natural La Palmita</v>
          </cell>
          <cell r="G168" t="str">
            <v>CONSORCIO AGROPROYECTOS 2018</v>
          </cell>
        </row>
        <row r="169">
          <cell r="A169" t="str">
            <v>II</v>
          </cell>
          <cell r="B169" t="str">
            <v>2019-2600004542</v>
          </cell>
          <cell r="C169" t="str">
            <v>ARAUCA</v>
          </cell>
          <cell r="D169" t="str">
            <v>Alianza para la conservación de servicios ecosistémicos de la cuenca alta del río tame en el PNN el Cocuy</v>
          </cell>
          <cell r="E169">
            <v>1</v>
          </cell>
          <cell r="F169" t="str">
            <v>Fundación Reserva Natural La Palmita</v>
          </cell>
          <cell r="G169" t="str">
            <v xml:space="preserve">ECOSIMPLE </v>
          </cell>
        </row>
        <row r="170">
          <cell r="A170" t="str">
            <v>II</v>
          </cell>
          <cell r="B170" t="str">
            <v>2019-2600006642</v>
          </cell>
          <cell r="C170" t="str">
            <v>ARAUCA</v>
          </cell>
          <cell r="D170" t="str">
            <v>Establecimiento de acuerdos de conservación para la liberación de áreas asociadas a los bosques ribereños del Río Lipa y sus tributarios, como estrategia de adaptación al cambio climático y fortalecimiento productivo de los pobladores locales del municipio de Arauquita.</v>
          </cell>
          <cell r="E170">
            <v>1</v>
          </cell>
          <cell r="F170" t="str">
            <v>Fundación Orinoquia Biodiversa (FOB)</v>
          </cell>
          <cell r="G170" t="str">
            <v xml:space="preserve">ECOSIMPLE </v>
          </cell>
        </row>
        <row r="171">
          <cell r="A171" t="str">
            <v>II</v>
          </cell>
          <cell r="B171" t="str">
            <v>2019-2600006882</v>
          </cell>
          <cell r="C171" t="str">
            <v>ARAUCA</v>
          </cell>
          <cell r="D171" t="str">
            <v>Implementación de un corredor ecológico en la zona con función amortiguadora del PNN El Cocuy en el municipio de Tame Arauca, a través de estrategias basadas en medidas de adaptación y mitigación al cambio climático para la conservación y recuperación de coberturas boscosas y el fortalecimiento productivo sostenible de los pobladores locales.</v>
          </cell>
          <cell r="E171">
            <v>1</v>
          </cell>
          <cell r="F171" t="str">
            <v>Fundación Orinoquia Biodiversa (FOB)</v>
          </cell>
          <cell r="G171" t="str">
            <v xml:space="preserve">ECOSIMPLE </v>
          </cell>
        </row>
        <row r="172">
          <cell r="A172" t="str">
            <v>II</v>
          </cell>
          <cell r="B172" t="str">
            <v>2019-2600007192</v>
          </cell>
          <cell r="C172" t="str">
            <v>ARAUCA</v>
          </cell>
          <cell r="D172" t="str">
            <v>Implementación de prácticas ecoamigables en la asociación piscícola El Vergel del municipio de Arauquita Dpto. de Arauca, mediante el fortalecimiento de la producción de tilapia roja en sistemas biofloc en tanques de geomembrana, con suministro de energía solar y optimización del recurso hídrico, así como el mejoramiento del proceso de postcosecha y la certificación Invima de la planta de procesamiento de peces.</v>
          </cell>
          <cell r="E172">
            <v>2</v>
          </cell>
          <cell r="F172" t="str">
            <v>Cámara de Comercio de Arauca</v>
          </cell>
          <cell r="G172" t="str">
            <v>CONSORCIO AGROPROYECTOS 2018</v>
          </cell>
        </row>
        <row r="173">
          <cell r="A173" t="str">
            <v>II</v>
          </cell>
          <cell r="B173" t="str">
            <v>2019-2600007622</v>
          </cell>
          <cell r="C173" t="str">
            <v>ARAUCA</v>
          </cell>
          <cell r="D173" t="str">
            <v>Implementación de nuevas áreas en sistemas forestales pecuarios y mejoramiento de las estructuras existente de la producción de leche en el municipio de Arauquita</v>
          </cell>
          <cell r="E173">
            <v>2</v>
          </cell>
          <cell r="F173" t="str">
            <v>Asociación de Profesionales para el Desarrollo Integral de la Sociedad –SERVICURE.</v>
          </cell>
          <cell r="G173" t="str">
            <v>CONSORCIO AGROPROYECTOS 2018</v>
          </cell>
        </row>
        <row r="174">
          <cell r="A174" t="str">
            <v>II</v>
          </cell>
          <cell r="B174" t="str">
            <v>2019-4400043712</v>
          </cell>
          <cell r="C174" t="str">
            <v>SIERRA NEVADA - PERIJÁ</v>
          </cell>
          <cell r="D174" t="str">
            <v xml:space="preserve">Restauración de ecosistemas degradados y proyectos agrícolas sostenibles en el territorio indígena Yukpa de Iroka en el Municipio Agustín Codazzi. </v>
          </cell>
          <cell r="E174">
            <v>1</v>
          </cell>
          <cell r="F174" t="str">
            <v>Resguardo Indígena Yukpa “Iroka”</v>
          </cell>
          <cell r="G174" t="str">
            <v xml:space="preserve">ECOSIMPLE </v>
          </cell>
        </row>
        <row r="175">
          <cell r="A175" t="str">
            <v>II</v>
          </cell>
          <cell r="B175" t="str">
            <v>2019-4400043782</v>
          </cell>
          <cell r="C175" t="str">
            <v>SUR DE BOLÍVAR</v>
          </cell>
          <cell r="D175" t="str">
            <v>Fortalecimiento de la cadena de ganaderìa mediante la implementaciòn de sistemas silvopastoriles y cercado elèctrico alimentado por paneles solares, beneficiando a 100 familias de pequeños productores agropecuarios del municipio de morales en el deparatmento de Bolìvar.</v>
          </cell>
          <cell r="E175">
            <v>2</v>
          </cell>
          <cell r="F175" t="str">
            <v>Asociación de productores agropecuarios de Colombia-ASOPROTECCO</v>
          </cell>
          <cell r="G175" t="str">
            <v>CONSORCIO SOSTENIBLE 2020</v>
          </cell>
        </row>
        <row r="176">
          <cell r="A176" t="str">
            <v>II</v>
          </cell>
          <cell r="B176" t="str">
            <v>2019-4400043952</v>
          </cell>
          <cell r="C176" t="str">
            <v>SIERRA NEVADA - PERIJÁ</v>
          </cell>
          <cell r="D176" t="str">
            <v>Fortalecimiento de capacidades para la promoción de una ganadería que contribuya a la conservación de los ecosistemas y minimice los impactos sobre fuentes hídricas, al tiempo que mejore la productividad en fincas participantes de los municipios de Cesar y Guajira</v>
          </cell>
          <cell r="E176">
            <v>2</v>
          </cell>
          <cell r="F176" t="str">
            <v xml:space="preserve">FEDERACION NACIONAL DE GANADEROS-FEDEGAN  </v>
          </cell>
          <cell r="G176" t="str">
            <v>ADELZAPATOSA</v>
          </cell>
        </row>
        <row r="177">
          <cell r="A177" t="str">
            <v>II</v>
          </cell>
          <cell r="B177" t="str">
            <v>2019-4400044002</v>
          </cell>
          <cell r="C177" t="str">
            <v>SUR DE BOLÍVAR</v>
          </cell>
          <cell r="D177" t="str">
            <v>Fortalecimiento del plan de establecimiento forestal de caucho natural (hevea brasiliensis) para beneficiar a 65 familias del municipio de San Pablo sur de Bolívar</v>
          </cell>
          <cell r="E177">
            <v>2</v>
          </cell>
          <cell r="F177" t="str">
            <v>ASOCAFÉ</v>
          </cell>
          <cell r="G177" t="str">
            <v xml:space="preserve">PORTAFOLIO VERDE </v>
          </cell>
        </row>
        <row r="178">
          <cell r="A178" t="str">
            <v>I</v>
          </cell>
          <cell r="B178" t="str">
            <v>2019-4400044232</v>
          </cell>
          <cell r="C178" t="str">
            <v>CHOCÓ</v>
          </cell>
          <cell r="D178" t="str">
            <v>Desarrollo de una economía forestal integral del Atrato medio, valorizando los múltiples productos de los bosques con cultivos de sostenibilidad y legalidad en Vigía del Fuerte</v>
          </cell>
          <cell r="E178">
            <v>2</v>
          </cell>
          <cell r="F178" t="str">
            <v>ONF Andina, sucursal en Colombia de ONF International</v>
          </cell>
          <cell r="G178" t="str">
            <v>UNION TEMPORAL INERCO - OPTIM</v>
          </cell>
        </row>
        <row r="179">
          <cell r="A179" t="str">
            <v>II</v>
          </cell>
          <cell r="B179" t="str">
            <v>2019-4400044242</v>
          </cell>
          <cell r="C179" t="str">
            <v>SUR DE BOLÍVAR</v>
          </cell>
          <cell r="D179" t="str">
            <v>ESTABLECIMIENTO DE 135 HECTÁREAS DE CACAO BAJO EL MODELO AGROFORESTAL, PARA BENEFICIAR 135 FAMILIAS DE PEQUEÑOS PRODUCTORES, EN LOS MUNICIPIOS DE SANTA ROSA DEL SUR, SIMITÍ Y MORALES. DENTRO DE LA ESTRATEGIA DE CONSOLIDACIÓN DE ESTE AGRONEGOCIO EN EL SUR DE BOLÍVAR</v>
          </cell>
          <cell r="E179">
            <v>2</v>
          </cell>
          <cell r="F179" t="str">
            <v>ASOCIACIÓN DE PRODUCTORES DE CACAO - APROCASUR</v>
          </cell>
          <cell r="G179" t="str">
            <v xml:space="preserve">PORTAFOLIO VERDE </v>
          </cell>
        </row>
        <row r="180">
          <cell r="A180" t="str">
            <v>II</v>
          </cell>
          <cell r="B180" t="str">
            <v>2019-4400044252</v>
          </cell>
          <cell r="C180" t="str">
            <v>SUR DE BOLÍVAR</v>
          </cell>
          <cell r="D180" t="str">
            <v>FORTALECIMIENTO DE LAS UNIDADES PRODUCTIVAS DE CACAO MEDIANTE LA RECONVERSIÓN PRODUCTIVA A TRAVÉS DE MODELOS AGROFORESTALES QUE PERMITAN AUMENTAR LA PRODUCTIVIDAD Y LA RESTAURACIÓN ECOLÓGICA EN EL MUNICIPIO DE SANTA ROSA DEL SUR (BOLIVAR)</v>
          </cell>
          <cell r="E180">
            <v>2</v>
          </cell>
          <cell r="F180" t="str">
            <v xml:space="preserve">UNIÓN COLOMBIANA DE CRIADORES DE CEBÚ LECHERO Y SUS CRUCES: ASOCIACIÓN AGROPECUARIA UCEBUL </v>
          </cell>
          <cell r="G180" t="str">
            <v>CONSORCIO SOSTENIBLE 2020</v>
          </cell>
        </row>
        <row r="181">
          <cell r="A181" t="str">
            <v>I</v>
          </cell>
          <cell r="B181" t="str">
            <v>2019-4400044282</v>
          </cell>
          <cell r="C181" t="str">
            <v>URABÁ ANTIOQUEÑO</v>
          </cell>
          <cell r="D181" t="str">
            <v>Fortalecimiento de la cadena productiva de la cadena de cacao en el municipio de turbo a través del fomento del cultivo, la aplicación de prácticas productivas sostenibles, el fortalecimiento organizacional y comercial e implementación de técnicas de extensión rural agropecuaria</v>
          </cell>
          <cell r="E181">
            <v>2</v>
          </cell>
          <cell r="F181" t="str">
            <v>Fundación de Estudios superiores Universitarios - Antonio roldán Betancur FESU</v>
          </cell>
          <cell r="G181" t="str">
            <v>PRODESARROLLO LTDA</v>
          </cell>
        </row>
        <row r="182">
          <cell r="A182" t="str">
            <v>I</v>
          </cell>
          <cell r="B182" t="str">
            <v xml:space="preserve">2019-4400044412 </v>
          </cell>
          <cell r="C182" t="str">
            <v>URABÁ ANTIOQUEÑO</v>
          </cell>
          <cell r="D182" t="str">
            <v>Establecimiento de núcleos de vegetación, conservación de bosques y producción sostenible de jagua como estrategia para mitigar la perdida y degradación de bosques en la Serrania de Abibe, contribuir  con el mantenimiento de sus servicios ecosistémicos y mejorar los ingresos familiares y las condiciones de vida en las comunidades indígenas de Chigorodó</v>
          </cell>
          <cell r="E182">
            <v>2</v>
          </cell>
          <cell r="F182" t="str">
            <v>CABILDO MAYOR INDIGENA CHIGORODO</v>
          </cell>
          <cell r="G182" t="str">
            <v>PRODESARROLLO LTDA</v>
          </cell>
        </row>
        <row r="183">
          <cell r="A183" t="str">
            <v>II</v>
          </cell>
          <cell r="B183" t="str">
            <v>2019-4400044422</v>
          </cell>
          <cell r="C183" t="str">
            <v>PACÍFICO MEDIO</v>
          </cell>
          <cell r="D183" t="str">
            <v>Restauración de ecosistemas degradados en áreas del Consejo Comunitario de la comunidad negra de Córdoba y San Cipriano, ubicado en el municipio de Buenaventura. (Valle del Cauca)</v>
          </cell>
          <cell r="E183">
            <v>1</v>
          </cell>
          <cell r="F183" t="str">
            <v>Fundación Ambientalista y Reforestadores de Colombia – FUNDARCOL</v>
          </cell>
          <cell r="G183" t="str">
            <v>FUNDACION NATURA</v>
          </cell>
        </row>
        <row r="184">
          <cell r="A184" t="str">
            <v>I</v>
          </cell>
          <cell r="B184" t="str">
            <v>2019-4400044472</v>
          </cell>
          <cell r="C184" t="str">
            <v>SIERRA NEVADA - PERIJÁ</v>
          </cell>
          <cell r="D184" t="str">
            <v>Conservación de la Biodiversidad y apicultura sostenible con familias campesinas del corregimiento La Victoria de San Isidrio, municpio de La Jagua de Ibirico como estrategia colectiva de resiliencia al cambio climático</v>
          </cell>
          <cell r="E184" t="str">
            <v>1 y 2</v>
          </cell>
          <cell r="F184" t="str">
            <v>Corporación desarrollo y paz del Cesar -PDPC-</v>
          </cell>
          <cell r="G184" t="str">
            <v>PRODESARROLLO LTDA</v>
          </cell>
        </row>
        <row r="185">
          <cell r="A185" t="str">
            <v>II</v>
          </cell>
          <cell r="B185" t="str">
            <v>2019-4400044582</v>
          </cell>
          <cell r="C185" t="str">
            <v>SIERRA NEVADA - PERIJÁ</v>
          </cell>
          <cell r="D185" t="str">
            <v xml:space="preserve">
Implementación de un modelo piloto de PSA pago por servicios ambientales como estrategia para la sostenibilidad ambiental territorial en la cuenca del río Guatapurí.
</v>
          </cell>
          <cell r="E185">
            <v>1</v>
          </cell>
          <cell r="F185" t="str">
            <v>Corporación Autónoma Regional del Cesar - CORPOCESAR</v>
          </cell>
          <cell r="G185" t="str">
            <v>PRODESARROLLO LTDA</v>
          </cell>
        </row>
        <row r="186">
          <cell r="A186" t="str">
            <v>II</v>
          </cell>
          <cell r="B186" t="str">
            <v>2019-4400044642</v>
          </cell>
          <cell r="C186" t="str">
            <v>SIERRA NEVADA - PERIJÁ</v>
          </cell>
          <cell r="D186" t="str">
            <v>Fortalecimiento a los pequeños productores de café a través de la implementación de sistemas agroforestales y conservación ambiental en la sierra nevada de santa marta, departamento del Magdalena</v>
          </cell>
          <cell r="E186">
            <v>2</v>
          </cell>
          <cell r="F186" t="str">
            <v>FEDERACIÓN NACIONAL DE CAFETEROS</v>
          </cell>
          <cell r="G186" t="str">
            <v>ADELZAPATOSA</v>
          </cell>
        </row>
        <row r="187">
          <cell r="A187" t="str">
            <v>I</v>
          </cell>
          <cell r="B187" t="str">
            <v>2019-4400044652</v>
          </cell>
          <cell r="C187" t="str">
            <v>SUR DE BOLÍVAR</v>
          </cell>
          <cell r="D187" t="str">
            <v>Bosques con Alas de Yondó</v>
          </cell>
          <cell r="E187" t="str">
            <v>1 y 2</v>
          </cell>
          <cell r="F187" t="str">
            <v>Fundación Con Vida</v>
          </cell>
          <cell r="G187" t="str">
            <v>CONSORCIO AGROPROYECTOS 2018</v>
          </cell>
        </row>
        <row r="188">
          <cell r="A188" t="str">
            <v>II</v>
          </cell>
          <cell r="B188" t="str">
            <v>2019-4400044782</v>
          </cell>
          <cell r="C188" t="str">
            <v>URABÁ ANTIOQUEÑO</v>
          </cell>
          <cell r="D188" t="str">
            <v>Aplicación de buenas prácticas agrícolas en el manejo de maracuyá amarillo, bajo enfoque de agricultura sostenible.</v>
          </cell>
          <cell r="E188">
            <v>2</v>
          </cell>
          <cell r="F188" t="str">
            <v>Cooperativa de Trabajo Asociado Agropecuario, Genética y Tecnología GENYTEC</v>
          </cell>
          <cell r="G188" t="str">
            <v>SOCYA</v>
          </cell>
        </row>
        <row r="189">
          <cell r="A189" t="str">
            <v>I</v>
          </cell>
          <cell r="B189" t="str">
            <v>2019-4400044792</v>
          </cell>
          <cell r="C189" t="str">
            <v>PACÍFICO MEDIO</v>
          </cell>
          <cell r="D189" t="str">
            <v>"Mujeres de río, mar y manglar" mejoramiento de las prácticas para la recuperación de ecosistemas de manglar y el buen aprovechamiento de productos marino - costeros y agrícolas sostenibles que generan ingresos y el buen vivir a mujeres pescadoras de comunidades de Guapi, costa pacifica Caucana.</v>
          </cell>
          <cell r="E189">
            <v>2</v>
          </cell>
          <cell r="F189" t="str">
            <v>Asomanos Negras</v>
          </cell>
          <cell r="G189" t="str">
            <v>UNION TEMPORAL INERCO - OPTIM</v>
          </cell>
        </row>
        <row r="190">
          <cell r="A190" t="str">
            <v>II</v>
          </cell>
          <cell r="B190" t="str">
            <v>2019-4400044802</v>
          </cell>
          <cell r="C190" t="str">
            <v>SUR DE BOLÍVAR</v>
          </cell>
          <cell r="D190" t="str">
            <v>Mejoramiento de la producción de plátano con pequeños productores del municipio San Pablo, del departamento de Bolívar</v>
          </cell>
          <cell r="E190">
            <v>2</v>
          </cell>
          <cell r="F190" t="str">
            <v>Unión Colombiana de Criadores de Cebú lechero y sus Cruces - Asociación agropecuaria UCEBUL</v>
          </cell>
          <cell r="G190" t="str">
            <v>CCI</v>
          </cell>
        </row>
        <row r="191">
          <cell r="A191" t="str">
            <v>II</v>
          </cell>
          <cell r="B191" t="str">
            <v>2019-4400044842</v>
          </cell>
          <cell r="C191" t="str">
            <v>SUR DE BOLÍVAR</v>
          </cell>
          <cell r="D191" t="str">
            <v>Implementación de un sistema silvopastoril en ganadería doble propósito en pequeños productores del municipio de San Pablo, departamento de Bolívar</v>
          </cell>
          <cell r="E191">
            <v>2</v>
          </cell>
          <cell r="F191" t="str">
            <v>Unión Colombiana de Criadores de Cebú lechero y sus Cruces - Asociación agropecuaria UCEBUL</v>
          </cell>
          <cell r="G191" t="str">
            <v>CCI</v>
          </cell>
        </row>
        <row r="192">
          <cell r="A192" t="str">
            <v>II</v>
          </cell>
          <cell r="B192" t="str">
            <v>2019-4400045032</v>
          </cell>
          <cell r="C192" t="str">
            <v>SUR DE BOLÍVAR</v>
          </cell>
          <cell r="D192" t="str">
            <v>MEJORAMIENTO DE LOS SISTEMAS PRODUCTIVOS EN GANADERÍA DOBLE PROPÓSITO CON TÉCNICAS DE EXTENSIÓN AGROPECUARIA QUE PERMITA EL MANEJO RACIONAL DE PRADERAS, MEJORAMIENTO DE LAS CONDICIONES NUTRICIONALES Y BUENAS PRÁCTICAS DE ORDEÑO PARA 108 PEQUEÑOS Y MEDIANOS PRODUCTORES DEL MUNICIPIO DE SANTA ROSA DEL SUR (BOLÍVAR)</v>
          </cell>
          <cell r="E192">
            <v>2</v>
          </cell>
          <cell r="F192" t="str">
            <v>UNIÓN COLOMBIANA DE CRIADORES DE CEBÚ LECHERO Y CRUCES - UCEBUL</v>
          </cell>
          <cell r="G192" t="str">
            <v>CONSORCIO SOSTENIBLE 2020</v>
          </cell>
        </row>
        <row r="193">
          <cell r="A193" t="str">
            <v>II</v>
          </cell>
          <cell r="B193" t="str">
            <v>2019-4400045052</v>
          </cell>
          <cell r="C193" t="str">
            <v>SUR DE BOLÍVAR</v>
          </cell>
          <cell r="D193" t="str">
            <v>MEJORAR LA PRODUCCIÓN DE PLÁTANO MEDIANTE UN SISTEMA DE PRODUCCIÓN INTENSIVO CON SIEMBRAS ESCALONADAS Y RIEGO MÓVIL A TRAVÉS DEL SERVICIO DE EXTENSIÓN AGROPECUARÍA JUNTO A PRÁCTICAS SOSTENIBLES CON EL MEDIO AMBIENTE E INNOVACIÓN EN LA PRODUCCIÓN DE SEMILLA PARA 100 PEQUEÑOS Y MEDIANOS PRODUCTORES DEL MUNICIPIO DE SANTA ROSA DEL SUR.</v>
          </cell>
          <cell r="E193">
            <v>2</v>
          </cell>
          <cell r="F193" t="str">
            <v xml:space="preserve">UNIÓN COLOMBIANA DE CRIADORES DE CEBÚ LECHERO Y SUS CRUCES: ASOCIACIÓN AGROPECUARIA UCEBUL </v>
          </cell>
          <cell r="G193" t="str">
            <v>CONSORCIO SOSTENIBLE 2020</v>
          </cell>
        </row>
        <row r="194">
          <cell r="A194" t="str">
            <v>II</v>
          </cell>
          <cell r="B194" t="str">
            <v>2019-4400045062</v>
          </cell>
          <cell r="C194" t="str">
            <v>PACÍFICO MEDIO</v>
          </cell>
          <cell r="D194" t="str">
            <v>Restauración de áreas degradadas y/o deforestadas en el Consejo Comunitario de la Comunidad Negra de La Plata Bahía Málaga, del Municipio de Buenaventura, a fin de dinamizar las prácticas culturales, para garantizar el buen vivir en el territorio con participación activa de género y generacional.</v>
          </cell>
          <cell r="E194">
            <v>1</v>
          </cell>
          <cell r="F194" t="str">
            <v>Consejo Comunitario de la comunidad negra de La Plata Bahía Málaga</v>
          </cell>
          <cell r="G194" t="str">
            <v>FUNDACION NATURA</v>
          </cell>
        </row>
        <row r="195">
          <cell r="A195" t="str">
            <v>II</v>
          </cell>
          <cell r="B195" t="str">
            <v>2019-4400045082</v>
          </cell>
          <cell r="C195" t="str">
            <v>URABÁ ANTIOQUEÑO</v>
          </cell>
          <cell r="D195" t="str">
            <v>Producción sostenible de maracuyá de la asociación agropecuaria de familias campesinas de Necoclí - ASOAFACAN</v>
          </cell>
          <cell r="E195">
            <v>2</v>
          </cell>
          <cell r="F195" t="str">
            <v>Fundación Planeta Rural</v>
          </cell>
          <cell r="G195" t="str">
            <v>SOCYA</v>
          </cell>
        </row>
        <row r="196">
          <cell r="A196" t="str">
            <v>II</v>
          </cell>
          <cell r="B196" t="str">
            <v>2019-4400045102</v>
          </cell>
          <cell r="C196" t="str">
            <v>SIERRA NEVADA - PERIJÁ</v>
          </cell>
          <cell r="D196" t="str">
            <v xml:space="preserve"> Fortalecimiento de la actividad cacaotera de agricultores pertenecientes a la asociación de productores y comercializadores de cacao y otros productos agrícolas de San José de oriente - Cacaoriente, mediante la implementación de sistemas agroforestales que contribuyan a la generación de ingresos y a la sostenibilidad ambiental</v>
          </cell>
          <cell r="E196">
            <v>2</v>
          </cell>
          <cell r="F196" t="str">
            <v>Asistencia profesional para el desarrollo - PRODESAROLLO LTDA</v>
          </cell>
          <cell r="G196" t="str">
            <v>ADELZAPATOSA</v>
          </cell>
        </row>
        <row r="197">
          <cell r="A197" t="str">
            <v>I</v>
          </cell>
          <cell r="B197" t="str">
            <v>2019-4400045122</v>
          </cell>
          <cell r="C197" t="str">
            <v>PACÍFICO MEDIO</v>
          </cell>
          <cell r="D197" t="str">
            <v>Solares  tradicionales integrales sostenibles: sotis apuesta y estrategia autónoma por la reactivación económica rural solidaria, la autonomía y seguridad alimentaria familiar, el rescate de la identidad cultural, la conservación de la biodiversidad y los servicios ecosistémicos del choco biogeográfico con prácticas bajas en producción de carbono</v>
          </cell>
          <cell r="E197">
            <v>2</v>
          </cell>
          <cell r="F197" t="str">
            <v>Consejo Comunitario de la Comunidad Negra de la Cuenca del Río Dagua (Zona Media y Alta) CCAMDA</v>
          </cell>
          <cell r="G197" t="str">
            <v>UNION TEMPORAL INERCO - OPTIM</v>
          </cell>
        </row>
        <row r="198">
          <cell r="A198" t="str">
            <v>II</v>
          </cell>
          <cell r="B198" t="str">
            <v>2019-4400045242</v>
          </cell>
          <cell r="C198" t="str">
            <v>SIERRA NEVADA - PERIJÁ</v>
          </cell>
          <cell r="D198" t="str">
            <v>Establecimiento Y Sostenimiento (Rehabilitación Y Renovación) De Cacao En El Municipio De Pueblo Bello Para 80 Familias Orientados A Mejorar La Producción Y Su Infraestructura Para Su Proceso Agroindustrial.</v>
          </cell>
          <cell r="E198">
            <v>2</v>
          </cell>
          <cell r="F198" t="str">
            <v>Fundación Para El Desarrollo De La Región Y El País- FUNDECERP</v>
          </cell>
          <cell r="G198" t="str">
            <v>ADELZAPATOSA</v>
          </cell>
        </row>
        <row r="199">
          <cell r="A199" t="str">
            <v>I</v>
          </cell>
          <cell r="B199" t="str">
            <v>2019-4400045342</v>
          </cell>
          <cell r="C199" t="str">
            <v>SUR DE BOLÍVAR</v>
          </cell>
          <cell r="D199" t="str">
            <v>Cocreación de alternativas sostenibles silvopastoriles biodiversas en el Consejo Comu- nitario de Negritudes de la vereda Caño Bodega en el municipio de Yondó (Antioquia) para mitigación y adaptación al cambio climático con estrategias de producción eficiente</v>
          </cell>
          <cell r="E199">
            <v>2</v>
          </cell>
          <cell r="F199" t="str">
            <v>Corporación para el Desarrollo Rural Comunitario (CORURAL)</v>
          </cell>
          <cell r="G199" t="str">
            <v>CONSORCIO AGROPROYECTOS 2018</v>
          </cell>
        </row>
        <row r="200">
          <cell r="A200" t="str">
            <v>I</v>
          </cell>
          <cell r="B200" t="str">
            <v>2019-4400045392</v>
          </cell>
          <cell r="C200" t="str">
            <v>SUR DE BOLÍVAR</v>
          </cell>
          <cell r="D200" t="str">
            <v>Fortalecimiento de la producción de café especial de 110 familias mediante sistema sostenible que mejore las condiciones socio - económicas, ambientales y de adaptabilidad al cambio climático</v>
          </cell>
          <cell r="E200">
            <v>2</v>
          </cell>
          <cell r="F200" t="str">
            <v>Asociación de caficultores y productores agropecuarios de Santa Rosa Del Sur - Asocafé.</v>
          </cell>
          <cell r="G200" t="str">
            <v>CONSORCIO AGROPROYECTOS 2018</v>
          </cell>
        </row>
        <row r="201">
          <cell r="A201" t="str">
            <v>II</v>
          </cell>
          <cell r="B201" t="str">
            <v>2019-4400045852</v>
          </cell>
          <cell r="C201" t="str">
            <v>URABÁ ANTIOQUEÑO</v>
          </cell>
          <cell r="D201" t="str">
            <v>Producción sostenible y comercialización de yuca fresca para mercado parafinado en el municipio de Mutatá, subregión de Urabá antioqueño</v>
          </cell>
          <cell r="E201">
            <v>2</v>
          </cell>
          <cell r="F201" t="str">
            <v>Cooperativa de trabajo asociado agropecuario, genética y tecnología GENYTEC</v>
          </cell>
          <cell r="G201" t="str">
            <v>SOCYA</v>
          </cell>
        </row>
        <row r="202">
          <cell r="A202" t="str">
            <v>II</v>
          </cell>
          <cell r="B202" t="str">
            <v>2019-4400045862</v>
          </cell>
          <cell r="C202" t="str">
            <v>Pacífico Medio</v>
          </cell>
          <cell r="D202" t="str">
            <v>Restauración de los ecosistemas boscosos como estrategia de fortalecimiento comunitario que contribuya a la pervivencia cultural de la etnia Wounaan dentro de los resguardos Burujón la Unión San Bernardo (comunidad Agua Clara), Chachajo (comunidad Chachajo) y Nuevo Pitalito (comunidad Chamapuro), municipio de Buenaventura</v>
          </cell>
          <cell r="E202">
            <v>1</v>
          </cell>
          <cell r="F202" t="str">
            <v>Fundación para el desarrollo integral de las comunidades- SINERGIA.</v>
          </cell>
          <cell r="G202" t="str">
            <v>FUNDACION NATURA</v>
          </cell>
        </row>
        <row r="203">
          <cell r="A203" t="str">
            <v>I</v>
          </cell>
          <cell r="B203" t="str">
            <v>2019-4400046062</v>
          </cell>
          <cell r="C203" t="str">
            <v>CHOCÓ</v>
          </cell>
          <cell r="D203" t="str">
            <v xml:space="preserve">Restauración ecológica de las áreas degradadas presentes en las riveras del río Jiguamiandó y sus ciénagas aledañas área de influencia directa del rio Atrato  </v>
          </cell>
          <cell r="E203">
            <v>1</v>
          </cell>
          <cell r="F203" t="str">
            <v>CONSEJO COMUNITARIO DE LA CUENCA DEL RÍO JIGUAMINDÓ</v>
          </cell>
          <cell r="G203" t="str">
            <v>UNION TEMPORAL INERCO - OPTIM</v>
          </cell>
        </row>
      </sheetData>
    </sheetDataSet>
  </externalBook>
</externalLink>
</file>

<file path=xl/persons/person.xml><?xml version="1.0" encoding="utf-8"?>
<personList xmlns="http://schemas.microsoft.com/office/spreadsheetml/2018/threadedcomments" xmlns:x="http://schemas.openxmlformats.org/spreadsheetml/2006/main">
  <person displayName="RICARDO ADOLFO BERNAL BERNAL" id="{40245B5A-1E94-43AE-A62C-9777F8ACF483}" userId="a55308e282ed7afb" providerId="Windows Live"/>
  <person displayName="Nydia Lucia Alfonso Palacino" id="{4F3DC057-2325-429A-B922-55472836F77E}" userId="S::nlalfonsop@eafit.edu.co::30536409-a527-4c3b-9146-5b8a890c9b2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H13" dT="2023-06-26T15:30:08.75" personId="{40245B5A-1E94-43AE-A62C-9777F8ACF483}" id="{744D1C8C-5255-453A-A8A4-3A66FA60537A}">
    <text>SE AFECTO VALOR EN RAZON A UN AJUSTE ENEL ANEXO 2 EN PROCESO DE SOLICITUD DE SEGUNDO DESEMBOLSO</text>
  </threadedComment>
  <threadedComment ref="DJ13" dT="2023-06-26T15:28:14.87" personId="{40245B5A-1E94-43AE-A62C-9777F8ACF483}" id="{2057EBB3-6E35-4040-A5D9-E483794376F0}">
    <text>SE REALIZO AJUSTE A ANEXO 2 EN PROCRESO DE TRAMITE DE SEGUNDO DESEMBOLSO</text>
  </threadedComment>
  <threadedComment ref="BZ88" dT="2023-12-06T13:42:47.83" personId="{4F3DC057-2325-429A-B922-55472836F77E}" id="{A06C0D72-904D-464B-9A14-F19B2D3B5B3E}">
    <text>Reintegró recursos no ejecutados el 1 de noviembre de 2023 por $410.009.341</text>
  </threadedComment>
  <threadedComment ref="BZ89" dT="2023-12-06T13:43:51.53" personId="{4F3DC057-2325-429A-B922-55472836F77E}" id="{77CD8EA1-640B-4532-BAE5-C0EB61427807}">
    <text>Reintegró saldo de recursos no ejecutados el 1 de noviembre de 2023</text>
  </threadedComment>
  <threadedComment ref="DV101" dT="2023-06-06T21:23:21.97" personId="{40245B5A-1E94-43AE-A62C-9777F8ACF483}" id="{EE99905C-31F7-4FAF-96A3-FADD8D523DEB}">
    <text>COMPONENTE 1</text>
  </threadedComment>
  <threadedComment ref="DV120" dT="2023-06-06T21:23:34.49" personId="{40245B5A-1E94-43AE-A62C-9777F8ACF483}" id="{AB203596-655D-44B5-B3EC-EFD82D5EE47E}">
    <text>COMPONENTE 1</text>
  </threadedComment>
  <threadedComment ref="DV123" dT="2023-06-06T21:23:01.87" personId="{40245B5A-1E94-43AE-A62C-9777F8ACF483}" id="{307EDA2E-E629-494F-9A68-1065C4C0AD44}">
    <text>COMPONENTE 1</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g/personal/dani_umbarila_fondocolombiaenpaz_gov_co/EraOPrAm3IFFjk_VPhZ0lB4B3jZNEBwAWLjrLu0QkvIV8w?e=iNlyHf" TargetMode="External"/><Relationship Id="rId21" Type="http://schemas.openxmlformats.org/officeDocument/2006/relationships/hyperlink" Target="../../../../:f:/g/personal/dani_umbarila_fondocolombiaenpaz_gov_co/Ej3p54bpo6pGvPnF3TRlaeYBh-1DDXegpoxp8IMxFQu_gQ?e=PNTmxy" TargetMode="External"/><Relationship Id="rId42" Type="http://schemas.openxmlformats.org/officeDocument/2006/relationships/hyperlink" Target="https://drive.google.com/drive/folders/1ERrgcSzqXelejvJCVZF3OvLS5DThaZuy?usp=sharing" TargetMode="External"/><Relationship Id="rId63" Type="http://schemas.openxmlformats.org/officeDocument/2006/relationships/hyperlink" Target="../../../../:f:/g/personal/dani_umbarila_fondocolombiaenpaz_gov_co/EgfzSgepXPtOkb4m8qJLsm0BOHFs5rlUCtim7RIEkjaqjQ?e=T9mJZc" TargetMode="External"/><Relationship Id="rId84" Type="http://schemas.openxmlformats.org/officeDocument/2006/relationships/hyperlink" Target="../../../../:f:/g/personal/dani_umbarila_fondocolombiaenpaz_gov_co/ErznBI7GHE9Nl4PDn5jmMg0BPAVhooqbfoJe0MZ9YfKoRg?e=Lp8Nn4" TargetMode="External"/><Relationship Id="rId138" Type="http://schemas.openxmlformats.org/officeDocument/2006/relationships/hyperlink" Target="../../../../:f:/g/personal/dani_umbarila_fondocolombiaenpaz_gov_co/ElfHjHmEENxMmRvCV37cNF4BKc3mmOh_b6J9d6qETcFcoA?e=CgLveh" TargetMode="External"/><Relationship Id="rId159" Type="http://schemas.openxmlformats.org/officeDocument/2006/relationships/hyperlink" Target="../../../../:f:/g/personal/dani_umbarila_fondocolombiaenpaz_gov_co/Eg5q4qVBnRZGolZuB7PFui4BiOFpgsjt7CPzh8Y3QGv7bw?e=qOp8K5" TargetMode="External"/><Relationship Id="rId170" Type="http://schemas.openxmlformats.org/officeDocument/2006/relationships/hyperlink" Target="../../../../:f:/g/personal/dani_umbarila_fondocolombiaenpaz_gov_co/Ej1VDntms2pLvvjM5_7sNtsB-ZCh_XUV0pB4_RjCbEQJkA?e=7t8oBA" TargetMode="External"/><Relationship Id="rId191" Type="http://schemas.openxmlformats.org/officeDocument/2006/relationships/hyperlink" Target="../../../../:f:/g/personal/dani_umbarila_fondocolombiaenpaz_gov_co/EkNxLKJJUc5Bgf0ukJMgoGoBU_UTmNI8T_0e0_k_KPzQhQ?e=2mpsFv" TargetMode="External"/><Relationship Id="rId205" Type="http://schemas.openxmlformats.org/officeDocument/2006/relationships/vmlDrawing" Target="../drawings/vmlDrawing1.vml"/><Relationship Id="rId107" Type="http://schemas.openxmlformats.org/officeDocument/2006/relationships/hyperlink" Target="../../../../:f:/g/personal/dani_umbarila_fondocolombiaenpaz_gov_co/EjuU4vaIf91EpZZ3ptMaNdUBHgaDvNNcArVDDMCqWI2kKA?e=WItq7w" TargetMode="External"/><Relationship Id="rId11" Type="http://schemas.openxmlformats.org/officeDocument/2006/relationships/hyperlink" Target="https://drive.google.com/drive/folders/1GYpNg3fQ9qrmXt2pThWP5XWjNR56XX6V?usp=sharing" TargetMode="External"/><Relationship Id="rId32" Type="http://schemas.openxmlformats.org/officeDocument/2006/relationships/hyperlink" Target="../../../../:f:/g/personal/dani_umbarila_fondocolombiaenpaz_gov_co/EkpLf1rogT5NkL31GElMjNkBuVzYj8S6fxXrjjcZ4LPfOg?e=CS5UgH" TargetMode="External"/><Relationship Id="rId53" Type="http://schemas.openxmlformats.org/officeDocument/2006/relationships/hyperlink" Target="../../../../:f:/g/personal/dani_umbarila_fondocolombiaenpaz_gov_co/Er-5NNivZfNOuW4XCybWAAEBnHA0Pz3ImnU3Jdq7_JT5Eg?e=12D8fc" TargetMode="External"/><Relationship Id="rId74" Type="http://schemas.openxmlformats.org/officeDocument/2006/relationships/hyperlink" Target="https://drive.google.com/drive/folders/1KpiFaOUWynm5xjK7K4ApPPBzZvD8eV9x?usp=sharing" TargetMode="External"/><Relationship Id="rId128" Type="http://schemas.openxmlformats.org/officeDocument/2006/relationships/hyperlink" Target="../../../../:f:/g/personal/dani_umbarila_fondocolombiaenpaz_gov_co/EhZM1C8mOVVPlJpTcFTgVYcB0n7Rw04P8Xrvl_kHaEJolQ?e=rnKjSb" TargetMode="External"/><Relationship Id="rId149" Type="http://schemas.openxmlformats.org/officeDocument/2006/relationships/hyperlink" Target="../../../../:f:/g/personal/dani_umbarila_fondocolombiaenpaz_gov_co/ErctOc9at6tOqMG2W2cBhVkB8Lg0_kPz6kiW6OgNBqX_dQ?e=orOBUx" TargetMode="External"/><Relationship Id="rId5" Type="http://schemas.openxmlformats.org/officeDocument/2006/relationships/hyperlink" Target="https://drive.google.com/drive/folders/1NFGYZaudBokjo2b4Zj_CVhrvFqfFGJIw?usp=sharing" TargetMode="External"/><Relationship Id="rId95" Type="http://schemas.openxmlformats.org/officeDocument/2006/relationships/hyperlink" Target="../../../../:f:/g/personal/dani_umbarila_fondocolombiaenpaz_gov_co/EteWvZq5zGxGvfJdWZc5cjQBnMfNiWn7MkDWYcjEn9Me_A?e=L7TIF5" TargetMode="External"/><Relationship Id="rId160" Type="http://schemas.openxmlformats.org/officeDocument/2006/relationships/hyperlink" Target="../../../../:f:/g/personal/dani_umbarila_fondocolombiaenpaz_gov_co/EviPGCE8jANGmcFyGbtjGZUBdZERynPuMOJtdC4EnKQr_w" TargetMode="External"/><Relationship Id="rId181" Type="http://schemas.openxmlformats.org/officeDocument/2006/relationships/hyperlink" Target="../../../../:f:/g/personal/dani_umbarila_fondocolombiaenpaz_gov_co/EjWPDy8uKb5Aj0Gk8xER4nIBLUP0jnsv6vUV_dOgkuXCuw?e=6dp7M2" TargetMode="External"/><Relationship Id="rId22" Type="http://schemas.openxmlformats.org/officeDocument/2006/relationships/hyperlink" Target="../../../../:f:/g/personal/dani_umbarila_fondocolombiaenpaz_gov_co/EjTCHbCSOP9Bq0cqDwKihwUBMX-49pajgvEE4qTnt-Q25w?e=vrShCf" TargetMode="External"/><Relationship Id="rId43" Type="http://schemas.openxmlformats.org/officeDocument/2006/relationships/hyperlink" Target="https://drive.google.com/drive/folders/12HWhc6_qyZX-kF5Ahjc2dN_gxxmdObu0?usp=sharing" TargetMode="External"/><Relationship Id="rId64" Type="http://schemas.openxmlformats.org/officeDocument/2006/relationships/hyperlink" Target="../../../../:f:/g/personal/dani_umbarila_fondocolombiaenpaz_gov_co/EkdBx0kezZVJvNmgdJ-UFCgBMupDzSBWdHj9IG-9HTfq1g?e=P08sV8" TargetMode="External"/><Relationship Id="rId118" Type="http://schemas.openxmlformats.org/officeDocument/2006/relationships/hyperlink" Target="../../../../:f:/g/personal/dani_umbarila_fondocolombiaenpaz_gov_co/EpcgTFwFKIZHjBA2kkReyPYB7EukI7j-fzr5oYpPBzujng" TargetMode="External"/><Relationship Id="rId139" Type="http://schemas.openxmlformats.org/officeDocument/2006/relationships/hyperlink" Target="https://drive.google.com/drive/folders/1UZ4PiqYGLJPsG6yV_duI4Lajh6viqqt7?usp=sharing" TargetMode="External"/><Relationship Id="rId85" Type="http://schemas.openxmlformats.org/officeDocument/2006/relationships/hyperlink" Target="../../../../:f:/g/personal/dani_umbarila_fondocolombiaenpaz_gov_co/ErNeVQ-zN1lFt0kyjbc_FJEBUDJqJdjfgTMpTDeibhd4ag?e=nVHf6J" TargetMode="External"/><Relationship Id="rId150" Type="http://schemas.openxmlformats.org/officeDocument/2006/relationships/hyperlink" Target="https://drive.google.com/drive/folders/1oEaBZyfv0ITl39CyWYkxxEtpG0FrqQ3E?usp=sharing" TargetMode="External"/><Relationship Id="rId171" Type="http://schemas.openxmlformats.org/officeDocument/2006/relationships/hyperlink" Target="../../../../:f:/g/personal/dani_umbarila_fondocolombiaenpaz_gov_co/ElBbulZmNRtJopZGyN9IGxIBb8o8wLjkYRnzULrJBPue4w?e=b2Eyoc" TargetMode="External"/><Relationship Id="rId192" Type="http://schemas.openxmlformats.org/officeDocument/2006/relationships/hyperlink" Target="../../../../:f:/g/personal/dani_umbarila_fondocolombiaenpaz_gov_co/EnbFt-aOytFFkvmpt1_qde4B13TIZt73jDglRhwmWUW_qw?e=KEqdTk" TargetMode="External"/><Relationship Id="rId206" Type="http://schemas.openxmlformats.org/officeDocument/2006/relationships/comments" Target="../comments1.xml"/><Relationship Id="rId12" Type="http://schemas.openxmlformats.org/officeDocument/2006/relationships/hyperlink" Target="../../../../:f:/g/personal/dani_umbarila_fondocolombiaenpaz_gov_co/ElDZ9XnNBWFFjgLn578Sd_IBhLZMXvPJwhGe9JNlBx2NJQ?e=KFFxkD" TargetMode="External"/><Relationship Id="rId33" Type="http://schemas.openxmlformats.org/officeDocument/2006/relationships/hyperlink" Target="https://drive.google.com/drive/folders/12Ww_fE3Po17cbaFXJoailTYDoKsrcFRk?usp=sharing" TargetMode="External"/><Relationship Id="rId108" Type="http://schemas.openxmlformats.org/officeDocument/2006/relationships/hyperlink" Target="../../../../:f:/g/personal/dani_umbarila_fondocolombiaenpaz_gov_co/EppT9OS5uAVCr4apxYckLSIB63pFayLkXqgwl7YZo3uVjg?e=ujhNk5" TargetMode="External"/><Relationship Id="rId129" Type="http://schemas.openxmlformats.org/officeDocument/2006/relationships/hyperlink" Target="https://drive.google.com/drive/folders/1IIJtC981x5UWW4irWLjZsvEPninMNK87?usp=sharing" TargetMode="External"/><Relationship Id="rId54" Type="http://schemas.openxmlformats.org/officeDocument/2006/relationships/hyperlink" Target="../../../../:f:/g/personal/dani_umbarila_fondocolombiaenpaz_gov_co/EtR574boGeFHvhiiPPEIkT8B3M4JZkBdDX0Lh6hhNGmkqg?e=AUUyea" TargetMode="External"/><Relationship Id="rId75" Type="http://schemas.openxmlformats.org/officeDocument/2006/relationships/hyperlink" Target="https://drive.google.com/drive/folders/1oNwSqZsZbhCNpYYEPAi9WlTBv-KkqJFG?usp=sharing" TargetMode="External"/><Relationship Id="rId96" Type="http://schemas.openxmlformats.org/officeDocument/2006/relationships/hyperlink" Target="https://drive.google.com/drive/folders/1lWuK8BPj-f4FdENE-rODtvLSRg4K0S9B?usp=sharing" TargetMode="External"/><Relationship Id="rId140" Type="http://schemas.openxmlformats.org/officeDocument/2006/relationships/hyperlink" Target="../../../../:f:/g/personal/dani_umbarila_fondocolombiaenpaz_gov_co/EhP-lFq0N9tNoZSJlUgWzdkBtW9lDjGiIb5_nT4GLWtrxg?e=ST2Cec" TargetMode="External"/><Relationship Id="rId161" Type="http://schemas.openxmlformats.org/officeDocument/2006/relationships/hyperlink" Target="../../../../:f:/g/personal/dani_umbarila_fondocolombiaenpaz_gov_co/EkdLLZZ4R-ZEop8e_IZTFWoB1sT8RhW6iFHTT_0SGxGQCA?e=g7tRIC" TargetMode="External"/><Relationship Id="rId182" Type="http://schemas.openxmlformats.org/officeDocument/2006/relationships/hyperlink" Target="../../../../:f:/g/personal/dani_umbarila_fondocolombiaenpaz_gov_co/Em-jIRT3U-VCkalRR1LFqBkBWHgyqicFoHT3OgjOagcN2A?e=vydbTQ" TargetMode="External"/><Relationship Id="rId6" Type="http://schemas.openxmlformats.org/officeDocument/2006/relationships/hyperlink" Target="../../../../:f:/g/personal/dani_umbarila_fondocolombiaenpaz_gov_co/Eiyl0oBOTdZEv7RgQTCYS8YB2XeObHOMvCJI-SZRA8qVEQ" TargetMode="External"/><Relationship Id="rId23" Type="http://schemas.openxmlformats.org/officeDocument/2006/relationships/hyperlink" Target="../../../../:f:/g/personal/dani_umbarila_fondocolombiaenpaz_gov_co/ErOUayWzYJlDrc76Od9FF94Bnd0L-actuzLH_o8maSR7TA?e=NYY3On" TargetMode="External"/><Relationship Id="rId119" Type="http://schemas.openxmlformats.org/officeDocument/2006/relationships/hyperlink" Target="https://drive.google.com/drive/folders/1RNO8nOQyJwxvEfgUJNBIufEqOMEV2Sxs?usp=sharing" TargetMode="External"/><Relationship Id="rId44" Type="http://schemas.openxmlformats.org/officeDocument/2006/relationships/hyperlink" Target="https://drive.google.com/drive/folders/19VrU8WIqCxBZHAIavxrTa3ODbjXW_B9e?usp=sharing" TargetMode="External"/><Relationship Id="rId65" Type="http://schemas.openxmlformats.org/officeDocument/2006/relationships/hyperlink" Target="../../../../:f:/g/personal/dani_umbarila_fondocolombiaenpaz_gov_co/Erz_L3jaz-NDmzCNHy_30-4Bp3UAl0J5f4_SyTwl9iP6Bg?e=i3DITf" TargetMode="External"/><Relationship Id="rId86" Type="http://schemas.openxmlformats.org/officeDocument/2006/relationships/hyperlink" Target="https://drive.google.com/drive/folders/1VhPmv1apVxiuMUWxAoOSxeNBap0HL0lw?usp=sharing" TargetMode="External"/><Relationship Id="rId130" Type="http://schemas.openxmlformats.org/officeDocument/2006/relationships/hyperlink" Target="../../../../:f:/g/personal/dani_umbarila_fondocolombiaenpaz_gov_co/EgJ3ut08Qa1Dj7Fv2H76_vkBQ9TNkcijcrAgZ9ThdkaukQ?e=Q8Myft" TargetMode="External"/><Relationship Id="rId151" Type="http://schemas.openxmlformats.org/officeDocument/2006/relationships/hyperlink" Target="../../../../:f:/g/personal/dani_umbarila_fondocolombiaenpaz_gov_co/EuSxuAdRg4dEoGlAkNwESDEBN_SLvDqqSzyM5nOlaMowcQ?e=Msrl3r" TargetMode="External"/><Relationship Id="rId172" Type="http://schemas.openxmlformats.org/officeDocument/2006/relationships/hyperlink" Target="../../../../:f:/g/personal/dani_umbarila_fondocolombiaenpaz_gov_co/Eou19ZDLfSpAqnneGyjug-kBNSsRyY-u1JAsbh3W_79wtQ?e=Y9R0ID" TargetMode="External"/><Relationship Id="rId193" Type="http://schemas.openxmlformats.org/officeDocument/2006/relationships/hyperlink" Target="https://drive.google.com/drive/folders/1DtLddbkwvWhzWRmfr2yptUjuDJOyRZXP?usp=sharing" TargetMode="External"/><Relationship Id="rId207" Type="http://schemas.microsoft.com/office/2017/10/relationships/threadedComment" Target="../threadedComments/threadedComment1.xml"/><Relationship Id="rId13" Type="http://schemas.openxmlformats.org/officeDocument/2006/relationships/hyperlink" Target="../../../../:f:/g/personal/dani_umbarila_fondocolombiaenpaz_gov_co/ElwSnQhSmnBDlY09CQMz6_kBqYbzgdKaI-bUkV4KclkoVw?e=fuXSjh" TargetMode="External"/><Relationship Id="rId109" Type="http://schemas.openxmlformats.org/officeDocument/2006/relationships/hyperlink" Target="../../../../:f:/g/personal/dani_umbarila_fondocolombiaenpaz_gov_co/EqEjYwTHxEdJpa54AlRC3KMB1orJ1MoEQzcFLDHmmhUxbw?e=tySEm6" TargetMode="External"/><Relationship Id="rId34" Type="http://schemas.openxmlformats.org/officeDocument/2006/relationships/hyperlink" Target="../../../../:f:/g/personal/dani_umbarila_fondocolombiaenpaz_gov_co/ElHovHKSgZVBuBjh_OiJYXIBTOfZ4Fm8T3YBbGYBB2BiUg?e=dhbxQE" TargetMode="External"/><Relationship Id="rId55" Type="http://schemas.openxmlformats.org/officeDocument/2006/relationships/hyperlink" Target="../../../../:f:/g/personal/dani_umbarila_fondocolombiaenpaz_gov_co/EqmCLE_etvZApXC4UVRhkdYBwNa8DXxL09eKh79VkB3GhA?e=XhszmJ" TargetMode="External"/><Relationship Id="rId76" Type="http://schemas.openxmlformats.org/officeDocument/2006/relationships/hyperlink" Target="../../../../:f:/g/personal/dani_umbarila_fondocolombiaenpaz_gov_co/EpS2DC1kjOdPlrfiBbsM0yABKoy_7WcLbbmdDaJF86BIsw?e=0ejFky" TargetMode="External"/><Relationship Id="rId97" Type="http://schemas.openxmlformats.org/officeDocument/2006/relationships/hyperlink" Target="../../../../:f:/g/personal/dani_umbarila_fondocolombiaenpaz_gov_co/En07o0WXQItOpIyIDLbP524BJJo-zeCalAE2pNrW4_qhGw?e=6mhOP9" TargetMode="External"/><Relationship Id="rId120" Type="http://schemas.openxmlformats.org/officeDocument/2006/relationships/hyperlink" Target="../../../../:f:/g/personal/dani_umbarila_fondocolombiaenpaz_gov_co/Epb4OMZfSklJrp52Il61EdEBynq9XxQ8niEabvxtpy5iEw?e=7MpkhJ" TargetMode="External"/><Relationship Id="rId141" Type="http://schemas.openxmlformats.org/officeDocument/2006/relationships/hyperlink" Target="https://drive.google.com/drive/folders/1CmnoUKwK7gcF79TUVh3N4xo--bjDNyZr?usp=sharing" TargetMode="External"/><Relationship Id="rId7" Type="http://schemas.openxmlformats.org/officeDocument/2006/relationships/hyperlink" Target="../../../../:f:/g/personal/dani_umbarila_fondocolombiaenpaz_gov_co/EqGzpD5ctmdCqKWj8CVh_UYBoPEaLgdv1HyvxPV7EU9hZA" TargetMode="External"/><Relationship Id="rId162" Type="http://schemas.openxmlformats.org/officeDocument/2006/relationships/hyperlink" Target="../../../../:f:/g/personal/dani_umbarila_fondocolombiaenpaz_gov_co/Er4qeQ-VDYtCqsUfzUW-4t8BlQ1YmW-EmmA8EPaTzLWSQA?e=ecqetA" TargetMode="External"/><Relationship Id="rId183" Type="http://schemas.openxmlformats.org/officeDocument/2006/relationships/hyperlink" Target="https://drive.google.com/drive/folders/1TyVN5QrbEf9oAiwEbivziv2kFCNFfdkQ?usp=sharing" TargetMode="External"/><Relationship Id="rId24" Type="http://schemas.openxmlformats.org/officeDocument/2006/relationships/hyperlink" Target="../../../../:f:/g/personal/dani_umbarila_fondocolombiaenpaz_gov_co/EnmNRNDjHZ1IiRQL4cgHuZUB_rWACxESGC8kcCSikTXO5A?e=ic6tA6" TargetMode="External"/><Relationship Id="rId40" Type="http://schemas.openxmlformats.org/officeDocument/2006/relationships/hyperlink" Target="https://drive.google.com/drive/folders/13ktxbdOLe4-xl9MalvKDyxvXMXjdQfWe?usp=sharing" TargetMode="External"/><Relationship Id="rId45" Type="http://schemas.openxmlformats.org/officeDocument/2006/relationships/hyperlink" Target="../../../../:f:/g/personal/dani_umbarila_fondocolombiaenpaz_gov_co/EvXZRR62D1ZKm_RmKAvMZT0BNXO5x6aQkdbIVQs-I9kSQg?e=JDmWPa" TargetMode="External"/><Relationship Id="rId66" Type="http://schemas.openxmlformats.org/officeDocument/2006/relationships/hyperlink" Target="../../../../:f:/g/personal/dani_umbarila_fondocolombiaenpaz_gov_co/EqF8KluyhdtAhslYhmDBoAQBQNmJSGWVCQtcmksinwaDlQ?e=h80d8W" TargetMode="External"/><Relationship Id="rId87" Type="http://schemas.openxmlformats.org/officeDocument/2006/relationships/hyperlink" Target="../../../../:f:/g/personal/dani_umbarila_fondocolombiaenpaz_gov_co/ElZtSd8Elh1LqmqUSA63jE8Bw9z6wGYTHbs5RSKwOevSTw?e=ACDsNn" TargetMode="External"/><Relationship Id="rId110" Type="http://schemas.openxmlformats.org/officeDocument/2006/relationships/hyperlink" Target="../../../../:f:/g/personal/dani_umbarila_fondocolombiaenpaz_gov_co/Ek99Jbpn9wNPjznXLVKroq8BkDbRK4LloACxxmlxCRBNog?e=Uy5nbT" TargetMode="External"/><Relationship Id="rId115" Type="http://schemas.openxmlformats.org/officeDocument/2006/relationships/hyperlink" Target="https://drive.google.com/drive/folders/1Djp8knnz1aeEsU-3fyAHIzwj8PyJofCE?usp=sharing" TargetMode="External"/><Relationship Id="rId131" Type="http://schemas.openxmlformats.org/officeDocument/2006/relationships/hyperlink" Target="../../../../:f:/g/personal/dani_umbarila_fondocolombiaenpaz_gov_co/Es-Lf46_iSNElU4UwrzhTvkBFRwnsLJDL1b4jWmp2TWT6A?e=FJpRzD" TargetMode="External"/><Relationship Id="rId136" Type="http://schemas.openxmlformats.org/officeDocument/2006/relationships/hyperlink" Target="../../../../:f:/g/personal/dani_umbarila_fondocolombiaenpaz_gov_co/EgJK09rsEX1DllB-M0y_yQ8BJmPOmsLprcrF-saSHuaM3w?e=Hc0TpH" TargetMode="External"/><Relationship Id="rId157" Type="http://schemas.openxmlformats.org/officeDocument/2006/relationships/hyperlink" Target="../../../../:f:/g/personal/dani_umbarila_fondocolombiaenpaz_gov_co/EvfDUYz82HdLnRP8E-qKJMAByl_PYEGvvQ9rfcjhTlM2Iw?e=6bzIPG" TargetMode="External"/><Relationship Id="rId178" Type="http://schemas.openxmlformats.org/officeDocument/2006/relationships/hyperlink" Target="https://drive.google.com/drive/folders/1I5Ns_F1f77rIIFJSrs0BZ6Eo2qaOUnJv?usp=sharing" TargetMode="External"/><Relationship Id="rId61" Type="http://schemas.openxmlformats.org/officeDocument/2006/relationships/hyperlink" Target="https://drive.google.com/drive/folders/1lbpCQADMfM7Tf6ODGtKlZdK891ijnfN8?usp=sharing" TargetMode="External"/><Relationship Id="rId82" Type="http://schemas.openxmlformats.org/officeDocument/2006/relationships/hyperlink" Target="../../../../:f:/g/personal/dani_umbarila_fondocolombiaenpaz_gov_co/Ep66Ss9igb5PjxKSLocHS2EBBaDEx0mazgStRaMfgR7xrg?e=S1eUqL" TargetMode="External"/><Relationship Id="rId152" Type="http://schemas.openxmlformats.org/officeDocument/2006/relationships/hyperlink" Target="../../../../:f:/g/personal/dani_umbarila_fondocolombiaenpaz_gov_co/EpWzp8IL0XdCkqs14uaBDCUBeIu9B8ZlB82bo4Y22oaokw?e=UqTFaD" TargetMode="External"/><Relationship Id="rId173" Type="http://schemas.openxmlformats.org/officeDocument/2006/relationships/hyperlink" Target="../../../../:f:/g/personal/dani_umbarila_fondocolombiaenpaz_gov_co/EtPtMFBCPbhHp-6l0A1KhBAB0nBKciRcKbzOHLAWaNtWvw?e=SwUffm" TargetMode="External"/><Relationship Id="rId194" Type="http://schemas.openxmlformats.org/officeDocument/2006/relationships/hyperlink" Target="../../../../:f:/g/personal/dani_umbarila_fondocolombiaenpaz_gov_co/Eiq6iftqXvxEtqgp1-DLucMBg865kNZfc7RMaIzC6jgEEw?e=p0cXPS" TargetMode="External"/><Relationship Id="rId199" Type="http://schemas.openxmlformats.org/officeDocument/2006/relationships/hyperlink" Target="https://drive.google.com/drive/folders/1cksZWXAPq1FQuMx_cg8yYEPac_mWeLsm?usp=sharing" TargetMode="External"/><Relationship Id="rId203" Type="http://schemas.openxmlformats.org/officeDocument/2006/relationships/hyperlink" Target="https://drive.google.com/drive/folders/1t_Ym384iSnFqitpIeoQQQK4gdcSR9P4F?usp=sharing" TargetMode="External"/><Relationship Id="rId19" Type="http://schemas.openxmlformats.org/officeDocument/2006/relationships/hyperlink" Target="../../../../:f:/g/personal/dani_umbarila_fondocolombiaenpaz_gov_co/EvagQO3pmydKr-JfBs_ocHkBXeXtS8WLn58Vb7zzsvZSsg?e=27MDM5" TargetMode="External"/><Relationship Id="rId14" Type="http://schemas.openxmlformats.org/officeDocument/2006/relationships/hyperlink" Target="../../../../:f:/g/personal/dani_umbarila_fondocolombiaenpaz_gov_co/EnJ11OppSLVNpLSjPKat0S0BFrvlI1hDtWMWMQSfgsjg5A?e=gmCUAL" TargetMode="External"/><Relationship Id="rId30" Type="http://schemas.openxmlformats.org/officeDocument/2006/relationships/hyperlink" Target="https://drive.google.com/drive/folders/1TgXZeYEF2UVw0mfwUbyanUBfc0wd-vgL?usp=sharing" TargetMode="External"/><Relationship Id="rId35" Type="http://schemas.openxmlformats.org/officeDocument/2006/relationships/hyperlink" Target="../../../../:f:/g/personal/dani_umbarila_fondocolombiaenpaz_gov_co/ErWWJksZWylDlCwf_fir0VkBIN4E1AiVt3MClVWtiutAYA?e=Dv4QJc" TargetMode="External"/><Relationship Id="rId56" Type="http://schemas.openxmlformats.org/officeDocument/2006/relationships/hyperlink" Target="https://drive.google.com/drive/folders/12qOGcotEusCkXM2GNgzXnA6MR0H519hx?usp=sharing" TargetMode="External"/><Relationship Id="rId77" Type="http://schemas.openxmlformats.org/officeDocument/2006/relationships/hyperlink" Target="../../../../:f:/g/personal/dani_umbarila_fondocolombiaenpaz_gov_co/EgBmfgcA91RHu_VwCYG-_PAB1fQrKjpwJ0zcWzXGZAwXCw?e=SLEr7m" TargetMode="External"/><Relationship Id="rId100" Type="http://schemas.openxmlformats.org/officeDocument/2006/relationships/hyperlink" Target="../../../../:f:/g/personal/dani_umbarila_fondocolombiaenpaz_gov_co/EtT7V1tn5wpJhE8rq6uekkUBUiEgvb2LJyMo1lGxoRSciQ?e=aWMCon" TargetMode="External"/><Relationship Id="rId105" Type="http://schemas.openxmlformats.org/officeDocument/2006/relationships/hyperlink" Target="../../../../:f:/g/personal/dani_umbarila_fondocolombiaenpaz_gov_co/Esj5hVWHDLZHra9cEpka8FIBecjFk03x5m8c00ZwSiu4AQ?e=GiVaEE" TargetMode="External"/><Relationship Id="rId126" Type="http://schemas.openxmlformats.org/officeDocument/2006/relationships/hyperlink" Target="https://drive.google.com/drive/folders/16Nz6aMrpSu6CRlYYcip3L3HJYo0TkUTd?usp=sharing" TargetMode="External"/><Relationship Id="rId147" Type="http://schemas.openxmlformats.org/officeDocument/2006/relationships/hyperlink" Target="https://drive.google.com/drive/folders/1Bt_zPb-E4Glm6d2oAYn1U3RgNE3gin5R?usp=sharing" TargetMode="External"/><Relationship Id="rId168" Type="http://schemas.openxmlformats.org/officeDocument/2006/relationships/hyperlink" Target="../../../../:f:/g/personal/dani_umbarila_fondocolombiaenpaz_gov_co/EqTmwp3ebYNPpABQozSa8sgBD6drUmp6_EjOMCnIxfFIMA?e=Mq1y4m" TargetMode="External"/><Relationship Id="rId8" Type="http://schemas.openxmlformats.org/officeDocument/2006/relationships/hyperlink" Target="../../../../:f:/g/personal/dani_umbarila_fondocolombiaenpaz_gov_co/Ejgb1n6PT2JDplMNt5hpU2wB2zUTHQS1K-WqJ9TZ0-QWbA?e=63nVNC" TargetMode="External"/><Relationship Id="rId51" Type="http://schemas.openxmlformats.org/officeDocument/2006/relationships/hyperlink" Target="../../../../:f:/g/personal/dani_umbarila_fondocolombiaenpaz_gov_co/EnkKcWWoHHdPg1c_RXJ2MoIBcJ9cfpwgTgGNGpTUaxC4-A?e=BBNgkg" TargetMode="External"/><Relationship Id="rId72" Type="http://schemas.openxmlformats.org/officeDocument/2006/relationships/hyperlink" Target="../../../../:f:/g/personal/dani_umbarila_fondocolombiaenpaz_gov_co/Et2fTvl6s9FIl473A_MUCtwB86Zywr612KVQW7Kr5mg4yA?e=G8RoEo" TargetMode="External"/><Relationship Id="rId93" Type="http://schemas.openxmlformats.org/officeDocument/2006/relationships/hyperlink" Target="../../../../:f:/g/personal/dani_umbarila_fondocolombiaenpaz_gov_co/EqpXk3xcHjhHgEoluw2jSpwBKYG9mu5486L7gH_evwEabg?e=RXiMvc" TargetMode="External"/><Relationship Id="rId98" Type="http://schemas.openxmlformats.org/officeDocument/2006/relationships/hyperlink" Target="../../../../:f:/g/personal/dani_umbarila_fondocolombiaenpaz_gov_co/Eqq0ytAAKY1Mjhvu3h8eY_EBVpF-ot3EKn75GT_44wlsUg?e=s2GQUi" TargetMode="External"/><Relationship Id="rId121" Type="http://schemas.openxmlformats.org/officeDocument/2006/relationships/hyperlink" Target="https://drive.google.com/drive/folders/140VNVSstd0-oG3uq4cRVIMGc2L8D9Yur?usp=sharing" TargetMode="External"/><Relationship Id="rId142" Type="http://schemas.openxmlformats.org/officeDocument/2006/relationships/hyperlink" Target="../../../../:f:/g/personal/dani_umbarila_fondocolombiaenpaz_gov_co/EsDs_yUdG5VPhKecHZ07Mo0BdLpdfU9ldNZpYJZcRPFTCw?e=qhzkhB" TargetMode="External"/><Relationship Id="rId163" Type="http://schemas.openxmlformats.org/officeDocument/2006/relationships/hyperlink" Target="../../../../:f:/g/personal/dani_umbarila_fondocolombiaenpaz_gov_co/EgSuTMgQPjFEpuYF9uY770YB2Avyx3D6lPqymRgiHIYKqQ?e=RAud5q" TargetMode="External"/><Relationship Id="rId184" Type="http://schemas.openxmlformats.org/officeDocument/2006/relationships/hyperlink" Target="../../../../:f:/g/personal/dani_umbarila_fondocolombiaenpaz_gov_co/EtXgkC5dqexBitl35ZFX434BSTdQJ7LdFHtzep1JQFm0sg?e=aunaIZ" TargetMode="External"/><Relationship Id="rId189" Type="http://schemas.openxmlformats.org/officeDocument/2006/relationships/hyperlink" Target="../../../../:f:/g/personal/dani_umbarila_fondocolombiaenpaz_gov_co/EjJOj__--LhDjeQe_gQwCKIB6IRvC6TVgueUXSZ-xU6qZg?e=jlyraA" TargetMode="External"/><Relationship Id="rId3" Type="http://schemas.openxmlformats.org/officeDocument/2006/relationships/hyperlink" Target="mailto:aprocasur@hotmail.com" TargetMode="External"/><Relationship Id="rId25" Type="http://schemas.openxmlformats.org/officeDocument/2006/relationships/hyperlink" Target="https://drive.google.com/drive/folders/1sAnu8w62SADcJ9KlL2Tg_Kyc8sDeu20z?usp=sharing" TargetMode="External"/><Relationship Id="rId46" Type="http://schemas.openxmlformats.org/officeDocument/2006/relationships/hyperlink" Target="../../../../:f:/g/personal/dani_umbarila_fondocolombiaenpaz_gov_co/EkPs3LOE421DirPeD7cVuA0BvS7U-DvR_GTx66aA2rIrrw?e=RmVeBz" TargetMode="External"/><Relationship Id="rId67" Type="http://schemas.openxmlformats.org/officeDocument/2006/relationships/hyperlink" Target="https://drive.google.com/drive/folders/1WxyKwCudRCFa2xSmtgayNftlWX9Xc_kx?usp=sharing" TargetMode="External"/><Relationship Id="rId116" Type="http://schemas.openxmlformats.org/officeDocument/2006/relationships/hyperlink" Target="../../../../:f:/g/personal/dani_umbarila_fondocolombiaenpaz_gov_co/Eiw_8UYJY15FiewJJxUmQgABfeNucs-13z8xccF3gJMffw?e=6vk4cx" TargetMode="External"/><Relationship Id="rId137" Type="http://schemas.openxmlformats.org/officeDocument/2006/relationships/hyperlink" Target="https://drive.google.com/drive/folders/1351RhRzS06PLUaUgPUbHyBhwQvMdUSWr?usp=sharing" TargetMode="External"/><Relationship Id="rId158" Type="http://schemas.openxmlformats.org/officeDocument/2006/relationships/hyperlink" Target="https://drive.google.com/drive/folders/1QcR2YNN6gy_dhj2OcbdNSYKuWGjsM1Kt?usp=sharing" TargetMode="External"/><Relationship Id="rId20" Type="http://schemas.openxmlformats.org/officeDocument/2006/relationships/hyperlink" Target="../../../../:f:/g/personal/dani_umbarila_fondocolombiaenpaz_gov_co/EpOcDGtRC5JCjGAWJGtXnD0B1YZZCgv2oHox6Z_NxqQ1Sg?e=ROeNNF" TargetMode="External"/><Relationship Id="rId41" Type="http://schemas.openxmlformats.org/officeDocument/2006/relationships/hyperlink" Target="https://drive.google.com/drive/folders/10YEigGeHQnwGmAl-QX4U-lUF0va6Inll?usp=sharing" TargetMode="External"/><Relationship Id="rId62" Type="http://schemas.openxmlformats.org/officeDocument/2006/relationships/hyperlink" Target="../../../../:f:/g/personal/dani_umbarila_fondocolombiaenpaz_gov_co/EoKbJu8lNTlGnsVVFPd5TVYBVfCFUZTBIbPpPOj6RuMDQw?e=cnnTLb" TargetMode="External"/><Relationship Id="rId83" Type="http://schemas.openxmlformats.org/officeDocument/2006/relationships/hyperlink" Target="https://drive.google.com/drive/folders/1ChZZTW5v1L_ol1bOGcAZ4_Vu2jQ7Et9t?usp=sharing" TargetMode="External"/><Relationship Id="rId88" Type="http://schemas.openxmlformats.org/officeDocument/2006/relationships/hyperlink" Target="../../../../:f:/g/personal/dani_umbarila_fondocolombiaenpaz_gov_co/Ehekw1PfcA9LmTbbDLz0EOYBfxOS2YwcG_Gk0VVqHevrOA?e=cFibCz" TargetMode="External"/><Relationship Id="rId111" Type="http://schemas.openxmlformats.org/officeDocument/2006/relationships/hyperlink" Target="../../../../:f:/g/personal/dani_umbarila_fondocolombiaenpaz_gov_co/Eq1SgSyOOmNHpYwKGOcw3jwBnsFgupZ4A68m6YZve5XPNg" TargetMode="External"/><Relationship Id="rId132" Type="http://schemas.openxmlformats.org/officeDocument/2006/relationships/hyperlink" Target="../../../../:f:/g/personal/dani_umbarila_fondocolombiaenpaz_gov_co/Eg6utyLKredCgAq3MKL1G7kB1TKuyx7qA9Z0Prhb3XmHQQ?e=EhdxDg" TargetMode="External"/><Relationship Id="rId153" Type="http://schemas.openxmlformats.org/officeDocument/2006/relationships/hyperlink" Target="https://drive.google.com/drive/folders/1Z8GIG1rM4OWN_q5xEbxpP4cyAvv9rM-a?usp=sharing" TargetMode="External"/><Relationship Id="rId174" Type="http://schemas.openxmlformats.org/officeDocument/2006/relationships/hyperlink" Target="../../../../:f:/g/personal/dani_umbarila_fondocolombiaenpaz_gov_co/Eqy9AUFL3UdMuRgd8GHrA5oBdFo9cgOF8J9Wpws4USFSrQ?e=Mb3kI9" TargetMode="External"/><Relationship Id="rId179" Type="http://schemas.openxmlformats.org/officeDocument/2006/relationships/hyperlink" Target="../../../../:f:/g/personal/dani_umbarila_fondocolombiaenpaz_gov_co/EuKb065sN09BpMpp4FqJD9cBTOBz3Tq_n5DivYoFy9pzow?e=44NHtB" TargetMode="External"/><Relationship Id="rId195" Type="http://schemas.openxmlformats.org/officeDocument/2006/relationships/hyperlink" Target="https://drive.google.com/drive/folders/1msfCkIRjJJ0ThQhraN9Hcxy31Dr6rjEH?usp=sharing" TargetMode="External"/><Relationship Id="rId190" Type="http://schemas.openxmlformats.org/officeDocument/2006/relationships/hyperlink" Target="../../../../:f:/g/personal/dani_umbarila_fondocolombiaenpaz_gov_co/Eu865hrzfKtBoW93HAwJOTcBQlTKN7f2QIDcyHEw4jOStg?e=90Ysn3" TargetMode="External"/><Relationship Id="rId204" Type="http://schemas.openxmlformats.org/officeDocument/2006/relationships/hyperlink" Target="../../../../../../:f:/g/personal/dani_umbarila_fondocolombiaenpaz_gov_co/Eon1lsCzZH9BkR0N2cVUo48B2OiyGgF3gVHbUmuEsdq1fQ?e=RZo5gW" TargetMode="External"/><Relationship Id="rId15" Type="http://schemas.openxmlformats.org/officeDocument/2006/relationships/hyperlink" Target="../../../../:f:/g/personal/dani_umbarila_fondocolombiaenpaz_gov_co/EtaRWcS3FTpLmiLBGOJJqh8BxYYcvg2U23vB8V06VJV3Cw?e=bRbj7U" TargetMode="External"/><Relationship Id="rId36" Type="http://schemas.openxmlformats.org/officeDocument/2006/relationships/hyperlink" Target="../../../../:f:/g/personal/dani_umbarila_fondocolombiaenpaz_gov_co/Eoi9jfE20chOkgrhZWGiWNIB1w4FRiNI0hqi6IqJHpDglw?e=nShpBw" TargetMode="External"/><Relationship Id="rId57" Type="http://schemas.openxmlformats.org/officeDocument/2006/relationships/hyperlink" Target="https://drive.google.com/drive/folders/1uqhmUfYUGT_X2-80PmllRPc6wDuymKtR?usp=sharing" TargetMode="External"/><Relationship Id="rId106" Type="http://schemas.openxmlformats.org/officeDocument/2006/relationships/hyperlink" Target="../../../../:f:/g/personal/dani_umbarila_fondocolombiaenpaz_gov_co/EmoQpN6RNXhGp2Z2IveSvGIBgD5eLv4Cv5ZzL6t_HG8LNg?e=kvqBPT" TargetMode="External"/><Relationship Id="rId127" Type="http://schemas.openxmlformats.org/officeDocument/2006/relationships/hyperlink" Target="../../../../:f:/g/personal/dani_umbarila_fondocolombiaenpaz_gov_co/ElFM6_IOLFVMjwgEQk1ZEIEB7xfpmpMnr6wXdwsdRTyabg?e=nsLvGd" TargetMode="External"/><Relationship Id="rId10" Type="http://schemas.openxmlformats.org/officeDocument/2006/relationships/hyperlink" Target="https://drive.google.com/drive/folders/13ktxbdOLe4-xl9MalvKDyxvXMXjdQfWe?usp=sharing" TargetMode="External"/><Relationship Id="rId31" Type="http://schemas.openxmlformats.org/officeDocument/2006/relationships/hyperlink" Target="https://drive.google.com/drive/folders/1fVqrAwqQqtL7sBStu0vIzPH98kdvCkGR?usp=sharing" TargetMode="External"/><Relationship Id="rId52" Type="http://schemas.openxmlformats.org/officeDocument/2006/relationships/hyperlink" Target="https://drive.google.com/drive/folders/1ugWx1Zwaf7q89TMIv-jOHkGOn5mIZ1bj?usp=sharing" TargetMode="External"/><Relationship Id="rId73" Type="http://schemas.openxmlformats.org/officeDocument/2006/relationships/hyperlink" Target="../../../../:f:/g/personal/dani_umbarila_fondocolombiaenpaz_gov_co/Ekcu3Hsp2BdAkUoYNiqezloBdh5H10OqhnnO2e_duG60WQ?e=AsoR60" TargetMode="External"/><Relationship Id="rId78" Type="http://schemas.openxmlformats.org/officeDocument/2006/relationships/hyperlink" Target="https://drive.google.com/drive/folders/1t6B_sQj3jAfaCImCXPaRWVb-lAKU-4yk?usp=sharing" TargetMode="External"/><Relationship Id="rId94" Type="http://schemas.openxmlformats.org/officeDocument/2006/relationships/hyperlink" Target="../../../../:f:/g/personal/dani_umbarila_fondocolombiaenpaz_gov_co/EoR-NDRfyuVHiIwws8liP4oBR-OXQX3Ko88zpikXGBMzRA?e=LII5cP" TargetMode="External"/><Relationship Id="rId99" Type="http://schemas.openxmlformats.org/officeDocument/2006/relationships/hyperlink" Target="../../../../:f:/g/personal/dani_umbarila_fondocolombiaenpaz_gov_co/EtVVepwV-HlBuy05AtwKObkBmvlfHF71TR89393lyvY4Ow" TargetMode="External"/><Relationship Id="rId101" Type="http://schemas.openxmlformats.org/officeDocument/2006/relationships/hyperlink" Target="https://drive.google.com/drive/folders/1G0Gata0_X7J7HGzHx-b59TefJKlvOgWE?usp=sharing" TargetMode="External"/><Relationship Id="rId122" Type="http://schemas.openxmlformats.org/officeDocument/2006/relationships/hyperlink" Target="../../../../:f:/g/personal/dani_umbarila_fondocolombiaenpaz_gov_co/EvZ_Ymox5PpAiIX2HMmK86sBC1RnbQNsTEW9Ta6pRYupPw?e=HM42UQ" TargetMode="External"/><Relationship Id="rId143" Type="http://schemas.openxmlformats.org/officeDocument/2006/relationships/hyperlink" Target="../../../../:f:/g/personal/dani_umbarila_fondocolombiaenpaz_gov_co/EnlzmTjfl8JJqP6JO0zwJr0BSkjcaZEb5sccvn3kAMtBxw?e=cX9yDi" TargetMode="External"/><Relationship Id="rId148" Type="http://schemas.openxmlformats.org/officeDocument/2006/relationships/hyperlink" Target="../../../../:f:/g/personal/dani_umbarila_fondocolombiaenpaz_gov_co/Ei2KDfOha-lHsYvTBcNtylsBNTy_KRIIt5Sp4GOVSMLJtQ?e=ghh5UL" TargetMode="External"/><Relationship Id="rId164" Type="http://schemas.openxmlformats.org/officeDocument/2006/relationships/hyperlink" Target="../../../../:f:/g/personal/dani_umbarila_fondocolombiaenpaz_gov_co/EuqKPuSO0rNIsg8B0NLETSEBX3AQbYrqOkLNSKnJItA5zw?e=KtiUza" TargetMode="External"/><Relationship Id="rId169" Type="http://schemas.openxmlformats.org/officeDocument/2006/relationships/hyperlink" Target="../../../../:f:/g/personal/dani_umbarila_fondocolombiaenpaz_gov_co/EtHjz_yt_jVPv-obFdGXE1YBp34N1aIeU_SVOuSUi05prg?e=MXLJ2R" TargetMode="External"/><Relationship Id="rId185" Type="http://schemas.openxmlformats.org/officeDocument/2006/relationships/hyperlink" Target="https://drive.google.com/drive/folders/1A2WM1n_kMe48wzF7H9RRFLkNkWxtAtJg?usp=sharing" TargetMode="External"/><Relationship Id="rId4" Type="http://schemas.openxmlformats.org/officeDocument/2006/relationships/hyperlink" Target="https://drive.google.com/drive/folders/1UdsiF79XX2imk3lZnUxOWt3yim5Rp727?usp=sharing" TargetMode="External"/><Relationship Id="rId9" Type="http://schemas.openxmlformats.org/officeDocument/2006/relationships/hyperlink" Target="https://drive.google.com/drive/folders/1PJgIkIh722mIUOw7jHQpAlk9nRoLR7uE?usp=sharing" TargetMode="External"/><Relationship Id="rId180" Type="http://schemas.openxmlformats.org/officeDocument/2006/relationships/hyperlink" Target="https://drive.google.com/drive/folders/1M-BI0JQSyVaPkHxjYfxVzOGDqUXbjhmc?usp=sharing" TargetMode="External"/><Relationship Id="rId26" Type="http://schemas.openxmlformats.org/officeDocument/2006/relationships/hyperlink" Target="../../../../:f:/g/personal/dani_umbarila_fondocolombiaenpaz_gov_co/EnN7X0q1G31AtRCFd7Z-XU8B_lwo505p9YDyG5k8xDDoYw?e=AB2tJs" TargetMode="External"/><Relationship Id="rId47" Type="http://schemas.openxmlformats.org/officeDocument/2006/relationships/hyperlink" Target="https://drive.google.com/drive/folders/1cRx3n4WZ01dkdkPXfB_fDWy9RTUPE6aK?usp=sharing" TargetMode="External"/><Relationship Id="rId68" Type="http://schemas.openxmlformats.org/officeDocument/2006/relationships/hyperlink" Target="../../../../:f:/g/personal/dani_umbarila_fondocolombiaenpaz_gov_co/EsR0rzyPZ4BIseHls8dX2hYB4odekbYdr793U4A1u9o6_g?e=pY40rR" TargetMode="External"/><Relationship Id="rId89" Type="http://schemas.openxmlformats.org/officeDocument/2006/relationships/hyperlink" Target="../../../../:f:/g/personal/dani_umbarila_fondocolombiaenpaz_gov_co/EvXlyzkUCaFFrhEGTaO3CPcBi4pjHUSrRrzZzIGRHI1JxQ?e=2RXJtz" TargetMode="External"/><Relationship Id="rId112" Type="http://schemas.openxmlformats.org/officeDocument/2006/relationships/hyperlink" Target="../../../../:f:/g/personal/dani_umbarila_fondocolombiaenpaz_gov_co/Ev8s8aLPfvpEqNn4CCk-DGEBfQGGczqkwTp_58ivtSK9jw?e=5djyhw" TargetMode="External"/><Relationship Id="rId133" Type="http://schemas.openxmlformats.org/officeDocument/2006/relationships/hyperlink" Target="../../../../:f:/g/personal/dani_umbarila_fondocolombiaenpaz_gov_co/En_grvtAMC9NlhF7wM3TqYABYi_xCj8l8cjiVWOwf3QAXQ?e=ofQQbA" TargetMode="External"/><Relationship Id="rId154" Type="http://schemas.openxmlformats.org/officeDocument/2006/relationships/hyperlink" Target="../../../../:f:/g/personal/dani_umbarila_fondocolombiaenpaz_gov_co/EkSGvtLxMOBNp4aqNMm06gcBKpKt4OV-0OTbPd7H5KyeQQ?e=XgRiy1" TargetMode="External"/><Relationship Id="rId175" Type="http://schemas.openxmlformats.org/officeDocument/2006/relationships/hyperlink" Target="https://drive.google.com/drive/folders/1rDT7_LvhzGNBER1LkkCtyadCWsgTKueu?usp=sharing" TargetMode="External"/><Relationship Id="rId196" Type="http://schemas.openxmlformats.org/officeDocument/2006/relationships/hyperlink" Target="https://drive.google.com/drive/folders/1KVetIDYWTtX90h--pjxFX2Z5alyB6ISL?usp=sharing" TargetMode="External"/><Relationship Id="rId200" Type="http://schemas.openxmlformats.org/officeDocument/2006/relationships/hyperlink" Target="https://drive.google.com/drive/folders/1ckBQwFDsts6h0rELPA1cqcQOlYZJALmc?usp=sharing" TargetMode="External"/><Relationship Id="rId16" Type="http://schemas.openxmlformats.org/officeDocument/2006/relationships/hyperlink" Target="../../../../:f:/g/personal/dani_umbarila_fondocolombiaenpaz_gov_co/EveGr_uBfy1KiKjlqS6_MfgBELQ5LYgOGZNbSxex5ev7sQ?e=fMbJ08" TargetMode="External"/><Relationship Id="rId37" Type="http://schemas.openxmlformats.org/officeDocument/2006/relationships/hyperlink" Target="../../../../:f:/g/personal/dani_umbarila_fondocolombiaenpaz_gov_co/Ese8QWHSBtZMjcOFIOVmPIMBXeQVs90ePe8yQRx000N1Xg?e=vn4rk1" TargetMode="External"/><Relationship Id="rId58" Type="http://schemas.openxmlformats.org/officeDocument/2006/relationships/hyperlink" Target="https://drive.google.com/drive/folders/1tWk_HG-90VnK3Uh_pTwv2qBajSbz3KpZ?usp=sharing" TargetMode="External"/><Relationship Id="rId79" Type="http://schemas.openxmlformats.org/officeDocument/2006/relationships/hyperlink" Target="https://drive.google.com/drive/folders/1lLgFvQVOGuDsxxXnXJmwVwV9Vg1G1A3X?usp=sharing" TargetMode="External"/><Relationship Id="rId102" Type="http://schemas.openxmlformats.org/officeDocument/2006/relationships/hyperlink" Target="../../../../:f:/g/personal/dani_umbarila_fondocolombiaenpaz_gov_co/EvWayWmf6d9MhAEj-9szGOEBukzYyRtFqe_SAl9kwxWE6A?e=6zdHGl" TargetMode="External"/><Relationship Id="rId123" Type="http://schemas.openxmlformats.org/officeDocument/2006/relationships/hyperlink" Target="https://drive.google.com/drive/folders/1MjuZUHPvZUGbw4cQi0DbQzCpflHrqxH4?usp=sharing" TargetMode="External"/><Relationship Id="rId144" Type="http://schemas.openxmlformats.org/officeDocument/2006/relationships/hyperlink" Target="https://drive.google.com/drive/folders/1ouPZUqDY4Q_76ywgVCKd1IOufkaUsIZi?usp=sharing" TargetMode="External"/><Relationship Id="rId90" Type="http://schemas.openxmlformats.org/officeDocument/2006/relationships/hyperlink" Target="../../../../:f:/g/personal/dani_umbarila_fondocolombiaenpaz_gov_co/EiTIEYgk3DhKoqXYCZ36N8sBneanvfZ9HTzFW7XWRWd47A?e=P9kLjw" TargetMode="External"/><Relationship Id="rId165" Type="http://schemas.openxmlformats.org/officeDocument/2006/relationships/hyperlink" Target="https://drive.google.com/drive/folders/1iCe4sOoTZk_HulkfSHluDlkFCJmgBCZr?usp=sharing" TargetMode="External"/><Relationship Id="rId186" Type="http://schemas.openxmlformats.org/officeDocument/2006/relationships/hyperlink" Target="../../../../:f:/g/personal/dani_umbarila_fondocolombiaenpaz_gov_co/EtK0_e-FsOBBrypoQexgEkkBFi0hdA87t9y_tMnrnN9PVA?e=lMq7tN" TargetMode="External"/><Relationship Id="rId27" Type="http://schemas.openxmlformats.org/officeDocument/2006/relationships/hyperlink" Target="../../../../:f:/g/personal/dani_umbarila_fondocolombiaenpaz_gov_co/EpOE2KLtxXVKjekAKg8JT_8BEP2M8-no7b01uKpdmYe0ow?e=0SgVEP" TargetMode="External"/><Relationship Id="rId48" Type="http://schemas.openxmlformats.org/officeDocument/2006/relationships/hyperlink" Target="../../../../:f:/g/personal/dani_umbarila_fondocolombiaenpaz_gov_co/Evsve2wsA3pEjkHSAwOJLCMBP7RcNulFM5FYyZAiXWwddg?e=UGN89s" TargetMode="External"/><Relationship Id="rId69" Type="http://schemas.openxmlformats.org/officeDocument/2006/relationships/hyperlink" Target="https://drive.google.com/drive/folders/1Ln3s7tla0wwYao1_YBt4WQKS8QerUXNq?usp=sharing" TargetMode="External"/><Relationship Id="rId113" Type="http://schemas.openxmlformats.org/officeDocument/2006/relationships/hyperlink" Target="../../../../:f:/g/personal/dani_umbarila_fondocolombiaenpaz_gov_co/ElmtE0fYMHtPtr8lKuMKCcgBlIJx7_3ws6smQ-aurwDZVg?e=f3axDn" TargetMode="External"/><Relationship Id="rId134" Type="http://schemas.openxmlformats.org/officeDocument/2006/relationships/hyperlink" Target="../../../../:f:/g/personal/dani_umbarila_fondocolombiaenpaz_gov_co/EsJRKKtSzDxGgEO0oUOBDQABCYPQ4aGH3Pf3vuMwxuhrAw?e=Scmygs" TargetMode="External"/><Relationship Id="rId80" Type="http://schemas.openxmlformats.org/officeDocument/2006/relationships/hyperlink" Target="https://drive.google.com/drive/folders/1gAaTB26EiuouXMyyMid-L0nhlDp-8UMs?usp=sharing" TargetMode="External"/><Relationship Id="rId155" Type="http://schemas.openxmlformats.org/officeDocument/2006/relationships/hyperlink" Target="../../../../:f:/g/personal/dani_umbarila_fondocolombiaenpaz_gov_co/EsLt-Ik6HGlGtlsacws_q9EBIsFvs3P_dmtx-YI2TrYbsw?e=VU4q0W" TargetMode="External"/><Relationship Id="rId176" Type="http://schemas.openxmlformats.org/officeDocument/2006/relationships/hyperlink" Target="../../../../:f:/g/personal/dani_umbarila_fondocolombiaenpaz_gov_co/ElUUQarh6khAm2REKL4aDzkB1LFHDlN_N02xkTeAqSVFzQ?e=kWKlkB" TargetMode="External"/><Relationship Id="rId197" Type="http://schemas.openxmlformats.org/officeDocument/2006/relationships/hyperlink" Target="../../../../:f:/g/personal/dani_umbarila_fondocolombiaenpaz_gov_co/EpfOA7VKSKBCsKvmcZvhq_8BStK0d41JdPB4Lvdtce2yeA?e=y8MuKq" TargetMode="External"/><Relationship Id="rId201" Type="http://schemas.openxmlformats.org/officeDocument/2006/relationships/hyperlink" Target="https://drive.google.com/drive/folders/1ckBQwFDsts6h0rELPA1cqcQOlYZJALmc?usp=sharing" TargetMode="External"/><Relationship Id="rId17" Type="http://schemas.openxmlformats.org/officeDocument/2006/relationships/hyperlink" Target="../../../../:f:/g/personal/dani_umbarila_fondocolombiaenpaz_gov_co/ErBu89xWOyNFuC0YwnvEMrsBC3Suc50jo9JVEZ1kpffyHw?e=KvRnhm" TargetMode="External"/><Relationship Id="rId38" Type="http://schemas.openxmlformats.org/officeDocument/2006/relationships/hyperlink" Target="../../../../:f:/g/personal/dani_umbarila_fondocolombiaenpaz_gov_co/Er-mYv2F0c1Hka-sAvXv7Y4Bn2ReBBKNF63_vQ7qH_WFwA?e=0wjWSj" TargetMode="External"/><Relationship Id="rId59" Type="http://schemas.openxmlformats.org/officeDocument/2006/relationships/hyperlink" Target="https://drive.google.com/drive/folders/1xnZPAycCp3XzaNU-PVaRsiv3Tw-VWrgX?usp=sharing" TargetMode="External"/><Relationship Id="rId103" Type="http://schemas.openxmlformats.org/officeDocument/2006/relationships/hyperlink" Target="../../../../:f:/g/personal/dani_umbarila_fondocolombiaenpaz_gov_co/EtFLHEn-YXdBgoOx04f_txkBC5cq4ofKw-4ZgiweChfIYg?e=jHVWAk" TargetMode="External"/><Relationship Id="rId124" Type="http://schemas.openxmlformats.org/officeDocument/2006/relationships/hyperlink" Target="../../../../:f:/g/personal/dani_umbarila_fondocolombiaenpaz_gov_co/Emp9uIx65RNOkU620Cad5LQBUshIXklpM7Mym9QhYy9ARA?e=ypas33" TargetMode="External"/><Relationship Id="rId70" Type="http://schemas.openxmlformats.org/officeDocument/2006/relationships/hyperlink" Target="https://drive.google.com/drive/folders/1kZuF4bxKFM8d7AJIDHLJUbmct-tYZa4Q?usp=sharing" TargetMode="External"/><Relationship Id="rId91" Type="http://schemas.openxmlformats.org/officeDocument/2006/relationships/hyperlink" Target="https://drive.google.com/drive/folders/16QSHVUoiFRtWacP-sz2u1upqARZF0_85?usp=sharing" TargetMode="External"/><Relationship Id="rId145" Type="http://schemas.openxmlformats.org/officeDocument/2006/relationships/hyperlink" Target="https://drive.google.com/drive/folders/1XY_-YUAfB-9dbFRWdFspAXtZNyiGqUiX?usp=sharing" TargetMode="External"/><Relationship Id="rId166" Type="http://schemas.openxmlformats.org/officeDocument/2006/relationships/hyperlink" Target="../../../../:f:/g/personal/dani_umbarila_fondocolombiaenpaz_gov_co/Eqj2KJ53TgtDvTq3UVo4S5IB6JH044CT7pE7xcZfzMpxMQ?e=VGDwMq" TargetMode="External"/><Relationship Id="rId187" Type="http://schemas.openxmlformats.org/officeDocument/2006/relationships/hyperlink" Target="../../../../:f:/g/personal/dani_umbarila_fondocolombiaenpaz_gov_co/EgobpujDs_VJlVs7_bWfgZIBc-5aeFvNNfWpqFh9BquiMw?e=QODYaG" TargetMode="External"/><Relationship Id="rId1" Type="http://schemas.openxmlformats.org/officeDocument/2006/relationships/hyperlink" Target="mailto:utagrofuturodelnorte@gmail.com" TargetMode="External"/><Relationship Id="rId28" Type="http://schemas.openxmlformats.org/officeDocument/2006/relationships/hyperlink" Target="../../../../:f:/g/personal/dani_umbarila_fondocolombiaenpaz_gov_co/EmYRQ0RfEURIoIzskAX9GvsBl4z5_3CwCO1GDY0xWWexrw?e=4xOeZz" TargetMode="External"/><Relationship Id="rId49" Type="http://schemas.openxmlformats.org/officeDocument/2006/relationships/hyperlink" Target="../../../../:f:/g/personal/dani_umbarila_fondocolombiaenpaz_gov_co/Eiy-_5GL3wlIu7wYSfnpGs0BxRXk2VRgYV1IAnx7bQwC4g?e=sxgSwi" TargetMode="External"/><Relationship Id="rId114" Type="http://schemas.openxmlformats.org/officeDocument/2006/relationships/hyperlink" Target="../../../../:f:/g/personal/dani_umbarila_fondocolombiaenpaz_gov_co/Eo2n_jH-zgxCoJ8ErlG5eaEBj5PJm4_1vsnfjaHClyCpQA?e=uVdFTF" TargetMode="External"/><Relationship Id="rId60" Type="http://schemas.openxmlformats.org/officeDocument/2006/relationships/hyperlink" Target="../../../../:f:/g/personal/dani_umbarila_fondocolombiaenpaz_gov_co/EsubiBvftDdCrHLkPKD2sO8BCx98sJ4LFZ05AlFAnkRWbQ?e=zo8CWq" TargetMode="External"/><Relationship Id="rId81" Type="http://schemas.openxmlformats.org/officeDocument/2006/relationships/hyperlink" Target="../../../../:f:/g/personal/dani_umbarila_fondocolombiaenpaz_gov_co/EjdvtfcwSVhNpUMGH81s6CoBcdarwrADUxb9g70U6tv-dg?e=1Tqb7o" TargetMode="External"/><Relationship Id="rId135" Type="http://schemas.openxmlformats.org/officeDocument/2006/relationships/hyperlink" Target="../../../../:f:/g/personal/dani_umbarila_fondocolombiaenpaz_gov_co/Emx55JMrQ2FClJmC4rOg2xIB53oRYSammYyzXb3DJzi26A?e=1aBpVr" TargetMode="External"/><Relationship Id="rId156" Type="http://schemas.openxmlformats.org/officeDocument/2006/relationships/hyperlink" Target="https://drive.google.com/drive/folders/162hFlMZeeSEu6WZAqrVYRkqNoleiZLsC?usp=sharing" TargetMode="External"/><Relationship Id="rId177" Type="http://schemas.openxmlformats.org/officeDocument/2006/relationships/hyperlink" Target="../../../../:f:/g/personal/dani_umbarila_fondocolombiaenpaz_gov_co/EoNrPvREzFpHo-gXutyrl_sBZQGwu8Fh7EYnAEMIdDRY_g?e=dagm6J" TargetMode="External"/><Relationship Id="rId198" Type="http://schemas.openxmlformats.org/officeDocument/2006/relationships/hyperlink" Target="../../../../:f:/g/personal/dani_umbarila_fondocolombiaenpaz_gov_co/EofKPrJY4FRBkW0nCEiLyasBST_dRTOiaxch7r_XIzjCBQ?e=PsRopS" TargetMode="External"/><Relationship Id="rId202" Type="http://schemas.openxmlformats.org/officeDocument/2006/relationships/hyperlink" Target="https://drive.google.com/drive/folders/17NayOGPgBDpk6ghrngXF23T4D8cAxtT1?usp=sharing" TargetMode="External"/><Relationship Id="rId18" Type="http://schemas.openxmlformats.org/officeDocument/2006/relationships/hyperlink" Target="https://drive.google.com/drive/folders/1SO2dPNmR8a9ZMR5zMGf85aGYch_oVA6A?usp=sharing" TargetMode="External"/><Relationship Id="rId39" Type="http://schemas.openxmlformats.org/officeDocument/2006/relationships/hyperlink" Target="https://drive.google.com/drive/folders/1v1GR2tfC0OPgbh4hsUPRErRWfcRKlFSD?usp=sharing" TargetMode="External"/><Relationship Id="rId50" Type="http://schemas.openxmlformats.org/officeDocument/2006/relationships/hyperlink" Target="../../../../:f:/g/personal/dani_umbarila_fondocolombiaenpaz_gov_co/Ehgr6EI3oC5JqzrbiBMRx-sBG6pIeoJ_nGQPs-tsloY7PQ?e=kVbAuI" TargetMode="External"/><Relationship Id="rId104" Type="http://schemas.openxmlformats.org/officeDocument/2006/relationships/hyperlink" Target="../../../../:f:/g/personal/dani_umbarila_fondocolombiaenpaz_gov_co/EiAx-ihgPjNKtx2vw8itg2kBKqZ7aTT1p5jgEQ9Te0FxVg?e=Zae0jr" TargetMode="External"/><Relationship Id="rId125" Type="http://schemas.openxmlformats.org/officeDocument/2006/relationships/hyperlink" Target="../../../../:f:/g/personal/dani_umbarila_fondocolombiaenpaz_gov_co/EqvzTiwuOjVKosO-XU3BgCsBD66PATyyuY1tcI85eaTRsQ?e=0oA2Gd" TargetMode="External"/><Relationship Id="rId146" Type="http://schemas.openxmlformats.org/officeDocument/2006/relationships/hyperlink" Target="https://drive.google.com/drive/folders/1ukxjwQnW4Q4TvUPmTNtZ4g3xFGqE5Ci5?usp=sharing" TargetMode="External"/><Relationship Id="rId167" Type="http://schemas.openxmlformats.org/officeDocument/2006/relationships/hyperlink" Target="../../../../:f:/g/personal/dani_umbarila_fondocolombiaenpaz_gov_co/Eg20ttTdP79Jgog82YSygFcBzg54MPFrK4jZmt9uABrFAQ" TargetMode="External"/><Relationship Id="rId188" Type="http://schemas.openxmlformats.org/officeDocument/2006/relationships/hyperlink" Target="../../../../:f:/g/personal/dani_umbarila_fondocolombiaenpaz_gov_co/EixxIF8lC1pLobn6e_CnywwB2e6TBuSLZ3rIeRLtW6ESyw?e=qv2Xfy" TargetMode="External"/><Relationship Id="rId71" Type="http://schemas.openxmlformats.org/officeDocument/2006/relationships/hyperlink" Target="https://drive.google.com/drive/folders/12UWFPQL24-OAdqIxnoJRxX5rZLFBSsRW?usp=sharing" TargetMode="External"/><Relationship Id="rId92" Type="http://schemas.openxmlformats.org/officeDocument/2006/relationships/hyperlink" Target="../../../../:f:/g/personal/dani_umbarila_fondocolombiaenpaz_gov_co/EoCpzvfFcfhHmw-ZxbDlPGEBWr9VHRGhB-taQWtYMpl8SA?e=AHO2mg" TargetMode="External"/><Relationship Id="rId2" Type="http://schemas.openxmlformats.org/officeDocument/2006/relationships/hyperlink" Target="mailto:hosuna@cci.org.co" TargetMode="External"/><Relationship Id="rId29" Type="http://schemas.openxmlformats.org/officeDocument/2006/relationships/hyperlink" Target="../../../../:f:/g/personal/dani_umbarila_fondocolombiaenpaz_gov_co/Em8Kdjq-XEFHvsQdnC2TdS0BsJccCqvR-ozztFyzsjqHyA?e=pUmqw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A780-2822-4F08-AA51-F88A7C56FD5F}">
  <sheetPr filterMode="1"/>
  <dimension ref="A1:FB331"/>
  <sheetViews>
    <sheetView tabSelected="1" topLeftCell="E1" workbookViewId="0">
      <selection activeCell="Q7" sqref="Q7"/>
    </sheetView>
  </sheetViews>
  <sheetFormatPr baseColWidth="10" defaultColWidth="15.1640625" defaultRowHeight="16" x14ac:dyDescent="0.2"/>
  <cols>
    <col min="1" max="4" width="15.1640625" style="1"/>
    <col min="5" max="5" width="20.6640625" style="1" customWidth="1"/>
    <col min="6" max="21" width="15.1640625" style="1"/>
    <col min="22" max="22" width="41.1640625" style="1" customWidth="1"/>
    <col min="23" max="41" width="15.1640625" style="1"/>
    <col min="42" max="42" width="22.5" style="1" customWidth="1"/>
    <col min="43" max="54" width="15.1640625" style="1"/>
    <col min="55" max="55" width="18.1640625" style="1" bestFit="1" customWidth="1"/>
    <col min="56" max="56" width="18.1640625" style="1" customWidth="1"/>
    <col min="57" max="58" width="18" style="1" customWidth="1"/>
    <col min="59" max="59" width="16.1640625" style="1" customWidth="1"/>
    <col min="60" max="60" width="15.1640625" style="1"/>
    <col min="61" max="61" width="16.1640625" style="1" customWidth="1"/>
    <col min="62" max="63" width="15.1640625" style="1"/>
    <col min="64" max="77" width="16.5" style="1" customWidth="1"/>
    <col min="78" max="78" width="18.5" style="1" bestFit="1" customWidth="1"/>
    <col min="79" max="79" width="15.1640625" style="1"/>
    <col min="80" max="80" width="20" style="1" bestFit="1" customWidth="1"/>
    <col min="81" max="81" width="15.1640625" style="1"/>
    <col min="82" max="82" width="20" style="1" bestFit="1" customWidth="1"/>
    <col min="83" max="89" width="15.1640625" style="1"/>
    <col min="90" max="90" width="17.5" style="1" bestFit="1" customWidth="1"/>
    <col min="91" max="91" width="17.5" style="1" customWidth="1"/>
    <col min="92" max="99" width="16.83203125" style="1" customWidth="1"/>
    <col min="100" max="100" width="16.5" style="1" bestFit="1" customWidth="1"/>
    <col min="101" max="101" width="17.83203125" style="1" customWidth="1"/>
    <col min="102" max="108" width="17" style="1" customWidth="1"/>
    <col min="109" max="109" width="18.5" style="1" customWidth="1"/>
    <col min="110" max="110" width="23.83203125" style="1" customWidth="1"/>
    <col min="111" max="111" width="18.83203125" style="1" customWidth="1"/>
    <col min="112" max="112" width="18.5" style="1" customWidth="1"/>
    <col min="113" max="16384" width="15.1640625" style="1"/>
  </cols>
  <sheetData>
    <row r="1" spans="1:158" ht="40" customHeight="1" x14ac:dyDescent="0.2">
      <c r="D1" s="1">
        <v>1</v>
      </c>
      <c r="E1" s="1">
        <v>2</v>
      </c>
      <c r="F1" s="1">
        <v>3</v>
      </c>
      <c r="G1" s="1">
        <v>4</v>
      </c>
      <c r="H1" s="1">
        <v>5</v>
      </c>
      <c r="I1" s="1">
        <v>6</v>
      </c>
      <c r="J1" s="1">
        <v>7</v>
      </c>
      <c r="K1" s="1">
        <v>8</v>
      </c>
      <c r="L1" s="1">
        <v>9</v>
      </c>
      <c r="M1" s="1">
        <v>10</v>
      </c>
      <c r="N1" s="1">
        <v>11</v>
      </c>
      <c r="O1" s="1">
        <v>12</v>
      </c>
      <c r="P1" s="1">
        <v>13</v>
      </c>
      <c r="Q1" s="1">
        <v>14</v>
      </c>
      <c r="R1" s="1">
        <v>15</v>
      </c>
      <c r="S1" s="1">
        <v>16</v>
      </c>
      <c r="T1" s="1">
        <v>17</v>
      </c>
      <c r="W1" s="1">
        <v>18</v>
      </c>
      <c r="X1" s="1">
        <v>19</v>
      </c>
      <c r="Y1" s="1">
        <v>20</v>
      </c>
      <c r="Z1" s="1">
        <v>21</v>
      </c>
      <c r="AB1" s="1">
        <v>22</v>
      </c>
      <c r="AC1" s="1">
        <v>23</v>
      </c>
      <c r="AD1" s="1">
        <v>24</v>
      </c>
      <c r="AE1" s="1">
        <v>25</v>
      </c>
      <c r="AF1" s="1">
        <v>26</v>
      </c>
      <c r="AG1" s="1">
        <v>27</v>
      </c>
      <c r="AH1" s="1">
        <v>28</v>
      </c>
      <c r="AI1" s="1">
        <v>29</v>
      </c>
      <c r="AJ1" s="1">
        <v>30</v>
      </c>
      <c r="AK1" s="1">
        <v>31</v>
      </c>
      <c r="AL1" s="1">
        <v>32</v>
      </c>
      <c r="AM1" s="1">
        <v>33</v>
      </c>
      <c r="AN1" s="1">
        <v>34</v>
      </c>
      <c r="AO1" s="1">
        <v>35</v>
      </c>
      <c r="AP1" s="1">
        <v>36</v>
      </c>
      <c r="AQ1" s="1">
        <v>37</v>
      </c>
      <c r="AR1" s="1">
        <v>38</v>
      </c>
      <c r="AS1" s="1">
        <v>39</v>
      </c>
      <c r="AT1" s="1">
        <v>40</v>
      </c>
      <c r="AU1" s="1">
        <v>41</v>
      </c>
      <c r="AV1" s="1">
        <v>42</v>
      </c>
      <c r="AW1" s="1">
        <v>43</v>
      </c>
      <c r="AX1" s="1">
        <v>44</v>
      </c>
      <c r="AY1" s="1">
        <v>45</v>
      </c>
      <c r="AZ1" s="1">
        <v>46</v>
      </c>
      <c r="BA1" s="1">
        <v>47</v>
      </c>
      <c r="BB1" s="1">
        <v>48</v>
      </c>
      <c r="BC1" s="1">
        <v>49</v>
      </c>
      <c r="BD1" s="1">
        <v>50</v>
      </c>
      <c r="BE1" s="1">
        <v>51</v>
      </c>
      <c r="BF1" s="1">
        <v>52</v>
      </c>
      <c r="BG1" s="1">
        <v>53</v>
      </c>
    </row>
    <row r="2" spans="1:158" s="40" customFormat="1" ht="75" customHeight="1" x14ac:dyDescent="0.2">
      <c r="A2" s="2" t="s">
        <v>0</v>
      </c>
      <c r="B2" s="2" t="s">
        <v>1</v>
      </c>
      <c r="C2" s="3" t="s">
        <v>2</v>
      </c>
      <c r="D2" s="4" t="s">
        <v>3</v>
      </c>
      <c r="E2" s="4" t="s">
        <v>4</v>
      </c>
      <c r="F2" s="5" t="s">
        <v>5</v>
      </c>
      <c r="G2" s="5" t="s">
        <v>6</v>
      </c>
      <c r="H2" s="5" t="s">
        <v>7</v>
      </c>
      <c r="I2" s="4" t="s">
        <v>8</v>
      </c>
      <c r="J2" s="4" t="s">
        <v>9</v>
      </c>
      <c r="K2" s="5" t="s">
        <v>10</v>
      </c>
      <c r="L2" s="4" t="s">
        <v>11</v>
      </c>
      <c r="M2" s="4" t="s">
        <v>12</v>
      </c>
      <c r="N2" s="5" t="s">
        <v>13</v>
      </c>
      <c r="O2" s="5" t="s">
        <v>14</v>
      </c>
      <c r="P2" s="5" t="s">
        <v>15</v>
      </c>
      <c r="Q2" s="5" t="s">
        <v>16</v>
      </c>
      <c r="R2" s="5" t="s">
        <v>17</v>
      </c>
      <c r="S2" s="5" t="s">
        <v>18</v>
      </c>
      <c r="T2" s="5" t="s">
        <v>19</v>
      </c>
      <c r="U2" s="4" t="s">
        <v>20</v>
      </c>
      <c r="V2" s="6" t="s">
        <v>21</v>
      </c>
      <c r="W2" s="7" t="s">
        <v>22</v>
      </c>
      <c r="X2" s="8" t="s">
        <v>23</v>
      </c>
      <c r="Y2" s="8" t="s">
        <v>24</v>
      </c>
      <c r="Z2" s="8" t="s">
        <v>25</v>
      </c>
      <c r="AA2" s="8" t="s">
        <v>26</v>
      </c>
      <c r="AB2" s="8" t="s">
        <v>27</v>
      </c>
      <c r="AC2" s="8" t="s">
        <v>28</v>
      </c>
      <c r="AD2" s="8" t="s">
        <v>29</v>
      </c>
      <c r="AE2" s="9" t="s">
        <v>30</v>
      </c>
      <c r="AF2" s="10" t="s">
        <v>31</v>
      </c>
      <c r="AG2" s="11" t="s">
        <v>32</v>
      </c>
      <c r="AH2" s="11" t="s">
        <v>33</v>
      </c>
      <c r="AI2" s="12" t="s">
        <v>34</v>
      </c>
      <c r="AJ2" s="12" t="s">
        <v>35</v>
      </c>
      <c r="AK2" s="13" t="s">
        <v>36</v>
      </c>
      <c r="AL2" s="13" t="s">
        <v>37</v>
      </c>
      <c r="AM2" s="9" t="s">
        <v>38</v>
      </c>
      <c r="AN2" s="14" t="s">
        <v>39</v>
      </c>
      <c r="AO2" s="14" t="s">
        <v>40</v>
      </c>
      <c r="AP2" s="9" t="s">
        <v>41</v>
      </c>
      <c r="AQ2" s="9" t="s">
        <v>42</v>
      </c>
      <c r="AR2" s="5" t="s">
        <v>43</v>
      </c>
      <c r="AS2" s="9" t="s">
        <v>44</v>
      </c>
      <c r="AT2" s="9" t="s">
        <v>45</v>
      </c>
      <c r="AU2" s="15" t="s">
        <v>46</v>
      </c>
      <c r="AV2" s="9" t="s">
        <v>47</v>
      </c>
      <c r="AW2" s="15" t="s">
        <v>48</v>
      </c>
      <c r="AX2" s="15" t="s">
        <v>49</v>
      </c>
      <c r="AY2" s="9" t="s">
        <v>50</v>
      </c>
      <c r="AZ2" s="15" t="s">
        <v>51</v>
      </c>
      <c r="BA2" s="15" t="s">
        <v>52</v>
      </c>
      <c r="BB2" s="16" t="s">
        <v>53</v>
      </c>
      <c r="BC2" s="17" t="s">
        <v>54</v>
      </c>
      <c r="BD2" s="18" t="s">
        <v>55</v>
      </c>
      <c r="BE2" s="19" t="s">
        <v>56</v>
      </c>
      <c r="BF2" s="20" t="s">
        <v>57</v>
      </c>
      <c r="BG2" s="21" t="s">
        <v>58</v>
      </c>
      <c r="BH2" s="22" t="s">
        <v>59</v>
      </c>
      <c r="BI2" s="23" t="s">
        <v>60</v>
      </c>
      <c r="BJ2" s="23" t="s">
        <v>61</v>
      </c>
      <c r="BK2" s="23" t="s">
        <v>62</v>
      </c>
      <c r="BL2" s="24" t="s">
        <v>63</v>
      </c>
      <c r="BM2" s="25" t="s">
        <v>64</v>
      </c>
      <c r="BN2" s="25" t="s">
        <v>3</v>
      </c>
      <c r="BO2" s="26" t="s">
        <v>65</v>
      </c>
      <c r="BP2" s="25" t="s">
        <v>66</v>
      </c>
      <c r="BQ2" s="25" t="s">
        <v>67</v>
      </c>
      <c r="BR2" s="25" t="s">
        <v>68</v>
      </c>
      <c r="BS2" s="25" t="s">
        <v>69</v>
      </c>
      <c r="BT2" s="25" t="s">
        <v>70</v>
      </c>
      <c r="BU2" s="26" t="s">
        <v>71</v>
      </c>
      <c r="BV2" s="5" t="s">
        <v>72</v>
      </c>
      <c r="BW2" s="5" t="s">
        <v>73</v>
      </c>
      <c r="BX2" s="26" t="s">
        <v>74</v>
      </c>
      <c r="BY2" s="26" t="s">
        <v>75</v>
      </c>
      <c r="BZ2" s="17" t="s">
        <v>76</v>
      </c>
      <c r="CA2" s="27" t="s">
        <v>77</v>
      </c>
      <c r="CB2" s="17" t="s">
        <v>78</v>
      </c>
      <c r="CC2" s="27" t="s">
        <v>79</v>
      </c>
      <c r="CD2" s="17" t="s">
        <v>80</v>
      </c>
      <c r="CE2" s="27" t="s">
        <v>81</v>
      </c>
      <c r="CF2" s="18" t="s">
        <v>82</v>
      </c>
      <c r="CG2" s="27" t="s">
        <v>83</v>
      </c>
      <c r="CH2" s="18" t="s">
        <v>84</v>
      </c>
      <c r="CI2" s="27" t="s">
        <v>85</v>
      </c>
      <c r="CJ2" s="28" t="s">
        <v>86</v>
      </c>
      <c r="CK2" s="29" t="s">
        <v>87</v>
      </c>
      <c r="CL2" s="28" t="s">
        <v>88</v>
      </c>
      <c r="CM2" s="29" t="s">
        <v>89</v>
      </c>
      <c r="CN2" s="28" t="s">
        <v>90</v>
      </c>
      <c r="CO2" s="29" t="s">
        <v>91</v>
      </c>
      <c r="CP2" s="16" t="s">
        <v>92</v>
      </c>
      <c r="CQ2" s="29" t="s">
        <v>77</v>
      </c>
      <c r="CR2" s="16" t="s">
        <v>93</v>
      </c>
      <c r="CS2" s="29" t="s">
        <v>79</v>
      </c>
      <c r="CT2" s="16" t="s">
        <v>94</v>
      </c>
      <c r="CU2" s="29" t="s">
        <v>81</v>
      </c>
      <c r="CV2" s="17" t="s">
        <v>95</v>
      </c>
      <c r="CW2" s="18" t="s">
        <v>96</v>
      </c>
      <c r="CX2" s="30" t="s">
        <v>97</v>
      </c>
      <c r="CY2" s="18" t="s">
        <v>98</v>
      </c>
      <c r="CZ2" s="28" t="s">
        <v>99</v>
      </c>
      <c r="DA2" s="30" t="s">
        <v>100</v>
      </c>
      <c r="DB2" s="16" t="s">
        <v>101</v>
      </c>
      <c r="DC2" s="30" t="s">
        <v>102</v>
      </c>
      <c r="DD2" s="31" t="s">
        <v>103</v>
      </c>
      <c r="DE2" s="32" t="s">
        <v>104</v>
      </c>
      <c r="DF2" s="31" t="s">
        <v>105</v>
      </c>
      <c r="DG2" s="33" t="s">
        <v>56</v>
      </c>
      <c r="DH2" s="25" t="s">
        <v>106</v>
      </c>
      <c r="DI2" s="34" t="s">
        <v>107</v>
      </c>
      <c r="DJ2" s="35" t="s">
        <v>108</v>
      </c>
      <c r="DK2" s="34" t="s">
        <v>109</v>
      </c>
      <c r="DL2" s="34" t="s">
        <v>110</v>
      </c>
      <c r="DM2" s="36" t="s">
        <v>30</v>
      </c>
      <c r="DN2" s="25" t="s">
        <v>32</v>
      </c>
      <c r="DO2" s="25" t="s">
        <v>111</v>
      </c>
      <c r="DP2" s="25" t="s">
        <v>33</v>
      </c>
      <c r="DQ2" s="25" t="s">
        <v>112</v>
      </c>
      <c r="DR2" s="36" t="s">
        <v>113</v>
      </c>
      <c r="DS2" s="25" t="s">
        <v>114</v>
      </c>
      <c r="DT2" s="36" t="s">
        <v>115</v>
      </c>
      <c r="DU2" s="25" t="s">
        <v>116</v>
      </c>
      <c r="DV2" s="25" t="s">
        <v>117</v>
      </c>
      <c r="DW2" s="37" t="s">
        <v>118</v>
      </c>
      <c r="DX2" s="37" t="s">
        <v>119</v>
      </c>
      <c r="DY2" s="38" t="s">
        <v>120</v>
      </c>
      <c r="DZ2" s="38" t="s">
        <v>121</v>
      </c>
      <c r="EA2" s="38" t="s">
        <v>122</v>
      </c>
      <c r="EB2" s="38" t="s">
        <v>123</v>
      </c>
      <c r="EC2" s="38" t="s">
        <v>124</v>
      </c>
      <c r="ED2" s="38" t="s">
        <v>125</v>
      </c>
      <c r="EE2" s="25" t="s">
        <v>126</v>
      </c>
      <c r="EF2" s="25" t="s">
        <v>127</v>
      </c>
      <c r="EG2" s="39" t="s">
        <v>128</v>
      </c>
      <c r="EH2" s="31" t="s">
        <v>129</v>
      </c>
      <c r="EI2" s="31" t="s">
        <v>130</v>
      </c>
      <c r="EJ2" s="31" t="s">
        <v>131</v>
      </c>
      <c r="EK2" s="31" t="s">
        <v>132</v>
      </c>
      <c r="EL2" s="31" t="s">
        <v>133</v>
      </c>
      <c r="EM2" s="31" t="s">
        <v>134</v>
      </c>
      <c r="EN2" s="31" t="s">
        <v>135</v>
      </c>
      <c r="EO2" s="31" t="s">
        <v>136</v>
      </c>
      <c r="EP2" s="31" t="s">
        <v>137</v>
      </c>
      <c r="EQ2" s="31" t="s">
        <v>138</v>
      </c>
      <c r="ER2" s="31" t="s">
        <v>139</v>
      </c>
    </row>
    <row r="3" spans="1:158" ht="40" hidden="1" customHeight="1" x14ac:dyDescent="0.2">
      <c r="A3" s="2"/>
      <c r="B3" s="2"/>
      <c r="D3" s="41">
        <v>0</v>
      </c>
      <c r="E3" s="42" t="s">
        <v>140</v>
      </c>
      <c r="F3" s="43" t="s">
        <v>141</v>
      </c>
      <c r="G3" s="44" t="s">
        <v>142</v>
      </c>
      <c r="H3" s="44">
        <v>3115693163</v>
      </c>
      <c r="I3" s="45" t="s">
        <v>143</v>
      </c>
      <c r="J3" s="44" t="s">
        <v>144</v>
      </c>
      <c r="K3" s="44" t="s">
        <v>145</v>
      </c>
      <c r="L3" s="46">
        <v>305250297545</v>
      </c>
      <c r="M3" s="44">
        <v>18</v>
      </c>
      <c r="N3" s="44" t="s">
        <v>146</v>
      </c>
      <c r="O3" s="44" t="s">
        <v>147</v>
      </c>
      <c r="P3" s="44" t="s">
        <v>148</v>
      </c>
      <c r="Q3" s="44" t="s">
        <v>149</v>
      </c>
      <c r="R3" s="46">
        <v>1</v>
      </c>
      <c r="S3" s="47" t="s">
        <v>150</v>
      </c>
      <c r="T3" s="46">
        <v>15</v>
      </c>
      <c r="U3" s="48" t="s">
        <v>151</v>
      </c>
      <c r="V3" s="49" t="s">
        <v>152</v>
      </c>
      <c r="W3" s="44" t="s">
        <v>27</v>
      </c>
      <c r="X3" s="44"/>
      <c r="Y3" s="44"/>
      <c r="Z3" s="44"/>
      <c r="AA3" s="44"/>
      <c r="AB3" s="44" t="s">
        <v>153</v>
      </c>
      <c r="AC3" s="44"/>
      <c r="AD3" s="44" t="s">
        <v>153</v>
      </c>
      <c r="AE3" s="44">
        <v>190</v>
      </c>
      <c r="AF3" s="45">
        <f t="shared" ref="AF3:AF27" si="0">AE3+AK3</f>
        <v>541</v>
      </c>
      <c r="AG3" s="45"/>
      <c r="AH3" s="45"/>
      <c r="AI3" s="50"/>
      <c r="AJ3" s="50"/>
      <c r="AK3" s="44">
        <v>351</v>
      </c>
      <c r="AL3" s="44">
        <v>190</v>
      </c>
      <c r="AM3" s="44">
        <v>70</v>
      </c>
      <c r="AN3" s="44">
        <v>20</v>
      </c>
      <c r="AO3" s="44">
        <v>50</v>
      </c>
      <c r="AP3" s="44" t="s">
        <v>154</v>
      </c>
      <c r="AQ3" s="44" t="s">
        <v>155</v>
      </c>
      <c r="AR3" s="44" t="s">
        <v>156</v>
      </c>
      <c r="AS3" s="44" t="s">
        <v>157</v>
      </c>
      <c r="AT3" s="44" t="s">
        <v>158</v>
      </c>
      <c r="AU3" s="47" t="s">
        <v>159</v>
      </c>
      <c r="AV3" s="47" t="s">
        <v>160</v>
      </c>
      <c r="AW3" s="47" t="s">
        <v>160</v>
      </c>
      <c r="AX3" s="47" t="s">
        <v>161</v>
      </c>
      <c r="AY3" s="47" t="s">
        <v>162</v>
      </c>
      <c r="AZ3" s="44">
        <v>96</v>
      </c>
      <c r="BA3" s="44" t="s">
        <v>163</v>
      </c>
      <c r="BB3" s="51"/>
      <c r="BC3" s="51">
        <v>629992931</v>
      </c>
      <c r="BD3" s="51">
        <v>0</v>
      </c>
      <c r="BE3" s="51">
        <v>1252025428</v>
      </c>
      <c r="BF3" s="50">
        <v>1882018359</v>
      </c>
      <c r="BG3" s="52">
        <v>8999899.0142857134</v>
      </c>
      <c r="BH3" s="53">
        <v>0.33</v>
      </c>
      <c r="BI3" s="44"/>
      <c r="BJ3" s="44"/>
      <c r="BK3" s="44"/>
      <c r="BL3" s="54">
        <f t="shared" ref="BL3:BL66" si="1">+BI3+BJ3+BK3</f>
        <v>0</v>
      </c>
      <c r="BM3" s="47" t="s">
        <v>164</v>
      </c>
      <c r="BN3" s="47"/>
      <c r="BO3" s="44" t="s">
        <v>147</v>
      </c>
      <c r="BP3" s="55"/>
      <c r="BQ3" s="55"/>
      <c r="BR3" s="55"/>
      <c r="BS3" s="47" t="s">
        <v>165</v>
      </c>
      <c r="BT3" s="55"/>
      <c r="BU3" s="44">
        <v>18</v>
      </c>
      <c r="BV3" s="47" t="s">
        <v>166</v>
      </c>
      <c r="BW3" s="47" t="s">
        <v>167</v>
      </c>
      <c r="BX3" s="45"/>
      <c r="BY3" s="45"/>
      <c r="BZ3" s="56"/>
      <c r="CA3" s="57"/>
      <c r="CB3" s="56"/>
      <c r="CC3" s="58"/>
      <c r="CD3" s="56"/>
      <c r="CE3" s="59"/>
      <c r="CF3" s="59"/>
      <c r="CG3" s="59"/>
      <c r="CH3" s="59"/>
      <c r="CI3" s="59"/>
      <c r="CJ3" s="60"/>
      <c r="CK3" s="56"/>
      <c r="CL3" s="56"/>
      <c r="CM3" s="56"/>
      <c r="CN3" s="56"/>
      <c r="CO3" s="56"/>
      <c r="CP3" s="56"/>
      <c r="CQ3" s="56"/>
      <c r="CR3" s="56"/>
      <c r="CS3" s="56"/>
      <c r="CT3" s="56"/>
      <c r="CU3" s="56"/>
      <c r="CV3" s="60">
        <f t="shared" ref="CV3:CV66" si="2">+BZ3+CB3+CD3</f>
        <v>0</v>
      </c>
      <c r="CW3" s="60">
        <f t="shared" ref="CW3:CW66" si="3">CF3+CI3</f>
        <v>0</v>
      </c>
      <c r="CX3" s="60">
        <f t="shared" ref="CX3:CX66" si="4">+BC3-CV3</f>
        <v>629992931</v>
      </c>
      <c r="CY3" s="60">
        <f t="shared" ref="CY3:CY66" si="5">BD3-CW3</f>
        <v>0</v>
      </c>
      <c r="CZ3" s="61">
        <f t="shared" ref="CZ3:CZ66" si="6">+CJ3+CL3+CN3</f>
        <v>0</v>
      </c>
      <c r="DA3" s="61">
        <f t="shared" ref="DA3:DA66" si="7">+BL3-CZ3</f>
        <v>0</v>
      </c>
      <c r="DB3" s="54">
        <f t="shared" ref="DB3:DB66" si="8">+CP3+CR3+CT3</f>
        <v>0</v>
      </c>
      <c r="DC3" s="60">
        <f t="shared" ref="DC3:DC66" si="9">+BB3-DB3</f>
        <v>0</v>
      </c>
      <c r="DD3" s="62">
        <v>0</v>
      </c>
      <c r="DE3" s="61">
        <f t="shared" ref="DE3:DE66" si="10">CV3-DD3</f>
        <v>0</v>
      </c>
      <c r="DF3" s="50"/>
      <c r="DG3" s="63">
        <v>1252025428</v>
      </c>
      <c r="DH3" s="61">
        <v>0</v>
      </c>
      <c r="DI3" s="64">
        <f t="shared" ref="DI3:DI66" si="11">DH3/DG3</f>
        <v>0</v>
      </c>
      <c r="DJ3" s="65">
        <v>0</v>
      </c>
      <c r="DK3" s="65">
        <v>0</v>
      </c>
      <c r="DL3" s="66">
        <f t="shared" ref="DL3:DL43" si="12">DD3/BC3</f>
        <v>0</v>
      </c>
      <c r="DM3" s="44">
        <v>190</v>
      </c>
      <c r="DN3" s="45"/>
      <c r="DO3" s="45"/>
      <c r="DP3" s="45"/>
      <c r="DQ3" s="45"/>
      <c r="DR3" s="45">
        <v>351</v>
      </c>
      <c r="DS3" s="67"/>
      <c r="DT3" s="45">
        <v>190</v>
      </c>
      <c r="DU3" s="67"/>
      <c r="DV3" s="67"/>
      <c r="DW3" s="68">
        <v>36</v>
      </c>
      <c r="DX3" s="68">
        <v>12</v>
      </c>
      <c r="DY3" s="68">
        <v>3</v>
      </c>
      <c r="DZ3" s="68">
        <v>5</v>
      </c>
      <c r="EA3" s="68">
        <v>11</v>
      </c>
      <c r="EB3" s="68">
        <v>3</v>
      </c>
      <c r="EC3" s="68"/>
      <c r="ED3" s="68"/>
      <c r="EE3" s="69"/>
      <c r="EF3" s="67"/>
      <c r="EG3" s="70">
        <f t="shared" ref="EG3:EG66" si="13">AG3+AL3+DN3+DP3</f>
        <v>190</v>
      </c>
      <c r="EH3" s="47" t="s">
        <v>168</v>
      </c>
      <c r="EI3" s="71"/>
      <c r="EJ3" s="72"/>
      <c r="EK3" s="72"/>
      <c r="EL3" s="73"/>
      <c r="EM3" s="74"/>
      <c r="EN3" s="75"/>
      <c r="EO3" s="76"/>
      <c r="EP3" s="76"/>
      <c r="EQ3" s="76"/>
      <c r="ER3" s="74"/>
      <c r="ES3" s="77">
        <v>0</v>
      </c>
      <c r="ET3" s="77">
        <v>0</v>
      </c>
      <c r="EU3" s="78" t="s">
        <v>169</v>
      </c>
    </row>
    <row r="4" spans="1:158" ht="40" hidden="1" customHeight="1" x14ac:dyDescent="0.2">
      <c r="A4" s="2"/>
      <c r="B4" s="2"/>
      <c r="C4" s="40"/>
      <c r="D4" s="79" t="s">
        <v>170</v>
      </c>
      <c r="E4" s="80" t="s">
        <v>171</v>
      </c>
      <c r="F4" s="81" t="s">
        <v>172</v>
      </c>
      <c r="G4" s="82" t="s">
        <v>172</v>
      </c>
      <c r="H4" s="43">
        <v>3103343535</v>
      </c>
      <c r="I4" s="45" t="s">
        <v>143</v>
      </c>
      <c r="J4" s="43" t="s">
        <v>144</v>
      </c>
      <c r="K4" s="43" t="s">
        <v>173</v>
      </c>
      <c r="L4" s="43"/>
      <c r="M4" s="43">
        <v>12</v>
      </c>
      <c r="N4" s="43" t="s">
        <v>174</v>
      </c>
      <c r="O4" s="43" t="s">
        <v>175</v>
      </c>
      <c r="P4" s="43" t="s">
        <v>176</v>
      </c>
      <c r="Q4" s="43" t="s">
        <v>177</v>
      </c>
      <c r="R4" s="82">
        <v>2</v>
      </c>
      <c r="S4" s="83" t="s">
        <v>178</v>
      </c>
      <c r="T4" s="82">
        <v>67</v>
      </c>
      <c r="U4" s="48">
        <v>36</v>
      </c>
      <c r="V4" s="49" t="s">
        <v>179</v>
      </c>
      <c r="W4" s="43" t="s">
        <v>27</v>
      </c>
      <c r="X4" s="43" t="s">
        <v>180</v>
      </c>
      <c r="Y4" s="43"/>
      <c r="Z4" s="43"/>
      <c r="AA4" s="43"/>
      <c r="AB4" s="43" t="s">
        <v>153</v>
      </c>
      <c r="AC4" s="43" t="s">
        <v>153</v>
      </c>
      <c r="AD4" s="43"/>
      <c r="AE4" s="43">
        <v>126</v>
      </c>
      <c r="AF4" s="45">
        <f t="shared" si="0"/>
        <v>355.8</v>
      </c>
      <c r="AG4" s="45"/>
      <c r="AH4" s="45"/>
      <c r="AI4" s="43"/>
      <c r="AJ4" s="43"/>
      <c r="AK4" s="43">
        <v>229.8</v>
      </c>
      <c r="AL4" s="43">
        <v>126</v>
      </c>
      <c r="AM4" s="43">
        <v>126</v>
      </c>
      <c r="AN4" s="43">
        <v>36</v>
      </c>
      <c r="AO4" s="43">
        <v>90</v>
      </c>
      <c r="AP4" s="43" t="s">
        <v>181</v>
      </c>
      <c r="AQ4" s="43" t="s">
        <v>155</v>
      </c>
      <c r="AR4" s="43" t="s">
        <v>182</v>
      </c>
      <c r="AS4" s="43" t="s">
        <v>183</v>
      </c>
      <c r="AT4" s="43" t="s">
        <v>184</v>
      </c>
      <c r="AU4" s="83" t="s">
        <v>185</v>
      </c>
      <c r="AV4" s="83" t="s">
        <v>186</v>
      </c>
      <c r="AW4" s="83" t="s">
        <v>186</v>
      </c>
      <c r="AX4" s="83" t="s">
        <v>187</v>
      </c>
      <c r="AY4" s="83" t="s">
        <v>188</v>
      </c>
      <c r="AZ4" s="43">
        <v>71</v>
      </c>
      <c r="BA4" s="43"/>
      <c r="BB4" s="84"/>
      <c r="BC4" s="84">
        <v>1107241000</v>
      </c>
      <c r="BD4" s="84">
        <v>0</v>
      </c>
      <c r="BE4" s="84">
        <v>739071000</v>
      </c>
      <c r="BF4" s="85">
        <v>1846312000</v>
      </c>
      <c r="BG4" s="86">
        <v>8787626.9841269832</v>
      </c>
      <c r="BH4" s="87">
        <v>0.59</v>
      </c>
      <c r="BI4" s="85"/>
      <c r="BJ4" s="43"/>
      <c r="BK4" s="43"/>
      <c r="BL4" s="54">
        <f t="shared" si="1"/>
        <v>0</v>
      </c>
      <c r="BM4" s="83" t="s">
        <v>189</v>
      </c>
      <c r="BN4" s="83" t="s">
        <v>190</v>
      </c>
      <c r="BO4" s="43" t="s">
        <v>175</v>
      </c>
      <c r="BP4" s="88">
        <v>44578</v>
      </c>
      <c r="BQ4" s="88">
        <v>44634</v>
      </c>
      <c r="BR4" s="88">
        <v>44998</v>
      </c>
      <c r="BS4" s="83" t="s">
        <v>191</v>
      </c>
      <c r="BT4" s="88">
        <v>44607</v>
      </c>
      <c r="BU4" s="43">
        <v>12</v>
      </c>
      <c r="BV4" s="83" t="s">
        <v>192</v>
      </c>
      <c r="BW4" s="83" t="s">
        <v>193</v>
      </c>
      <c r="BX4" s="43"/>
      <c r="BY4" s="43"/>
      <c r="BZ4" s="85">
        <v>387534350</v>
      </c>
      <c r="CA4" s="89">
        <v>44676</v>
      </c>
      <c r="CB4" s="85">
        <v>387534350</v>
      </c>
      <c r="CC4" s="89">
        <v>44930</v>
      </c>
      <c r="CD4" s="85">
        <v>332172300</v>
      </c>
      <c r="CE4" s="89">
        <v>45222</v>
      </c>
      <c r="CF4" s="89"/>
      <c r="CG4" s="89"/>
      <c r="CH4" s="89"/>
      <c r="CI4" s="89"/>
      <c r="CJ4" s="85"/>
      <c r="CK4" s="85"/>
      <c r="CL4" s="85"/>
      <c r="CM4" s="85"/>
      <c r="CN4" s="85"/>
      <c r="CO4" s="85"/>
      <c r="CP4" s="85"/>
      <c r="CQ4" s="85"/>
      <c r="CR4" s="85"/>
      <c r="CS4" s="85"/>
      <c r="CT4" s="85"/>
      <c r="CU4" s="85"/>
      <c r="CV4" s="60">
        <f t="shared" si="2"/>
        <v>1107241000</v>
      </c>
      <c r="CW4" s="60">
        <f t="shared" si="3"/>
        <v>0</v>
      </c>
      <c r="CX4" s="60">
        <f t="shared" si="4"/>
        <v>0</v>
      </c>
      <c r="CY4" s="60">
        <f t="shared" si="5"/>
        <v>0</v>
      </c>
      <c r="CZ4" s="61">
        <f t="shared" si="6"/>
        <v>0</v>
      </c>
      <c r="DA4" s="61">
        <f t="shared" si="7"/>
        <v>0</v>
      </c>
      <c r="DB4" s="54">
        <f t="shared" si="8"/>
        <v>0</v>
      </c>
      <c r="DC4" s="60">
        <f t="shared" si="9"/>
        <v>0</v>
      </c>
      <c r="DD4" s="85">
        <v>770089385</v>
      </c>
      <c r="DE4" s="61">
        <f t="shared" si="10"/>
        <v>337151615</v>
      </c>
      <c r="DF4" s="85"/>
      <c r="DG4" s="85">
        <v>739071000</v>
      </c>
      <c r="DH4" s="85">
        <v>291269900</v>
      </c>
      <c r="DI4" s="64">
        <f t="shared" si="11"/>
        <v>0.39410273167259979</v>
      </c>
      <c r="DJ4" s="90">
        <v>4.8999999999999998E-3</v>
      </c>
      <c r="DK4" s="87">
        <v>0.6238999999999999</v>
      </c>
      <c r="DL4" s="66">
        <f t="shared" si="12"/>
        <v>0.69550295283501962</v>
      </c>
      <c r="DM4" s="43">
        <v>126</v>
      </c>
      <c r="DN4" s="45"/>
      <c r="DO4" s="45"/>
      <c r="DP4" s="45"/>
      <c r="DQ4" s="45"/>
      <c r="DR4" s="43">
        <v>229.8</v>
      </c>
      <c r="DS4" s="91"/>
      <c r="DT4" s="43">
        <v>126</v>
      </c>
      <c r="DU4" s="92">
        <v>0</v>
      </c>
      <c r="DV4" s="92">
        <v>126</v>
      </c>
      <c r="DW4" s="68">
        <v>90</v>
      </c>
      <c r="DX4" s="68">
        <v>36</v>
      </c>
      <c r="DY4" s="69"/>
      <c r="DZ4" s="69"/>
      <c r="EA4" s="69"/>
      <c r="EB4" s="69"/>
      <c r="EC4" s="69"/>
      <c r="ED4" s="69"/>
      <c r="EE4" s="69">
        <v>0</v>
      </c>
      <c r="EF4" s="92">
        <v>126</v>
      </c>
      <c r="EG4" s="70">
        <f t="shared" si="13"/>
        <v>126</v>
      </c>
      <c r="EH4" s="83" t="s">
        <v>168</v>
      </c>
      <c r="EI4" s="93" t="s">
        <v>194</v>
      </c>
      <c r="EJ4" s="72" t="s">
        <v>195</v>
      </c>
      <c r="EK4" s="72" t="s">
        <v>196</v>
      </c>
      <c r="EL4" s="94"/>
      <c r="EM4" s="88">
        <v>44925</v>
      </c>
      <c r="EN4" s="48">
        <v>126</v>
      </c>
      <c r="EO4" s="48">
        <v>126</v>
      </c>
      <c r="EP4" s="48" t="s">
        <v>197</v>
      </c>
      <c r="EQ4" s="48">
        <v>126</v>
      </c>
      <c r="ER4" s="88"/>
      <c r="ES4" s="48"/>
      <c r="ET4" s="40"/>
      <c r="EU4" s="40"/>
    </row>
    <row r="5" spans="1:158" ht="40" hidden="1" customHeight="1" x14ac:dyDescent="0.2">
      <c r="A5" s="2"/>
      <c r="B5" s="2"/>
      <c r="C5" s="95" t="s">
        <v>198</v>
      </c>
      <c r="D5" s="96" t="s">
        <v>198</v>
      </c>
      <c r="E5" s="97" t="s">
        <v>199</v>
      </c>
      <c r="F5" s="43" t="s">
        <v>141</v>
      </c>
      <c r="G5" s="98" t="s">
        <v>200</v>
      </c>
      <c r="H5" s="98">
        <v>3142314051</v>
      </c>
      <c r="I5" s="45" t="s">
        <v>143</v>
      </c>
      <c r="J5" s="98" t="s">
        <v>144</v>
      </c>
      <c r="K5" s="98" t="s">
        <v>173</v>
      </c>
      <c r="L5" s="99" t="s">
        <v>201</v>
      </c>
      <c r="M5" s="98">
        <v>12</v>
      </c>
      <c r="N5" s="98" t="s">
        <v>202</v>
      </c>
      <c r="O5" s="98" t="s">
        <v>203</v>
      </c>
      <c r="P5" s="98" t="s">
        <v>176</v>
      </c>
      <c r="Q5" s="98" t="s">
        <v>204</v>
      </c>
      <c r="R5" s="99">
        <v>1</v>
      </c>
      <c r="S5" s="100" t="s">
        <v>205</v>
      </c>
      <c r="T5" s="99">
        <v>6</v>
      </c>
      <c r="U5" s="48">
        <v>24</v>
      </c>
      <c r="V5" s="49" t="s">
        <v>206</v>
      </c>
      <c r="W5" s="98" t="s">
        <v>27</v>
      </c>
      <c r="X5" s="98"/>
      <c r="Y5" s="98"/>
      <c r="Z5" s="98"/>
      <c r="AA5" s="98"/>
      <c r="AB5" s="98" t="s">
        <v>153</v>
      </c>
      <c r="AC5" s="98" t="s">
        <v>153</v>
      </c>
      <c r="AD5" s="98"/>
      <c r="AE5" s="98">
        <v>172</v>
      </c>
      <c r="AF5" s="45">
        <f t="shared" si="0"/>
        <v>194</v>
      </c>
      <c r="AG5" s="45"/>
      <c r="AH5" s="45"/>
      <c r="AI5" s="98"/>
      <c r="AJ5" s="98"/>
      <c r="AK5" s="98">
        <v>22</v>
      </c>
      <c r="AL5" s="98">
        <v>3.37</v>
      </c>
      <c r="AM5" s="98">
        <v>76</v>
      </c>
      <c r="AN5" s="98">
        <v>24</v>
      </c>
      <c r="AO5" s="98">
        <v>52</v>
      </c>
      <c r="AP5" s="98" t="s">
        <v>207</v>
      </c>
      <c r="AQ5" s="98" t="s">
        <v>155</v>
      </c>
      <c r="AR5" s="98" t="s">
        <v>208</v>
      </c>
      <c r="AS5" s="98" t="s">
        <v>209</v>
      </c>
      <c r="AT5" s="98" t="s">
        <v>210</v>
      </c>
      <c r="AU5" s="98" t="s">
        <v>211</v>
      </c>
      <c r="AV5" s="98" t="s">
        <v>212</v>
      </c>
      <c r="AW5" s="98" t="s">
        <v>213</v>
      </c>
      <c r="AX5" s="98" t="s">
        <v>214</v>
      </c>
      <c r="AY5" s="98" t="s">
        <v>213</v>
      </c>
      <c r="AZ5" s="98">
        <v>100</v>
      </c>
      <c r="BA5" s="98"/>
      <c r="BB5" s="101"/>
      <c r="BC5" s="101">
        <v>683988492</v>
      </c>
      <c r="BD5" s="101">
        <v>48843108</v>
      </c>
      <c r="BE5" s="101">
        <v>1374600037</v>
      </c>
      <c r="BF5" s="102">
        <v>2058588529</v>
      </c>
      <c r="BG5" s="103">
        <v>8999848.578947369</v>
      </c>
      <c r="BH5" s="104">
        <v>0.33</v>
      </c>
      <c r="BI5" s="101"/>
      <c r="BJ5" s="98"/>
      <c r="BK5" s="98"/>
      <c r="BL5" s="54">
        <f t="shared" si="1"/>
        <v>0</v>
      </c>
      <c r="BM5" s="98" t="s">
        <v>215</v>
      </c>
      <c r="BN5" s="98" t="s">
        <v>216</v>
      </c>
      <c r="BO5" s="98" t="s">
        <v>203</v>
      </c>
      <c r="BP5" s="105">
        <v>44578</v>
      </c>
      <c r="BQ5" s="105">
        <v>44642</v>
      </c>
      <c r="BR5" s="105">
        <v>45006</v>
      </c>
      <c r="BS5" s="100" t="s">
        <v>217</v>
      </c>
      <c r="BT5" s="105">
        <v>44588</v>
      </c>
      <c r="BU5" s="98">
        <v>12</v>
      </c>
      <c r="BV5" s="100" t="s">
        <v>218</v>
      </c>
      <c r="BW5" s="100" t="s">
        <v>219</v>
      </c>
      <c r="BX5" s="98" t="s">
        <v>220</v>
      </c>
      <c r="BY5" s="105">
        <v>45007</v>
      </c>
      <c r="BZ5" s="102">
        <v>239395972</v>
      </c>
      <c r="CA5" s="106">
        <v>44721</v>
      </c>
      <c r="CB5" s="102">
        <v>239395972</v>
      </c>
      <c r="CC5" s="106">
        <v>44909</v>
      </c>
      <c r="CD5" s="102">
        <v>205196548</v>
      </c>
      <c r="CE5" s="106">
        <v>45113</v>
      </c>
      <c r="CF5" s="106"/>
      <c r="CG5" s="106"/>
      <c r="CH5" s="106"/>
      <c r="CI5" s="106"/>
      <c r="CJ5" s="102"/>
      <c r="CK5" s="102"/>
      <c r="CL5" s="102"/>
      <c r="CM5" s="102"/>
      <c r="CN5" s="102"/>
      <c r="CO5" s="102"/>
      <c r="CP5" s="102"/>
      <c r="CQ5" s="102"/>
      <c r="CR5" s="102"/>
      <c r="CS5" s="102"/>
      <c r="CT5" s="102"/>
      <c r="CU5" s="102"/>
      <c r="CV5" s="60">
        <f t="shared" si="2"/>
        <v>683988492</v>
      </c>
      <c r="CW5" s="60">
        <f t="shared" si="3"/>
        <v>0</v>
      </c>
      <c r="CX5" s="60">
        <f t="shared" si="4"/>
        <v>0</v>
      </c>
      <c r="CY5" s="60">
        <f t="shared" si="5"/>
        <v>48843108</v>
      </c>
      <c r="CZ5" s="61">
        <f t="shared" si="6"/>
        <v>0</v>
      </c>
      <c r="DA5" s="61">
        <f t="shared" si="7"/>
        <v>0</v>
      </c>
      <c r="DB5" s="54">
        <f t="shared" si="8"/>
        <v>0</v>
      </c>
      <c r="DC5" s="60">
        <f t="shared" si="9"/>
        <v>0</v>
      </c>
      <c r="DD5" s="102">
        <v>577915392</v>
      </c>
      <c r="DE5" s="61">
        <f t="shared" si="10"/>
        <v>106073100</v>
      </c>
      <c r="DF5" s="102"/>
      <c r="DG5" s="61">
        <v>1374600037</v>
      </c>
      <c r="DH5" s="102">
        <v>1372642444</v>
      </c>
      <c r="DI5" s="64">
        <f t="shared" si="11"/>
        <v>0.99857588174937606</v>
      </c>
      <c r="DJ5" s="65">
        <v>0</v>
      </c>
      <c r="DK5" s="65">
        <v>0.9</v>
      </c>
      <c r="DL5" s="66">
        <f t="shared" si="12"/>
        <v>0.84491975926401985</v>
      </c>
      <c r="DM5" s="98">
        <v>172</v>
      </c>
      <c r="DN5" s="45"/>
      <c r="DO5" s="45"/>
      <c r="DP5" s="45"/>
      <c r="DQ5" s="45"/>
      <c r="DR5" s="98">
        <v>22</v>
      </c>
      <c r="DS5" s="75">
        <v>22</v>
      </c>
      <c r="DT5" s="98">
        <v>3.37</v>
      </c>
      <c r="DU5" s="67"/>
      <c r="DV5" s="67">
        <v>76</v>
      </c>
      <c r="DW5" s="107">
        <v>53</v>
      </c>
      <c r="DX5" s="107">
        <v>23</v>
      </c>
      <c r="DY5" s="107"/>
      <c r="DZ5" s="107"/>
      <c r="EA5" s="107"/>
      <c r="EB5" s="107"/>
      <c r="EC5" s="108"/>
      <c r="ED5" s="108"/>
      <c r="EE5" s="108">
        <v>76</v>
      </c>
      <c r="EF5" s="67">
        <v>76</v>
      </c>
      <c r="EG5" s="70">
        <f t="shared" si="13"/>
        <v>3.37</v>
      </c>
      <c r="EH5" s="100" t="s">
        <v>168</v>
      </c>
      <c r="EI5" s="109" t="s">
        <v>221</v>
      </c>
      <c r="EJ5" s="110" t="s">
        <v>222</v>
      </c>
      <c r="EK5" s="110" t="s">
        <v>223</v>
      </c>
      <c r="EL5" s="110" t="s">
        <v>224</v>
      </c>
      <c r="EM5" s="59" t="s">
        <v>163</v>
      </c>
      <c r="EN5" s="48"/>
      <c r="EO5" s="48"/>
      <c r="EP5" s="48"/>
      <c r="EQ5" s="48"/>
      <c r="ER5" s="98"/>
      <c r="ES5" s="77">
        <v>76</v>
      </c>
      <c r="ET5" s="77">
        <v>76</v>
      </c>
      <c r="EU5" s="78" t="s">
        <v>169</v>
      </c>
    </row>
    <row r="6" spans="1:158" ht="58" hidden="1" customHeight="1" x14ac:dyDescent="0.2">
      <c r="A6" s="2"/>
      <c r="B6" s="2"/>
      <c r="C6" s="95"/>
      <c r="D6" s="79" t="s">
        <v>225</v>
      </c>
      <c r="E6" s="111" t="s">
        <v>226</v>
      </c>
      <c r="F6" s="45" t="s">
        <v>227</v>
      </c>
      <c r="G6" s="45" t="s">
        <v>228</v>
      </c>
      <c r="H6" s="45">
        <v>3204764984</v>
      </c>
      <c r="I6" s="45" t="s">
        <v>143</v>
      </c>
      <c r="J6" s="45" t="s">
        <v>229</v>
      </c>
      <c r="K6" s="45" t="s">
        <v>230</v>
      </c>
      <c r="L6" s="81">
        <v>1186885225100</v>
      </c>
      <c r="M6" s="45">
        <v>12</v>
      </c>
      <c r="N6" s="45" t="s">
        <v>231</v>
      </c>
      <c r="O6" s="45" t="s">
        <v>232</v>
      </c>
      <c r="P6" s="45" t="s">
        <v>230</v>
      </c>
      <c r="Q6" s="45" t="s">
        <v>233</v>
      </c>
      <c r="R6" s="81">
        <v>1</v>
      </c>
      <c r="S6" s="76" t="s">
        <v>234</v>
      </c>
      <c r="T6" s="81">
        <v>9</v>
      </c>
      <c r="U6" s="48">
        <v>28</v>
      </c>
      <c r="V6" s="49" t="s">
        <v>235</v>
      </c>
      <c r="W6" s="45" t="s">
        <v>27</v>
      </c>
      <c r="X6" s="45"/>
      <c r="Y6" s="45"/>
      <c r="Z6" s="45"/>
      <c r="AA6" s="45"/>
      <c r="AB6" s="45" t="s">
        <v>153</v>
      </c>
      <c r="AC6" s="45"/>
      <c r="AD6" s="45" t="s">
        <v>153</v>
      </c>
      <c r="AE6" s="45">
        <v>1.1000000000000001</v>
      </c>
      <c r="AF6" s="45">
        <f t="shared" si="0"/>
        <v>41.49</v>
      </c>
      <c r="AG6" s="45"/>
      <c r="AH6" s="45"/>
      <c r="AI6" s="45"/>
      <c r="AJ6" s="45"/>
      <c r="AK6" s="45">
        <v>40.39</v>
      </c>
      <c r="AL6" s="45">
        <v>4.46</v>
      </c>
      <c r="AM6" s="45">
        <v>65</v>
      </c>
      <c r="AN6" s="45">
        <v>28</v>
      </c>
      <c r="AO6" s="45">
        <v>37</v>
      </c>
      <c r="AP6" s="45" t="s">
        <v>207</v>
      </c>
      <c r="AQ6" s="45" t="s">
        <v>155</v>
      </c>
      <c r="AR6" s="45" t="s">
        <v>236</v>
      </c>
      <c r="AS6" s="45" t="s">
        <v>237</v>
      </c>
      <c r="AT6" s="45" t="s">
        <v>238</v>
      </c>
      <c r="AU6" s="45" t="s">
        <v>239</v>
      </c>
      <c r="AV6" s="45" t="s">
        <v>240</v>
      </c>
      <c r="AW6" s="45" t="s">
        <v>241</v>
      </c>
      <c r="AX6" s="45" t="s">
        <v>242</v>
      </c>
      <c r="AY6" s="45" t="s">
        <v>243</v>
      </c>
      <c r="AZ6" s="45">
        <v>91</v>
      </c>
      <c r="BA6" s="45"/>
      <c r="BB6" s="112"/>
      <c r="BC6" s="112">
        <v>584972446</v>
      </c>
      <c r="BD6" s="112">
        <v>363804721</v>
      </c>
      <c r="BE6" s="112">
        <v>424051705</v>
      </c>
      <c r="BF6" s="61">
        <v>1009024151</v>
      </c>
      <c r="BG6" s="103">
        <v>8999576.0923076924</v>
      </c>
      <c r="BH6" s="104">
        <v>0.56999999999999995</v>
      </c>
      <c r="BI6" s="45"/>
      <c r="BJ6" s="45"/>
      <c r="BK6" s="45"/>
      <c r="BL6" s="54">
        <f t="shared" si="1"/>
        <v>0</v>
      </c>
      <c r="BM6" s="45" t="s">
        <v>244</v>
      </c>
      <c r="BN6" s="45" t="s">
        <v>245</v>
      </c>
      <c r="BO6" s="45" t="s">
        <v>232</v>
      </c>
      <c r="BP6" s="74">
        <v>44578</v>
      </c>
      <c r="BQ6" s="74">
        <v>44593</v>
      </c>
      <c r="BR6" s="74">
        <v>44957</v>
      </c>
      <c r="BS6" s="76" t="s">
        <v>246</v>
      </c>
      <c r="BT6" s="74">
        <v>44589</v>
      </c>
      <c r="BU6" s="45">
        <v>12</v>
      </c>
      <c r="BV6" s="76" t="s">
        <v>247</v>
      </c>
      <c r="BW6" s="76" t="s">
        <v>248</v>
      </c>
      <c r="BX6" s="45"/>
      <c r="BY6" s="45"/>
      <c r="BZ6" s="113">
        <v>204740356</v>
      </c>
      <c r="CA6" s="114">
        <v>44637</v>
      </c>
      <c r="CB6" s="113">
        <v>204740356</v>
      </c>
      <c r="CC6" s="114">
        <v>44908</v>
      </c>
      <c r="CD6" s="113">
        <v>175491734</v>
      </c>
      <c r="CE6" s="114">
        <v>45180</v>
      </c>
      <c r="CF6" s="114"/>
      <c r="CG6" s="114"/>
      <c r="CH6" s="114"/>
      <c r="CI6" s="114"/>
      <c r="CJ6" s="113"/>
      <c r="CK6" s="113"/>
      <c r="CL6" s="113"/>
      <c r="CM6" s="113"/>
      <c r="CN6" s="113"/>
      <c r="CO6" s="113"/>
      <c r="CP6" s="113"/>
      <c r="CQ6" s="113"/>
      <c r="CR6" s="113"/>
      <c r="CS6" s="113"/>
      <c r="CT6" s="113"/>
      <c r="CU6" s="113"/>
      <c r="CV6" s="60">
        <f t="shared" si="2"/>
        <v>584972446</v>
      </c>
      <c r="CW6" s="60">
        <f t="shared" si="3"/>
        <v>0</v>
      </c>
      <c r="CX6" s="60">
        <f t="shared" si="4"/>
        <v>0</v>
      </c>
      <c r="CY6" s="60">
        <f t="shared" si="5"/>
        <v>363804721</v>
      </c>
      <c r="CZ6" s="61">
        <f t="shared" si="6"/>
        <v>0</v>
      </c>
      <c r="DA6" s="61">
        <f t="shared" si="7"/>
        <v>0</v>
      </c>
      <c r="DB6" s="54">
        <f t="shared" si="8"/>
        <v>0</v>
      </c>
      <c r="DC6" s="60">
        <f t="shared" si="9"/>
        <v>0</v>
      </c>
      <c r="DD6" s="115">
        <v>397475198</v>
      </c>
      <c r="DE6" s="61">
        <f t="shared" si="10"/>
        <v>187497248</v>
      </c>
      <c r="DF6" s="60"/>
      <c r="DG6" s="61">
        <v>424051705</v>
      </c>
      <c r="DH6" s="116">
        <v>412119199</v>
      </c>
      <c r="DI6" s="64">
        <f t="shared" si="11"/>
        <v>0.97186072863449513</v>
      </c>
      <c r="DJ6" s="104">
        <v>9.4999999999999998E-3</v>
      </c>
      <c r="DK6" s="65">
        <v>0.83910000000000007</v>
      </c>
      <c r="DL6" s="66">
        <f t="shared" si="12"/>
        <v>0.67947678684339263</v>
      </c>
      <c r="DM6" s="45">
        <v>1.1000000000000001</v>
      </c>
      <c r="DN6" s="75"/>
      <c r="DO6" s="75"/>
      <c r="DP6" s="75"/>
      <c r="DQ6" s="75"/>
      <c r="DR6" s="45">
        <v>40.39</v>
      </c>
      <c r="DS6" s="117" t="s">
        <v>249</v>
      </c>
      <c r="DT6" s="45">
        <v>4.46</v>
      </c>
      <c r="DU6" s="75" t="s">
        <v>249</v>
      </c>
      <c r="DV6" s="75">
        <v>65</v>
      </c>
      <c r="DW6" s="68">
        <v>38</v>
      </c>
      <c r="DX6" s="68">
        <v>27</v>
      </c>
      <c r="DY6" s="68">
        <v>0</v>
      </c>
      <c r="DZ6" s="68">
        <v>0</v>
      </c>
      <c r="EA6" s="68">
        <v>0</v>
      </c>
      <c r="EB6" s="68">
        <v>0</v>
      </c>
      <c r="EC6" s="68">
        <v>50</v>
      </c>
      <c r="ED6" s="68">
        <v>0</v>
      </c>
      <c r="EE6" s="68">
        <v>65</v>
      </c>
      <c r="EF6" s="75">
        <v>65</v>
      </c>
      <c r="EG6" s="70">
        <f t="shared" si="13"/>
        <v>4.46</v>
      </c>
      <c r="EH6" s="76" t="s">
        <v>168</v>
      </c>
      <c r="EI6" s="118" t="s">
        <v>250</v>
      </c>
      <c r="EJ6" s="119" t="s">
        <v>222</v>
      </c>
      <c r="EK6" s="119" t="s">
        <v>251</v>
      </c>
      <c r="EL6" s="119" t="s">
        <v>252</v>
      </c>
      <c r="EM6" s="74">
        <v>45169</v>
      </c>
      <c r="EN6" s="48">
        <v>65</v>
      </c>
      <c r="EO6" s="48">
        <v>65</v>
      </c>
      <c r="EP6" s="48" t="s">
        <v>253</v>
      </c>
      <c r="EQ6" s="48">
        <v>65</v>
      </c>
      <c r="ER6" s="74"/>
      <c r="ES6" s="40"/>
      <c r="ET6" s="40"/>
      <c r="EU6" s="40"/>
    </row>
    <row r="7" spans="1:158" s="127" customFormat="1" ht="51" customHeight="1" x14ac:dyDescent="0.2">
      <c r="A7" s="120" t="s">
        <v>254</v>
      </c>
      <c r="B7" s="121" t="s">
        <v>254</v>
      </c>
      <c r="C7" s="95" t="s">
        <v>254</v>
      </c>
      <c r="D7" s="96" t="s">
        <v>254</v>
      </c>
      <c r="E7" s="122" t="s">
        <v>255</v>
      </c>
      <c r="F7" s="81" t="s">
        <v>172</v>
      </c>
      <c r="G7" s="82" t="s">
        <v>172</v>
      </c>
      <c r="H7" s="45">
        <v>3174396170</v>
      </c>
      <c r="I7" s="45" t="s">
        <v>143</v>
      </c>
      <c r="J7" s="45" t="s">
        <v>144</v>
      </c>
      <c r="K7" s="45" t="s">
        <v>173</v>
      </c>
      <c r="L7" s="81">
        <v>1573067164573</v>
      </c>
      <c r="M7" s="45">
        <v>12</v>
      </c>
      <c r="N7" s="45" t="s">
        <v>256</v>
      </c>
      <c r="O7" s="45" t="s">
        <v>257</v>
      </c>
      <c r="P7" s="45" t="s">
        <v>176</v>
      </c>
      <c r="Q7" s="45" t="s">
        <v>258</v>
      </c>
      <c r="R7" s="81">
        <v>1</v>
      </c>
      <c r="S7" s="76" t="s">
        <v>259</v>
      </c>
      <c r="T7" s="81">
        <v>4</v>
      </c>
      <c r="U7" s="48">
        <v>12</v>
      </c>
      <c r="V7" s="49" t="s">
        <v>260</v>
      </c>
      <c r="W7" s="45" t="s">
        <v>27</v>
      </c>
      <c r="X7" s="45"/>
      <c r="Y7" s="45"/>
      <c r="Z7" s="45"/>
      <c r="AA7" s="45"/>
      <c r="AB7" s="45" t="s">
        <v>153</v>
      </c>
      <c r="AC7" s="45" t="s">
        <v>153</v>
      </c>
      <c r="AD7" s="45"/>
      <c r="AE7" s="45">
        <v>100.5</v>
      </c>
      <c r="AF7" s="45">
        <f t="shared" si="0"/>
        <v>139</v>
      </c>
      <c r="AG7" s="45"/>
      <c r="AH7" s="45"/>
      <c r="AI7" s="45"/>
      <c r="AJ7" s="45"/>
      <c r="AK7" s="45">
        <v>38.5</v>
      </c>
      <c r="AL7" s="45">
        <v>2</v>
      </c>
      <c r="AM7" s="45">
        <v>67</v>
      </c>
      <c r="AN7" s="45">
        <v>12</v>
      </c>
      <c r="AO7" s="45">
        <v>55</v>
      </c>
      <c r="AP7" s="45" t="s">
        <v>207</v>
      </c>
      <c r="AQ7" s="45" t="s">
        <v>155</v>
      </c>
      <c r="AR7" s="45" t="s">
        <v>208</v>
      </c>
      <c r="AS7" s="45" t="s">
        <v>261</v>
      </c>
      <c r="AT7" s="45" t="s">
        <v>210</v>
      </c>
      <c r="AU7" s="45" t="s">
        <v>262</v>
      </c>
      <c r="AV7" s="45" t="s">
        <v>263</v>
      </c>
      <c r="AW7" s="45" t="s">
        <v>263</v>
      </c>
      <c r="AX7" s="45" t="s">
        <v>264</v>
      </c>
      <c r="AY7" s="45" t="s">
        <v>265</v>
      </c>
      <c r="AZ7" s="45">
        <v>84</v>
      </c>
      <c r="BA7" s="44" t="s">
        <v>266</v>
      </c>
      <c r="BB7" s="112"/>
      <c r="BC7" s="112">
        <v>602337956</v>
      </c>
      <c r="BD7" s="112">
        <v>141732706</v>
      </c>
      <c r="BE7" s="112">
        <v>434843105</v>
      </c>
      <c r="BF7" s="54">
        <v>1037181061</v>
      </c>
      <c r="BG7" s="123">
        <v>8990119</v>
      </c>
      <c r="BH7" s="66">
        <v>0.57999999999999996</v>
      </c>
      <c r="BI7" s="45"/>
      <c r="BJ7" s="45"/>
      <c r="BK7" s="45"/>
      <c r="BL7" s="54">
        <f t="shared" si="1"/>
        <v>0</v>
      </c>
      <c r="BM7" s="45" t="s">
        <v>267</v>
      </c>
      <c r="BN7" s="45" t="s">
        <v>268</v>
      </c>
      <c r="BO7" s="45" t="s">
        <v>257</v>
      </c>
      <c r="BP7" s="74">
        <v>44578</v>
      </c>
      <c r="BQ7" s="74">
        <v>44635</v>
      </c>
      <c r="BR7" s="74">
        <v>44999</v>
      </c>
      <c r="BS7" s="76" t="s">
        <v>269</v>
      </c>
      <c r="BT7" s="74">
        <v>44624</v>
      </c>
      <c r="BU7" s="45">
        <v>12</v>
      </c>
      <c r="BV7" s="76" t="s">
        <v>270</v>
      </c>
      <c r="BW7" s="76"/>
      <c r="BX7" s="45"/>
      <c r="BY7" s="45"/>
      <c r="BZ7" s="54">
        <v>210818285</v>
      </c>
      <c r="CA7" s="114">
        <v>44671</v>
      </c>
      <c r="CB7" s="54">
        <v>210818285</v>
      </c>
      <c r="CC7" s="114">
        <v>44900</v>
      </c>
      <c r="CD7" s="54">
        <v>180701386</v>
      </c>
      <c r="CE7" s="114">
        <v>44900</v>
      </c>
      <c r="CF7" s="114"/>
      <c r="CG7" s="114"/>
      <c r="CH7" s="114"/>
      <c r="CI7" s="114"/>
      <c r="CJ7" s="54"/>
      <c r="CK7" s="54"/>
      <c r="CL7" s="54"/>
      <c r="CM7" s="54"/>
      <c r="CN7" s="54"/>
      <c r="CO7" s="54"/>
      <c r="CP7" s="54"/>
      <c r="CQ7" s="54"/>
      <c r="CR7" s="54"/>
      <c r="CS7" s="54"/>
      <c r="CT7" s="54"/>
      <c r="CU7" s="54"/>
      <c r="CV7" s="60">
        <f t="shared" si="2"/>
        <v>602337956</v>
      </c>
      <c r="CW7" s="60">
        <f t="shared" si="3"/>
        <v>0</v>
      </c>
      <c r="CX7" s="60">
        <f t="shared" si="4"/>
        <v>0</v>
      </c>
      <c r="CY7" s="60">
        <f t="shared" si="5"/>
        <v>141732706</v>
      </c>
      <c r="CZ7" s="61">
        <f t="shared" si="6"/>
        <v>0</v>
      </c>
      <c r="DA7" s="61">
        <f t="shared" si="7"/>
        <v>0</v>
      </c>
      <c r="DB7" s="54">
        <f t="shared" si="8"/>
        <v>0</v>
      </c>
      <c r="DC7" s="60">
        <f t="shared" si="9"/>
        <v>0</v>
      </c>
      <c r="DD7" s="61">
        <v>415452181</v>
      </c>
      <c r="DE7" s="61">
        <f t="shared" si="10"/>
        <v>186885775</v>
      </c>
      <c r="DF7" s="54"/>
      <c r="DG7" s="54">
        <v>434843105</v>
      </c>
      <c r="DH7" s="54">
        <v>375035378</v>
      </c>
      <c r="DI7" s="64">
        <f t="shared" si="11"/>
        <v>0.86246136523194961</v>
      </c>
      <c r="DJ7" s="66">
        <v>0</v>
      </c>
      <c r="DK7" s="87">
        <v>0.77449999999999997</v>
      </c>
      <c r="DL7" s="66">
        <f t="shared" si="12"/>
        <v>0.68973269385002856</v>
      </c>
      <c r="DM7" s="45">
        <v>100.5</v>
      </c>
      <c r="DN7" s="45"/>
      <c r="DO7" s="45"/>
      <c r="DP7" s="45"/>
      <c r="DQ7" s="45"/>
      <c r="DR7" s="45">
        <v>38.5</v>
      </c>
      <c r="DS7" s="81"/>
      <c r="DT7" s="45">
        <v>2</v>
      </c>
      <c r="DU7" s="81"/>
      <c r="DV7" s="81">
        <v>67</v>
      </c>
      <c r="DW7" s="68">
        <v>55</v>
      </c>
      <c r="DX7" s="68">
        <v>12</v>
      </c>
      <c r="DY7" s="68"/>
      <c r="DZ7" s="68"/>
      <c r="EA7" s="68"/>
      <c r="EB7" s="68"/>
      <c r="EC7" s="68"/>
      <c r="ED7" s="68"/>
      <c r="EE7" s="69">
        <v>31</v>
      </c>
      <c r="EF7" s="81">
        <v>67</v>
      </c>
      <c r="EG7" s="70">
        <f t="shared" si="13"/>
        <v>2</v>
      </c>
      <c r="EH7" s="124" t="s">
        <v>168</v>
      </c>
      <c r="EI7" s="125" t="s">
        <v>271</v>
      </c>
      <c r="EJ7" s="72" t="s">
        <v>195</v>
      </c>
      <c r="EK7" s="72" t="s">
        <v>196</v>
      </c>
      <c r="EL7" s="72" t="s">
        <v>272</v>
      </c>
      <c r="EM7" s="74">
        <v>44895</v>
      </c>
      <c r="EN7" s="48">
        <v>67</v>
      </c>
      <c r="EO7" s="48">
        <v>67</v>
      </c>
      <c r="EP7" s="48" t="s">
        <v>273</v>
      </c>
      <c r="EQ7" s="48">
        <v>67</v>
      </c>
      <c r="ER7" s="74"/>
      <c r="ES7" s="126"/>
      <c r="ET7" s="126"/>
      <c r="EU7" s="126"/>
      <c r="EV7" s="1"/>
      <c r="EW7" s="1"/>
      <c r="EX7" s="1"/>
      <c r="EY7" s="1"/>
      <c r="EZ7" s="1"/>
      <c r="FA7" s="1"/>
      <c r="FB7" s="1"/>
    </row>
    <row r="8" spans="1:158" s="127" customFormat="1" ht="54.75" hidden="1" customHeight="1" x14ac:dyDescent="0.2">
      <c r="A8" s="120"/>
      <c r="B8" s="121"/>
      <c r="C8" s="95"/>
      <c r="D8" s="79" t="s">
        <v>274</v>
      </c>
      <c r="E8" s="80" t="s">
        <v>275</v>
      </c>
      <c r="F8" s="81" t="s">
        <v>172</v>
      </c>
      <c r="G8" s="82" t="s">
        <v>172</v>
      </c>
      <c r="H8" s="43">
        <v>3174396170</v>
      </c>
      <c r="I8" s="45" t="s">
        <v>143</v>
      </c>
      <c r="J8" s="43" t="s">
        <v>144</v>
      </c>
      <c r="K8" s="43" t="s">
        <v>173</v>
      </c>
      <c r="L8" s="82">
        <v>1573555142640</v>
      </c>
      <c r="M8" s="43">
        <v>12</v>
      </c>
      <c r="N8" s="43" t="s">
        <v>276</v>
      </c>
      <c r="O8" s="43" t="s">
        <v>277</v>
      </c>
      <c r="P8" s="43" t="s">
        <v>176</v>
      </c>
      <c r="Q8" s="43" t="s">
        <v>278</v>
      </c>
      <c r="R8" s="82">
        <v>1</v>
      </c>
      <c r="S8" s="83" t="s">
        <v>279</v>
      </c>
      <c r="T8" s="82">
        <v>18</v>
      </c>
      <c r="U8" s="48">
        <v>26</v>
      </c>
      <c r="V8" s="49" t="s">
        <v>280</v>
      </c>
      <c r="W8" s="43" t="s">
        <v>27</v>
      </c>
      <c r="X8" s="43"/>
      <c r="Y8" s="43"/>
      <c r="Z8" s="43"/>
      <c r="AA8" s="43"/>
      <c r="AB8" s="43" t="s">
        <v>153</v>
      </c>
      <c r="AC8" s="43" t="s">
        <v>153</v>
      </c>
      <c r="AD8" s="43"/>
      <c r="AE8" s="43">
        <v>203</v>
      </c>
      <c r="AF8" s="45">
        <f t="shared" si="0"/>
        <v>298.25</v>
      </c>
      <c r="AG8" s="45"/>
      <c r="AH8" s="45"/>
      <c r="AI8" s="43"/>
      <c r="AJ8" s="43"/>
      <c r="AK8" s="43">
        <v>95.25</v>
      </c>
      <c r="AL8" s="43">
        <v>69</v>
      </c>
      <c r="AM8" s="43">
        <v>87</v>
      </c>
      <c r="AN8" s="43">
        <v>26</v>
      </c>
      <c r="AO8" s="43">
        <v>61</v>
      </c>
      <c r="AP8" s="43" t="s">
        <v>207</v>
      </c>
      <c r="AQ8" s="43" t="s">
        <v>155</v>
      </c>
      <c r="AR8" s="43" t="s">
        <v>208</v>
      </c>
      <c r="AS8" s="43" t="s">
        <v>281</v>
      </c>
      <c r="AT8" s="43" t="s">
        <v>210</v>
      </c>
      <c r="AU8" s="43" t="s">
        <v>282</v>
      </c>
      <c r="AV8" s="43" t="s">
        <v>283</v>
      </c>
      <c r="AW8" s="43" t="s">
        <v>283</v>
      </c>
      <c r="AX8" s="43" t="s">
        <v>264</v>
      </c>
      <c r="AY8" s="43" t="s">
        <v>284</v>
      </c>
      <c r="AZ8" s="43">
        <v>78</v>
      </c>
      <c r="BA8" s="80" t="s">
        <v>285</v>
      </c>
      <c r="BB8" s="84"/>
      <c r="BC8" s="84">
        <v>783000000</v>
      </c>
      <c r="BD8" s="84">
        <v>0</v>
      </c>
      <c r="BE8" s="84">
        <v>651980000</v>
      </c>
      <c r="BF8" s="85">
        <v>1434980000</v>
      </c>
      <c r="BG8" s="86">
        <v>9000000</v>
      </c>
      <c r="BH8" s="87">
        <v>0.54</v>
      </c>
      <c r="BI8" s="43"/>
      <c r="BJ8" s="43"/>
      <c r="BK8" s="43"/>
      <c r="BL8" s="54">
        <f t="shared" si="1"/>
        <v>0</v>
      </c>
      <c r="BM8" s="43" t="s">
        <v>286</v>
      </c>
      <c r="BN8" s="43" t="s">
        <v>287</v>
      </c>
      <c r="BO8" s="43" t="s">
        <v>277</v>
      </c>
      <c r="BP8" s="88">
        <v>44578</v>
      </c>
      <c r="BQ8" s="88">
        <v>44634</v>
      </c>
      <c r="BR8" s="88">
        <v>44998</v>
      </c>
      <c r="BS8" s="83" t="s">
        <v>288</v>
      </c>
      <c r="BT8" s="88">
        <v>44586</v>
      </c>
      <c r="BU8" s="43">
        <v>12</v>
      </c>
      <c r="BV8" s="83" t="s">
        <v>289</v>
      </c>
      <c r="BW8" s="83" t="s">
        <v>290</v>
      </c>
      <c r="BX8" s="43"/>
      <c r="BY8" s="43"/>
      <c r="BZ8" s="85">
        <v>274050000</v>
      </c>
      <c r="CA8" s="89">
        <v>44676</v>
      </c>
      <c r="CB8" s="85">
        <v>274050000</v>
      </c>
      <c r="CC8" s="128">
        <v>44867</v>
      </c>
      <c r="CD8" s="85">
        <v>234900000</v>
      </c>
      <c r="CE8" s="114">
        <v>45133</v>
      </c>
      <c r="CF8" s="114"/>
      <c r="CG8" s="114"/>
      <c r="CH8" s="114"/>
      <c r="CI8" s="114"/>
      <c r="CJ8" s="85"/>
      <c r="CK8" s="85"/>
      <c r="CL8" s="85"/>
      <c r="CM8" s="85"/>
      <c r="CN8" s="85"/>
      <c r="CO8" s="85"/>
      <c r="CP8" s="85"/>
      <c r="CQ8" s="85"/>
      <c r="CR8" s="85"/>
      <c r="CS8" s="85"/>
      <c r="CT8" s="85"/>
      <c r="CU8" s="85"/>
      <c r="CV8" s="60">
        <f t="shared" si="2"/>
        <v>783000000</v>
      </c>
      <c r="CW8" s="60">
        <f t="shared" si="3"/>
        <v>0</v>
      </c>
      <c r="CX8" s="60">
        <f t="shared" si="4"/>
        <v>0</v>
      </c>
      <c r="CY8" s="60">
        <f t="shared" si="5"/>
        <v>0</v>
      </c>
      <c r="CZ8" s="61">
        <f t="shared" si="6"/>
        <v>0</v>
      </c>
      <c r="DA8" s="61">
        <f t="shared" si="7"/>
        <v>0</v>
      </c>
      <c r="DB8" s="54">
        <f t="shared" si="8"/>
        <v>0</v>
      </c>
      <c r="DC8" s="60">
        <f t="shared" si="9"/>
        <v>0</v>
      </c>
      <c r="DD8" s="85">
        <v>547202566.02999997</v>
      </c>
      <c r="DE8" s="61">
        <f t="shared" si="10"/>
        <v>235797433.97000003</v>
      </c>
      <c r="DF8" s="85"/>
      <c r="DG8" s="85">
        <v>651980000</v>
      </c>
      <c r="DH8" s="85">
        <v>505284323</v>
      </c>
      <c r="DI8" s="64">
        <f t="shared" si="11"/>
        <v>0.77499972851927978</v>
      </c>
      <c r="DJ8" s="90">
        <v>0</v>
      </c>
      <c r="DK8" s="87">
        <v>0.72</v>
      </c>
      <c r="DL8" s="66">
        <f t="shared" si="12"/>
        <v>0.69885385189016602</v>
      </c>
      <c r="DM8" s="43">
        <v>203</v>
      </c>
      <c r="DN8" s="45"/>
      <c r="DO8" s="45"/>
      <c r="DP8" s="45"/>
      <c r="DQ8" s="45"/>
      <c r="DR8" s="43">
        <v>95.25</v>
      </c>
      <c r="DS8" s="92">
        <v>38</v>
      </c>
      <c r="DT8" s="43">
        <v>69</v>
      </c>
      <c r="DU8" s="92"/>
      <c r="DV8" s="92">
        <v>87</v>
      </c>
      <c r="DW8" s="68">
        <v>59</v>
      </c>
      <c r="DX8" s="68">
        <v>28</v>
      </c>
      <c r="DY8" s="68"/>
      <c r="DZ8" s="68"/>
      <c r="EA8" s="68"/>
      <c r="EB8" s="68"/>
      <c r="EC8" s="68"/>
      <c r="ED8" s="68"/>
      <c r="EE8" s="69"/>
      <c r="EF8" s="92">
        <v>87</v>
      </c>
      <c r="EG8" s="70">
        <f t="shared" si="13"/>
        <v>69</v>
      </c>
      <c r="EH8" s="43" t="s">
        <v>168</v>
      </c>
      <c r="EI8" s="129" t="s">
        <v>291</v>
      </c>
      <c r="EJ8" s="72" t="s">
        <v>195</v>
      </c>
      <c r="EK8" s="72" t="s">
        <v>196</v>
      </c>
      <c r="EL8" s="72" t="s">
        <v>272</v>
      </c>
      <c r="EM8" s="88">
        <v>44864</v>
      </c>
      <c r="EN8" s="48">
        <v>87</v>
      </c>
      <c r="EO8" s="48">
        <v>87</v>
      </c>
      <c r="EP8" s="48" t="s">
        <v>292</v>
      </c>
      <c r="EQ8" s="48">
        <v>87</v>
      </c>
      <c r="ER8" s="88"/>
      <c r="ES8" s="48"/>
      <c r="ET8" s="48"/>
      <c r="EU8" s="48"/>
      <c r="EV8" s="1"/>
      <c r="EW8" s="1"/>
      <c r="EX8" s="1"/>
      <c r="EY8" s="1"/>
      <c r="EZ8" s="1"/>
      <c r="FA8" s="1"/>
      <c r="FB8" s="1"/>
    </row>
    <row r="9" spans="1:158" s="127" customFormat="1" ht="53.25" hidden="1" customHeight="1" x14ac:dyDescent="0.2">
      <c r="A9" s="120" t="s">
        <v>293</v>
      </c>
      <c r="B9" s="121" t="s">
        <v>293</v>
      </c>
      <c r="C9" s="95" t="s">
        <v>293</v>
      </c>
      <c r="D9" s="96" t="s">
        <v>293</v>
      </c>
      <c r="E9" s="80" t="s">
        <v>294</v>
      </c>
      <c r="F9" s="81" t="s">
        <v>172</v>
      </c>
      <c r="G9" s="43" t="s">
        <v>295</v>
      </c>
      <c r="H9" s="43">
        <v>3174396170</v>
      </c>
      <c r="I9" s="45" t="s">
        <v>143</v>
      </c>
      <c r="J9" s="43" t="s">
        <v>144</v>
      </c>
      <c r="K9" s="43" t="s">
        <v>173</v>
      </c>
      <c r="L9" s="82">
        <v>1573067164573</v>
      </c>
      <c r="M9" s="43">
        <v>12</v>
      </c>
      <c r="N9" s="43" t="s">
        <v>296</v>
      </c>
      <c r="O9" s="130" t="s">
        <v>297</v>
      </c>
      <c r="P9" s="43" t="s">
        <v>176</v>
      </c>
      <c r="Q9" s="43" t="s">
        <v>278</v>
      </c>
      <c r="R9" s="82">
        <v>1</v>
      </c>
      <c r="S9" s="83" t="s">
        <v>298</v>
      </c>
      <c r="T9" s="82">
        <v>3</v>
      </c>
      <c r="U9" s="48">
        <v>36</v>
      </c>
      <c r="V9" s="49" t="s">
        <v>299</v>
      </c>
      <c r="W9" s="43" t="s">
        <v>27</v>
      </c>
      <c r="X9" s="43"/>
      <c r="Y9" s="43"/>
      <c r="Z9" s="43"/>
      <c r="AA9" s="43"/>
      <c r="AB9" s="43" t="s">
        <v>153</v>
      </c>
      <c r="AC9" s="43" t="s">
        <v>153</v>
      </c>
      <c r="AD9" s="43"/>
      <c r="AE9" s="43">
        <v>163.55000000000001</v>
      </c>
      <c r="AF9" s="45">
        <f t="shared" si="0"/>
        <v>175.3</v>
      </c>
      <c r="AG9" s="45"/>
      <c r="AH9" s="45"/>
      <c r="AI9" s="43"/>
      <c r="AJ9" s="43"/>
      <c r="AK9" s="43">
        <v>11.75</v>
      </c>
      <c r="AL9" s="43">
        <v>2</v>
      </c>
      <c r="AM9" s="43">
        <v>109</v>
      </c>
      <c r="AN9" s="43">
        <v>36</v>
      </c>
      <c r="AO9" s="43">
        <v>73</v>
      </c>
      <c r="AP9" s="43" t="s">
        <v>207</v>
      </c>
      <c r="AQ9" s="43" t="s">
        <v>155</v>
      </c>
      <c r="AR9" s="43" t="s">
        <v>208</v>
      </c>
      <c r="AS9" s="43" t="s">
        <v>261</v>
      </c>
      <c r="AT9" s="43" t="s">
        <v>210</v>
      </c>
      <c r="AU9" s="43" t="s">
        <v>262</v>
      </c>
      <c r="AV9" s="43" t="s">
        <v>300</v>
      </c>
      <c r="AW9" s="43" t="s">
        <v>300</v>
      </c>
      <c r="AX9" s="43" t="s">
        <v>264</v>
      </c>
      <c r="AY9" s="43" t="s">
        <v>301</v>
      </c>
      <c r="AZ9" s="43">
        <v>84</v>
      </c>
      <c r="BA9" s="43" t="s">
        <v>302</v>
      </c>
      <c r="BB9" s="84"/>
      <c r="BC9" s="84">
        <v>976936021</v>
      </c>
      <c r="BD9" s="84">
        <v>155260900</v>
      </c>
      <c r="BE9" s="84">
        <v>708260274</v>
      </c>
      <c r="BF9" s="85">
        <v>1685196295</v>
      </c>
      <c r="BG9" s="86">
        <v>8962715.7889908254</v>
      </c>
      <c r="BH9" s="87">
        <v>0.56999999999999995</v>
      </c>
      <c r="BI9" s="43"/>
      <c r="BJ9" s="43"/>
      <c r="BK9" s="43"/>
      <c r="BL9" s="54">
        <f t="shared" si="1"/>
        <v>0</v>
      </c>
      <c r="BM9" s="43" t="s">
        <v>303</v>
      </c>
      <c r="BN9" s="43" t="s">
        <v>304</v>
      </c>
      <c r="BO9" s="43" t="s">
        <v>297</v>
      </c>
      <c r="BP9" s="88">
        <v>44578</v>
      </c>
      <c r="BQ9" s="88">
        <v>44635</v>
      </c>
      <c r="BR9" s="88">
        <v>44999</v>
      </c>
      <c r="BS9" s="131" t="s">
        <v>305</v>
      </c>
      <c r="BT9" s="132">
        <v>44624</v>
      </c>
      <c r="BU9" s="80">
        <v>12</v>
      </c>
      <c r="BV9" s="133" t="s">
        <v>270</v>
      </c>
      <c r="BW9" s="133" t="s">
        <v>306</v>
      </c>
      <c r="BX9" s="80"/>
      <c r="BY9" s="43"/>
      <c r="BZ9" s="85">
        <v>341927607</v>
      </c>
      <c r="CA9" s="89">
        <v>44671</v>
      </c>
      <c r="CB9" s="85">
        <v>341927607</v>
      </c>
      <c r="CC9" s="89">
        <v>44901</v>
      </c>
      <c r="CD9" s="85">
        <v>293080807</v>
      </c>
      <c r="CE9" s="89">
        <v>45181</v>
      </c>
      <c r="CF9" s="89"/>
      <c r="CG9" s="89"/>
      <c r="CH9" s="89"/>
      <c r="CI9" s="89"/>
      <c r="CJ9" s="134"/>
      <c r="CK9" s="85"/>
      <c r="CL9" s="85"/>
      <c r="CM9" s="85"/>
      <c r="CN9" s="85"/>
      <c r="CO9" s="85"/>
      <c r="CP9" s="85"/>
      <c r="CQ9" s="85"/>
      <c r="CR9" s="85"/>
      <c r="CS9" s="85"/>
      <c r="CT9" s="85"/>
      <c r="CU9" s="85"/>
      <c r="CV9" s="60">
        <f t="shared" si="2"/>
        <v>976936021</v>
      </c>
      <c r="CW9" s="60">
        <f t="shared" si="3"/>
        <v>0</v>
      </c>
      <c r="CX9" s="60">
        <f t="shared" si="4"/>
        <v>0</v>
      </c>
      <c r="CY9" s="60">
        <f t="shared" si="5"/>
        <v>155260900</v>
      </c>
      <c r="CZ9" s="61">
        <f t="shared" si="6"/>
        <v>0</v>
      </c>
      <c r="DA9" s="61">
        <f t="shared" si="7"/>
        <v>0</v>
      </c>
      <c r="DB9" s="54">
        <f t="shared" si="8"/>
        <v>0</v>
      </c>
      <c r="DC9" s="60">
        <f t="shared" si="9"/>
        <v>0</v>
      </c>
      <c r="DD9" s="85">
        <v>682185759</v>
      </c>
      <c r="DE9" s="61">
        <f t="shared" si="10"/>
        <v>294750262</v>
      </c>
      <c r="DF9" s="134"/>
      <c r="DG9" s="134">
        <v>708260274</v>
      </c>
      <c r="DH9" s="134">
        <v>593525369</v>
      </c>
      <c r="DI9" s="64">
        <f t="shared" si="11"/>
        <v>0.8380046019635996</v>
      </c>
      <c r="DJ9" s="135">
        <v>0.01</v>
      </c>
      <c r="DK9" s="136">
        <v>0.87006639110300554</v>
      </c>
      <c r="DL9" s="66">
        <f t="shared" si="12"/>
        <v>0.69829113098082807</v>
      </c>
      <c r="DM9" s="92">
        <v>163.55000000000001</v>
      </c>
      <c r="DN9" s="45"/>
      <c r="DO9" s="45"/>
      <c r="DP9" s="45"/>
      <c r="DQ9" s="45"/>
      <c r="DR9" s="92">
        <v>11.75</v>
      </c>
      <c r="DS9" s="91" t="s">
        <v>307</v>
      </c>
      <c r="DT9" s="91">
        <v>2</v>
      </c>
      <c r="DU9" s="43" t="s">
        <v>308</v>
      </c>
      <c r="DV9" s="92">
        <v>109</v>
      </c>
      <c r="DW9" s="43">
        <v>68</v>
      </c>
      <c r="DX9" s="92">
        <v>41</v>
      </c>
      <c r="DY9" s="92"/>
      <c r="DZ9" s="68"/>
      <c r="EA9" s="68"/>
      <c r="EB9" s="68"/>
      <c r="EC9" s="68"/>
      <c r="ED9" s="68"/>
      <c r="EE9" s="68">
        <v>42</v>
      </c>
      <c r="EF9" s="92">
        <v>109</v>
      </c>
      <c r="EG9" s="70">
        <f t="shared" si="13"/>
        <v>2</v>
      </c>
      <c r="EH9" s="69" t="s">
        <v>168</v>
      </c>
      <c r="EI9" s="137" t="s">
        <v>309</v>
      </c>
      <c r="EJ9" s="138">
        <v>4</v>
      </c>
      <c r="EK9" s="43" t="s">
        <v>310</v>
      </c>
      <c r="EL9" s="139" t="s">
        <v>311</v>
      </c>
      <c r="EM9" s="140" t="s">
        <v>163</v>
      </c>
      <c r="EN9" s="48">
        <v>109</v>
      </c>
      <c r="EO9" s="48">
        <v>109</v>
      </c>
      <c r="EP9" s="48" t="s">
        <v>312</v>
      </c>
      <c r="EQ9" s="48">
        <v>109</v>
      </c>
      <c r="ER9" s="88">
        <v>45183</v>
      </c>
      <c r="ES9" s="40"/>
      <c r="ET9" s="40"/>
      <c r="EU9" s="40"/>
      <c r="EV9" s="1"/>
      <c r="EW9" s="1"/>
      <c r="EX9" s="1"/>
      <c r="EY9" s="1"/>
      <c r="EZ9" s="1"/>
      <c r="FA9" s="1"/>
      <c r="FB9" s="1"/>
    </row>
    <row r="10" spans="1:158" s="145" customFormat="1" ht="40" hidden="1" customHeight="1" x14ac:dyDescent="0.2">
      <c r="A10" s="120" t="s">
        <v>313</v>
      </c>
      <c r="B10" s="121" t="s">
        <v>313</v>
      </c>
      <c r="C10" s="95" t="s">
        <v>313</v>
      </c>
      <c r="D10" s="141" t="s">
        <v>313</v>
      </c>
      <c r="E10" s="142" t="s">
        <v>314</v>
      </c>
      <c r="F10" s="43" t="s">
        <v>141</v>
      </c>
      <c r="G10" s="98" t="s">
        <v>200</v>
      </c>
      <c r="H10" s="98">
        <v>3142314051</v>
      </c>
      <c r="I10" s="45" t="s">
        <v>143</v>
      </c>
      <c r="J10" s="98" t="s">
        <v>144</v>
      </c>
      <c r="K10" s="98" t="s">
        <v>173</v>
      </c>
      <c r="L10" s="99" t="s">
        <v>315</v>
      </c>
      <c r="M10" s="98">
        <v>12</v>
      </c>
      <c r="N10" s="98" t="s">
        <v>316</v>
      </c>
      <c r="O10" s="98" t="s">
        <v>317</v>
      </c>
      <c r="P10" s="98" t="s">
        <v>176</v>
      </c>
      <c r="Q10" s="98" t="s">
        <v>204</v>
      </c>
      <c r="R10" s="99">
        <v>1</v>
      </c>
      <c r="S10" s="100" t="s">
        <v>318</v>
      </c>
      <c r="T10" s="99">
        <v>6</v>
      </c>
      <c r="U10" s="48">
        <v>19</v>
      </c>
      <c r="V10" s="49" t="s">
        <v>319</v>
      </c>
      <c r="W10" s="98" t="s">
        <v>27</v>
      </c>
      <c r="X10" s="98"/>
      <c r="Y10" s="98"/>
      <c r="Z10" s="98"/>
      <c r="AA10" s="98"/>
      <c r="AB10" s="98" t="s">
        <v>153</v>
      </c>
      <c r="AC10" s="98" t="s">
        <v>153</v>
      </c>
      <c r="AD10" s="98"/>
      <c r="AE10" s="98">
        <v>70</v>
      </c>
      <c r="AF10" s="45">
        <f t="shared" si="0"/>
        <v>133.69999999999999</v>
      </c>
      <c r="AG10" s="45"/>
      <c r="AH10" s="45"/>
      <c r="AI10" s="98"/>
      <c r="AJ10" s="98"/>
      <c r="AK10" s="98">
        <v>63.7</v>
      </c>
      <c r="AL10" s="98">
        <v>4.9000000000000004</v>
      </c>
      <c r="AM10" s="98">
        <v>70</v>
      </c>
      <c r="AN10" s="98">
        <v>19</v>
      </c>
      <c r="AO10" s="98">
        <v>51</v>
      </c>
      <c r="AP10" s="98" t="s">
        <v>207</v>
      </c>
      <c r="AQ10" s="98" t="s">
        <v>155</v>
      </c>
      <c r="AR10" s="98" t="s">
        <v>208</v>
      </c>
      <c r="AS10" s="98" t="s">
        <v>320</v>
      </c>
      <c r="AT10" s="98" t="s">
        <v>210</v>
      </c>
      <c r="AU10" s="98" t="s">
        <v>321</v>
      </c>
      <c r="AV10" s="98" t="s">
        <v>322</v>
      </c>
      <c r="AW10" s="98" t="s">
        <v>213</v>
      </c>
      <c r="AX10" s="98" t="s">
        <v>187</v>
      </c>
      <c r="AY10" s="98" t="s">
        <v>213</v>
      </c>
      <c r="AZ10" s="98">
        <v>97</v>
      </c>
      <c r="BA10" s="143" t="s">
        <v>323</v>
      </c>
      <c r="BB10" s="101"/>
      <c r="BC10" s="101">
        <v>629675000</v>
      </c>
      <c r="BD10" s="101">
        <v>87210000</v>
      </c>
      <c r="BE10" s="101">
        <v>613828000</v>
      </c>
      <c r="BF10" s="102">
        <v>1243503000</v>
      </c>
      <c r="BG10" s="103">
        <v>8995357.1428571437</v>
      </c>
      <c r="BH10" s="104">
        <v>0.5</v>
      </c>
      <c r="BI10" s="102"/>
      <c r="BJ10" s="98"/>
      <c r="BK10" s="98"/>
      <c r="BL10" s="54">
        <f t="shared" si="1"/>
        <v>0</v>
      </c>
      <c r="BM10" s="98" t="s">
        <v>324</v>
      </c>
      <c r="BN10" s="98" t="s">
        <v>325</v>
      </c>
      <c r="BO10" s="98" t="s">
        <v>317</v>
      </c>
      <c r="BP10" s="105">
        <v>44578</v>
      </c>
      <c r="BQ10" s="105">
        <v>44621</v>
      </c>
      <c r="BR10" s="105">
        <v>44985</v>
      </c>
      <c r="BS10" s="100" t="s">
        <v>326</v>
      </c>
      <c r="BT10" s="105">
        <v>44593</v>
      </c>
      <c r="BU10" s="98">
        <v>12</v>
      </c>
      <c r="BV10" s="100" t="s">
        <v>218</v>
      </c>
      <c r="BW10" s="100" t="s">
        <v>219</v>
      </c>
      <c r="BX10" s="98" t="s">
        <v>220</v>
      </c>
      <c r="BY10" s="105">
        <v>44986</v>
      </c>
      <c r="BZ10" s="102">
        <v>220386250</v>
      </c>
      <c r="CA10" s="106">
        <v>44643</v>
      </c>
      <c r="CB10" s="102">
        <v>220386250</v>
      </c>
      <c r="CC10" s="106">
        <v>44931</v>
      </c>
      <c r="CD10" s="102">
        <v>188902500</v>
      </c>
      <c r="CE10" s="106">
        <v>45107</v>
      </c>
      <c r="CF10" s="106"/>
      <c r="CG10" s="106"/>
      <c r="CH10" s="106"/>
      <c r="CI10" s="106"/>
      <c r="CJ10" s="102"/>
      <c r="CK10" s="102"/>
      <c r="CL10" s="102"/>
      <c r="CM10" s="102"/>
      <c r="CN10" s="102"/>
      <c r="CO10" s="102"/>
      <c r="CP10" s="102"/>
      <c r="CQ10" s="102"/>
      <c r="CR10" s="102"/>
      <c r="CS10" s="102"/>
      <c r="CT10" s="102"/>
      <c r="CU10" s="102"/>
      <c r="CV10" s="60">
        <f t="shared" si="2"/>
        <v>629675000</v>
      </c>
      <c r="CW10" s="60">
        <f t="shared" si="3"/>
        <v>0</v>
      </c>
      <c r="CX10" s="60">
        <f t="shared" si="4"/>
        <v>0</v>
      </c>
      <c r="CY10" s="60">
        <f t="shared" si="5"/>
        <v>87210000</v>
      </c>
      <c r="CZ10" s="61">
        <f t="shared" si="6"/>
        <v>0</v>
      </c>
      <c r="DA10" s="61">
        <f t="shared" si="7"/>
        <v>0</v>
      </c>
      <c r="DB10" s="54">
        <f t="shared" si="8"/>
        <v>0</v>
      </c>
      <c r="DC10" s="60">
        <f t="shared" si="9"/>
        <v>0</v>
      </c>
      <c r="DD10" s="102">
        <v>619041670</v>
      </c>
      <c r="DE10" s="61">
        <f t="shared" si="10"/>
        <v>10633330</v>
      </c>
      <c r="DF10" s="102"/>
      <c r="DG10" s="61">
        <v>613828000</v>
      </c>
      <c r="DH10" s="102">
        <v>541223045</v>
      </c>
      <c r="DI10" s="64">
        <f t="shared" si="11"/>
        <v>0.881717753181673</v>
      </c>
      <c r="DJ10" s="65">
        <v>0</v>
      </c>
      <c r="DK10" s="65">
        <v>0.82</v>
      </c>
      <c r="DL10" s="66">
        <f t="shared" si="12"/>
        <v>0.98311298685829995</v>
      </c>
      <c r="DM10" s="98">
        <v>70</v>
      </c>
      <c r="DN10" s="45"/>
      <c r="DO10" s="45"/>
      <c r="DP10" s="45"/>
      <c r="DQ10" s="45"/>
      <c r="DR10" s="98">
        <v>63.7</v>
      </c>
      <c r="DS10" s="75">
        <v>63.7</v>
      </c>
      <c r="DT10" s="98">
        <v>4.9000000000000004</v>
      </c>
      <c r="DU10" s="67"/>
      <c r="DV10" s="67">
        <v>70</v>
      </c>
      <c r="DW10" s="107">
        <v>17</v>
      </c>
      <c r="DX10" s="107">
        <v>48</v>
      </c>
      <c r="DY10" s="107">
        <v>0</v>
      </c>
      <c r="DZ10" s="107">
        <v>0</v>
      </c>
      <c r="EA10" s="107">
        <v>2</v>
      </c>
      <c r="EB10" s="107">
        <v>3</v>
      </c>
      <c r="EC10" s="108"/>
      <c r="ED10" s="108"/>
      <c r="EE10" s="108">
        <v>70</v>
      </c>
      <c r="EF10" s="67">
        <v>70</v>
      </c>
      <c r="EG10" s="70">
        <f t="shared" si="13"/>
        <v>4.9000000000000004</v>
      </c>
      <c r="EH10" s="100" t="s">
        <v>168</v>
      </c>
      <c r="EI10" s="71" t="s">
        <v>327</v>
      </c>
      <c r="EJ10" s="110" t="s">
        <v>222</v>
      </c>
      <c r="EK10" s="110" t="s">
        <v>223</v>
      </c>
      <c r="EL10" s="110" t="s">
        <v>224</v>
      </c>
      <c r="EM10" s="59" t="s">
        <v>163</v>
      </c>
      <c r="EN10" s="48">
        <v>70</v>
      </c>
      <c r="EO10" s="48">
        <v>70</v>
      </c>
      <c r="EP10" s="48">
        <v>0</v>
      </c>
      <c r="EQ10" s="48">
        <v>70</v>
      </c>
      <c r="ER10" s="98"/>
      <c r="ES10" s="77">
        <v>70</v>
      </c>
      <c r="ET10" s="77">
        <v>70</v>
      </c>
      <c r="EU10" s="78" t="s">
        <v>169</v>
      </c>
      <c r="EV10" s="144"/>
      <c r="EW10" s="144"/>
      <c r="EX10" s="144"/>
      <c r="EY10" s="144"/>
      <c r="EZ10" s="144"/>
      <c r="FA10" s="144"/>
      <c r="FB10" s="144"/>
    </row>
    <row r="11" spans="1:158" s="144" customFormat="1" ht="54.75" hidden="1" customHeight="1" x14ac:dyDescent="0.2">
      <c r="A11" s="120"/>
      <c r="B11" s="121"/>
      <c r="C11" s="95"/>
      <c r="D11" s="79" t="s">
        <v>328</v>
      </c>
      <c r="E11" s="111" t="s">
        <v>329</v>
      </c>
      <c r="F11" s="45" t="s">
        <v>227</v>
      </c>
      <c r="G11" s="45" t="s">
        <v>228</v>
      </c>
      <c r="H11" s="45">
        <v>3204764984</v>
      </c>
      <c r="I11" s="45" t="s">
        <v>143</v>
      </c>
      <c r="J11" s="45" t="s">
        <v>229</v>
      </c>
      <c r="K11" s="45" t="s">
        <v>230</v>
      </c>
      <c r="L11" s="81">
        <v>1186568191235</v>
      </c>
      <c r="M11" s="45">
        <v>12</v>
      </c>
      <c r="N11" s="45" t="s">
        <v>330</v>
      </c>
      <c r="O11" s="45" t="s">
        <v>331</v>
      </c>
      <c r="P11" s="45" t="s">
        <v>230</v>
      </c>
      <c r="Q11" s="45" t="s">
        <v>332</v>
      </c>
      <c r="R11" s="81">
        <v>1</v>
      </c>
      <c r="S11" s="76" t="s">
        <v>333</v>
      </c>
      <c r="T11" s="81">
        <v>22</v>
      </c>
      <c r="U11" s="48">
        <v>39</v>
      </c>
      <c r="V11" s="49" t="s">
        <v>334</v>
      </c>
      <c r="W11" s="45" t="s">
        <v>27</v>
      </c>
      <c r="X11" s="45"/>
      <c r="Y11" s="45"/>
      <c r="Z11" s="45"/>
      <c r="AA11" s="45"/>
      <c r="AB11" s="45" t="s">
        <v>153</v>
      </c>
      <c r="AC11" s="45"/>
      <c r="AD11" s="45"/>
      <c r="AE11" s="45">
        <v>109</v>
      </c>
      <c r="AF11" s="45">
        <f t="shared" si="0"/>
        <v>109</v>
      </c>
      <c r="AG11" s="45"/>
      <c r="AH11" s="45"/>
      <c r="AI11" s="45"/>
      <c r="AJ11" s="45"/>
      <c r="AK11" s="45">
        <v>0</v>
      </c>
      <c r="AL11" s="45">
        <v>1</v>
      </c>
      <c r="AM11" s="45">
        <v>109</v>
      </c>
      <c r="AN11" s="45">
        <v>39</v>
      </c>
      <c r="AO11" s="45">
        <v>70</v>
      </c>
      <c r="AP11" s="45" t="s">
        <v>335</v>
      </c>
      <c r="AQ11" s="45" t="s">
        <v>155</v>
      </c>
      <c r="AR11" s="45" t="s">
        <v>208</v>
      </c>
      <c r="AS11" s="45" t="s">
        <v>336</v>
      </c>
      <c r="AT11" s="45" t="s">
        <v>337</v>
      </c>
      <c r="AU11" s="45" t="s">
        <v>338</v>
      </c>
      <c r="AV11" s="45" t="s">
        <v>339</v>
      </c>
      <c r="AW11" s="45" t="s">
        <v>340</v>
      </c>
      <c r="AX11" s="45" t="s">
        <v>341</v>
      </c>
      <c r="AY11" s="45" t="s">
        <v>340</v>
      </c>
      <c r="AZ11" s="45">
        <v>100</v>
      </c>
      <c r="BA11" s="45" t="s">
        <v>340</v>
      </c>
      <c r="BB11" s="112"/>
      <c r="BC11" s="112">
        <v>981000000</v>
      </c>
      <c r="BD11" s="112">
        <v>0</v>
      </c>
      <c r="BE11" s="112">
        <v>669855000</v>
      </c>
      <c r="BF11" s="61">
        <v>1650855000</v>
      </c>
      <c r="BG11" s="103">
        <v>9000000</v>
      </c>
      <c r="BH11" s="104">
        <v>0.59</v>
      </c>
      <c r="BI11" s="45"/>
      <c r="BJ11" s="45"/>
      <c r="BK11" s="45"/>
      <c r="BL11" s="54">
        <f t="shared" si="1"/>
        <v>0</v>
      </c>
      <c r="BM11" s="45" t="s">
        <v>342</v>
      </c>
      <c r="BN11" s="45" t="s">
        <v>343</v>
      </c>
      <c r="BO11" s="45" t="s">
        <v>331</v>
      </c>
      <c r="BP11" s="74">
        <v>44578</v>
      </c>
      <c r="BQ11" s="74">
        <v>44628</v>
      </c>
      <c r="BR11" s="74">
        <v>44992</v>
      </c>
      <c r="BS11" s="76" t="s">
        <v>344</v>
      </c>
      <c r="BT11" s="74">
        <v>44614</v>
      </c>
      <c r="BU11" s="45">
        <v>12</v>
      </c>
      <c r="BV11" s="76" t="s">
        <v>345</v>
      </c>
      <c r="BW11" s="76" t="s">
        <v>346</v>
      </c>
      <c r="BX11" s="45"/>
      <c r="BY11" s="45"/>
      <c r="BZ11" s="113">
        <v>343350000</v>
      </c>
      <c r="CA11" s="114">
        <v>44670</v>
      </c>
      <c r="CB11" s="113">
        <v>343350000</v>
      </c>
      <c r="CC11" s="114">
        <v>45153</v>
      </c>
      <c r="CD11" s="113"/>
      <c r="CE11" s="146"/>
      <c r="CF11" s="146"/>
      <c r="CG11" s="146"/>
      <c r="CH11" s="146"/>
      <c r="CI11" s="146"/>
      <c r="CJ11" s="113"/>
      <c r="CK11" s="113"/>
      <c r="CL11" s="113"/>
      <c r="CM11" s="113"/>
      <c r="CN11" s="113"/>
      <c r="CO11" s="113"/>
      <c r="CP11" s="113"/>
      <c r="CQ11" s="113"/>
      <c r="CR11" s="113"/>
      <c r="CS11" s="113"/>
      <c r="CT11" s="113"/>
      <c r="CU11" s="113"/>
      <c r="CV11" s="60">
        <f t="shared" si="2"/>
        <v>686700000</v>
      </c>
      <c r="CW11" s="60">
        <f t="shared" si="3"/>
        <v>0</v>
      </c>
      <c r="CX11" s="60">
        <f t="shared" si="4"/>
        <v>294300000</v>
      </c>
      <c r="CY11" s="60">
        <f t="shared" si="5"/>
        <v>0</v>
      </c>
      <c r="CZ11" s="61">
        <f t="shared" si="6"/>
        <v>0</v>
      </c>
      <c r="DA11" s="61">
        <f t="shared" si="7"/>
        <v>0</v>
      </c>
      <c r="DB11" s="54">
        <f t="shared" si="8"/>
        <v>0</v>
      </c>
      <c r="DC11" s="60">
        <f t="shared" si="9"/>
        <v>0</v>
      </c>
      <c r="DD11" s="147">
        <v>812028720</v>
      </c>
      <c r="DE11" s="61">
        <f t="shared" si="10"/>
        <v>-125328720</v>
      </c>
      <c r="DF11" s="60" t="s">
        <v>347</v>
      </c>
      <c r="DG11" s="61">
        <v>669855000</v>
      </c>
      <c r="DH11" s="61">
        <v>694832500</v>
      </c>
      <c r="DI11" s="64">
        <f t="shared" si="11"/>
        <v>1.0372879205201126</v>
      </c>
      <c r="DJ11" s="104">
        <v>5.9999999999999995E-4</v>
      </c>
      <c r="DK11" s="65">
        <v>0.77510000000000001</v>
      </c>
      <c r="DL11" s="66">
        <f t="shared" si="12"/>
        <v>0.82775608562691128</v>
      </c>
      <c r="DM11" s="45">
        <v>109</v>
      </c>
      <c r="DN11" s="75"/>
      <c r="DO11" s="75"/>
      <c r="DP11" s="75"/>
      <c r="DQ11" s="75"/>
      <c r="DR11" s="45">
        <v>0</v>
      </c>
      <c r="DS11" s="75" t="s">
        <v>348</v>
      </c>
      <c r="DT11" s="45">
        <v>1</v>
      </c>
      <c r="DU11" s="75" t="s">
        <v>349</v>
      </c>
      <c r="DV11" s="75">
        <v>109</v>
      </c>
      <c r="DW11" s="68">
        <v>69</v>
      </c>
      <c r="DX11" s="68">
        <v>36</v>
      </c>
      <c r="DY11" s="68">
        <v>0</v>
      </c>
      <c r="DZ11" s="68">
        <v>1</v>
      </c>
      <c r="EA11" s="68">
        <v>1</v>
      </c>
      <c r="EB11" s="68">
        <v>2</v>
      </c>
      <c r="EC11" s="68"/>
      <c r="ED11" s="68"/>
      <c r="EE11" s="68">
        <v>78</v>
      </c>
      <c r="EF11" s="75">
        <v>109</v>
      </c>
      <c r="EG11" s="70">
        <f t="shared" si="13"/>
        <v>1</v>
      </c>
      <c r="EH11" s="76" t="s">
        <v>168</v>
      </c>
      <c r="EI11" s="118" t="s">
        <v>350</v>
      </c>
      <c r="EJ11" s="119" t="s">
        <v>222</v>
      </c>
      <c r="EK11" s="74" t="s">
        <v>351</v>
      </c>
      <c r="EL11" s="74"/>
      <c r="EM11" s="74">
        <v>45228</v>
      </c>
      <c r="EN11" s="48">
        <v>109</v>
      </c>
      <c r="EO11" s="48">
        <v>109</v>
      </c>
      <c r="EP11" s="48" t="s">
        <v>312</v>
      </c>
      <c r="EQ11" s="48">
        <v>109</v>
      </c>
      <c r="ER11" s="74"/>
      <c r="ES11" s="40"/>
      <c r="ET11" s="40"/>
      <c r="EU11" s="40"/>
      <c r="EV11" s="1"/>
      <c r="EW11" s="1"/>
      <c r="EX11" s="1"/>
      <c r="EY11" s="1"/>
      <c r="EZ11" s="1"/>
      <c r="FA11" s="1"/>
      <c r="FB11" s="1"/>
    </row>
    <row r="12" spans="1:158" s="144" customFormat="1" ht="54.75" hidden="1" customHeight="1" x14ac:dyDescent="0.2">
      <c r="A12" s="120"/>
      <c r="B12" s="121"/>
      <c r="C12" s="95"/>
      <c r="D12" s="79" t="s">
        <v>352</v>
      </c>
      <c r="E12" s="97" t="s">
        <v>353</v>
      </c>
      <c r="F12" s="45" t="s">
        <v>227</v>
      </c>
      <c r="G12" s="98" t="s">
        <v>354</v>
      </c>
      <c r="H12" s="98">
        <v>3125534888</v>
      </c>
      <c r="I12" s="45" t="s">
        <v>143</v>
      </c>
      <c r="J12" s="98" t="s">
        <v>229</v>
      </c>
      <c r="K12" s="98" t="s">
        <v>355</v>
      </c>
      <c r="L12" s="99" t="s">
        <v>356</v>
      </c>
      <c r="M12" s="98">
        <v>12</v>
      </c>
      <c r="N12" s="98" t="s">
        <v>357</v>
      </c>
      <c r="O12" s="98" t="s">
        <v>358</v>
      </c>
      <c r="P12" s="98" t="s">
        <v>359</v>
      </c>
      <c r="Q12" s="98" t="s">
        <v>360</v>
      </c>
      <c r="R12" s="99">
        <v>3</v>
      </c>
      <c r="S12" s="100" t="s">
        <v>361</v>
      </c>
      <c r="T12" s="99">
        <v>60</v>
      </c>
      <c r="U12" s="48">
        <v>55</v>
      </c>
      <c r="V12" s="49" t="s">
        <v>362</v>
      </c>
      <c r="W12" s="98" t="s">
        <v>27</v>
      </c>
      <c r="X12" s="98" t="s">
        <v>180</v>
      </c>
      <c r="Y12" s="98"/>
      <c r="Z12" s="98"/>
      <c r="AA12" s="98"/>
      <c r="AB12" s="98" t="s">
        <v>153</v>
      </c>
      <c r="AC12" s="98"/>
      <c r="AD12" s="98"/>
      <c r="AE12" s="98">
        <v>836.5</v>
      </c>
      <c r="AF12" s="45">
        <f t="shared" si="0"/>
        <v>1602</v>
      </c>
      <c r="AG12" s="45"/>
      <c r="AH12" s="45"/>
      <c r="AI12" s="98"/>
      <c r="AJ12" s="98"/>
      <c r="AK12" s="98">
        <v>765.5</v>
      </c>
      <c r="AL12" s="98">
        <v>836.5</v>
      </c>
      <c r="AM12" s="98">
        <v>239</v>
      </c>
      <c r="AN12" s="98">
        <v>55</v>
      </c>
      <c r="AO12" s="98">
        <v>184</v>
      </c>
      <c r="AP12" s="98" t="s">
        <v>207</v>
      </c>
      <c r="AQ12" s="98" t="s">
        <v>155</v>
      </c>
      <c r="AR12" s="98" t="s">
        <v>182</v>
      </c>
      <c r="AS12" s="98" t="s">
        <v>363</v>
      </c>
      <c r="AT12" s="98" t="s">
        <v>184</v>
      </c>
      <c r="AU12" s="98" t="s">
        <v>364</v>
      </c>
      <c r="AV12" s="98" t="s">
        <v>365</v>
      </c>
      <c r="AW12" s="98" t="s">
        <v>366</v>
      </c>
      <c r="AX12" s="98" t="s">
        <v>367</v>
      </c>
      <c r="AY12" s="98" t="s">
        <v>368</v>
      </c>
      <c r="AZ12" s="98">
        <v>100</v>
      </c>
      <c r="BA12" s="148" t="s">
        <v>369</v>
      </c>
      <c r="BB12" s="101"/>
      <c r="BC12" s="101">
        <v>2150996825</v>
      </c>
      <c r="BD12" s="101">
        <v>24581150</v>
      </c>
      <c r="BE12" s="101">
        <v>2233600067</v>
      </c>
      <c r="BF12" s="113">
        <v>4384596892</v>
      </c>
      <c r="BG12" s="103">
        <v>8999986.7154811714</v>
      </c>
      <c r="BH12" s="104">
        <v>0.49</v>
      </c>
      <c r="BI12" s="113"/>
      <c r="BJ12" s="98"/>
      <c r="BK12" s="98"/>
      <c r="BL12" s="54">
        <f t="shared" si="1"/>
        <v>0</v>
      </c>
      <c r="BM12" s="100" t="s">
        <v>370</v>
      </c>
      <c r="BN12" s="100" t="s">
        <v>371</v>
      </c>
      <c r="BO12" s="98" t="s">
        <v>358</v>
      </c>
      <c r="BP12" s="105">
        <v>44578</v>
      </c>
      <c r="BQ12" s="105">
        <v>44735</v>
      </c>
      <c r="BR12" s="105">
        <v>45099</v>
      </c>
      <c r="BS12" s="100" t="s">
        <v>372</v>
      </c>
      <c r="BT12" s="105">
        <v>44624</v>
      </c>
      <c r="BU12" s="98">
        <v>12</v>
      </c>
      <c r="BV12" s="100" t="s">
        <v>373</v>
      </c>
      <c r="BW12" s="100" t="s">
        <v>374</v>
      </c>
      <c r="BX12" s="98"/>
      <c r="BY12" s="98"/>
      <c r="BZ12" s="113">
        <v>752848889</v>
      </c>
      <c r="CA12" s="106">
        <v>44770</v>
      </c>
      <c r="CB12" s="113">
        <v>752848889</v>
      </c>
      <c r="CC12" s="106">
        <v>45211</v>
      </c>
      <c r="CD12" s="113"/>
      <c r="CE12" s="59"/>
      <c r="CF12" s="59"/>
      <c r="CG12" s="59"/>
      <c r="CH12" s="59"/>
      <c r="CI12" s="59"/>
      <c r="CJ12" s="113"/>
      <c r="CK12" s="113"/>
      <c r="CL12" s="113"/>
      <c r="CM12" s="113"/>
      <c r="CN12" s="113"/>
      <c r="CO12" s="113"/>
      <c r="CP12" s="113"/>
      <c r="CQ12" s="113"/>
      <c r="CR12" s="113"/>
      <c r="CS12" s="113"/>
      <c r="CT12" s="113"/>
      <c r="CU12" s="113"/>
      <c r="CV12" s="60">
        <f t="shared" si="2"/>
        <v>1505697778</v>
      </c>
      <c r="CW12" s="60">
        <f t="shared" si="3"/>
        <v>0</v>
      </c>
      <c r="CX12" s="60">
        <f t="shared" si="4"/>
        <v>645299047</v>
      </c>
      <c r="CY12" s="60">
        <f t="shared" si="5"/>
        <v>24581150</v>
      </c>
      <c r="CZ12" s="61">
        <f t="shared" si="6"/>
        <v>0</v>
      </c>
      <c r="DA12" s="61">
        <f t="shared" si="7"/>
        <v>0</v>
      </c>
      <c r="DB12" s="54">
        <f t="shared" si="8"/>
        <v>0</v>
      </c>
      <c r="DC12" s="60">
        <f t="shared" si="9"/>
        <v>0</v>
      </c>
      <c r="DD12" s="113">
        <v>752834345</v>
      </c>
      <c r="DE12" s="61">
        <f t="shared" si="10"/>
        <v>752863433</v>
      </c>
      <c r="DF12" s="113"/>
      <c r="DG12" s="61">
        <v>2233600067</v>
      </c>
      <c r="DH12" s="61">
        <v>1055843567</v>
      </c>
      <c r="DI12" s="64">
        <f t="shared" si="11"/>
        <v>0.47270931918359405</v>
      </c>
      <c r="DJ12" s="104">
        <v>6.0000000000000001E-3</v>
      </c>
      <c r="DK12" s="65">
        <v>0.43140000000000006</v>
      </c>
      <c r="DL12" s="66">
        <f t="shared" si="12"/>
        <v>0.34999323859996867</v>
      </c>
      <c r="DM12" s="98">
        <v>836.5</v>
      </c>
      <c r="DN12" s="75"/>
      <c r="DO12" s="75"/>
      <c r="DP12" s="75"/>
      <c r="DQ12" s="75"/>
      <c r="DR12" s="98">
        <v>765.5</v>
      </c>
      <c r="DS12" s="67"/>
      <c r="DT12" s="98">
        <v>836.5</v>
      </c>
      <c r="DU12" s="67" t="s">
        <v>375</v>
      </c>
      <c r="DV12" s="67">
        <v>120</v>
      </c>
      <c r="DW12" s="107">
        <v>184</v>
      </c>
      <c r="DX12" s="107">
        <v>55</v>
      </c>
      <c r="DY12" s="107"/>
      <c r="DZ12" s="107"/>
      <c r="EA12" s="107"/>
      <c r="EB12" s="107"/>
      <c r="EC12" s="108"/>
      <c r="ED12" s="108"/>
      <c r="EE12" s="108"/>
      <c r="EF12" s="67">
        <v>120</v>
      </c>
      <c r="EG12" s="70">
        <f t="shared" si="13"/>
        <v>836.5</v>
      </c>
      <c r="EH12" s="100" t="s">
        <v>376</v>
      </c>
      <c r="EI12" s="149" t="s">
        <v>377</v>
      </c>
      <c r="EJ12" s="150" t="s">
        <v>195</v>
      </c>
      <c r="EK12" s="150" t="s">
        <v>378</v>
      </c>
      <c r="EL12" s="151"/>
      <c r="EM12" s="105">
        <v>45174</v>
      </c>
      <c r="EN12" s="48">
        <v>239</v>
      </c>
      <c r="EO12" s="48">
        <v>120</v>
      </c>
      <c r="EP12" s="48" t="s">
        <v>379</v>
      </c>
      <c r="EQ12" s="48">
        <v>169</v>
      </c>
      <c r="ER12" s="98"/>
      <c r="ES12" s="40"/>
      <c r="ET12" s="40"/>
      <c r="EU12" s="40"/>
      <c r="EV12" s="1"/>
      <c r="EW12" s="1"/>
      <c r="EX12" s="1"/>
      <c r="EY12" s="1"/>
      <c r="EZ12" s="1"/>
      <c r="FA12" s="1"/>
      <c r="FB12" s="1"/>
    </row>
    <row r="13" spans="1:158" s="144" customFormat="1" ht="53.25" hidden="1" customHeight="1" x14ac:dyDescent="0.2">
      <c r="A13" s="120" t="s">
        <v>380</v>
      </c>
      <c r="B13" s="121" t="s">
        <v>380</v>
      </c>
      <c r="C13" s="95" t="s">
        <v>380</v>
      </c>
      <c r="D13" s="96" t="s">
        <v>380</v>
      </c>
      <c r="E13" s="111" t="s">
        <v>381</v>
      </c>
      <c r="F13" s="43" t="s">
        <v>141</v>
      </c>
      <c r="G13" s="45" t="s">
        <v>382</v>
      </c>
      <c r="H13" s="45">
        <v>3162512296</v>
      </c>
      <c r="I13" s="45" t="s">
        <v>143</v>
      </c>
      <c r="J13" s="45" t="s">
        <v>383</v>
      </c>
      <c r="K13" s="45" t="s">
        <v>384</v>
      </c>
      <c r="L13" s="81" t="s">
        <v>385</v>
      </c>
      <c r="M13" s="45">
        <v>12</v>
      </c>
      <c r="N13" s="152" t="s">
        <v>386</v>
      </c>
      <c r="O13" s="45" t="s">
        <v>387</v>
      </c>
      <c r="P13" s="45" t="s">
        <v>388</v>
      </c>
      <c r="Q13" s="45" t="s">
        <v>389</v>
      </c>
      <c r="R13" s="81">
        <v>2</v>
      </c>
      <c r="S13" s="76" t="s">
        <v>390</v>
      </c>
      <c r="T13" s="81">
        <v>8</v>
      </c>
      <c r="U13" s="48">
        <v>62</v>
      </c>
      <c r="V13" s="49" t="s">
        <v>391</v>
      </c>
      <c r="W13" s="45" t="s">
        <v>27</v>
      </c>
      <c r="X13" s="45" t="s">
        <v>180</v>
      </c>
      <c r="Y13" s="45"/>
      <c r="Z13" s="45"/>
      <c r="AA13" s="45"/>
      <c r="AB13" s="45" t="s">
        <v>153</v>
      </c>
      <c r="AC13" s="45"/>
      <c r="AD13" s="45"/>
      <c r="AE13" s="45">
        <v>79.069999999999993</v>
      </c>
      <c r="AF13" s="45">
        <f t="shared" si="0"/>
        <v>129.47</v>
      </c>
      <c r="AG13" s="45">
        <v>0</v>
      </c>
      <c r="AH13" s="45">
        <v>0</v>
      </c>
      <c r="AI13" s="62">
        <v>0</v>
      </c>
      <c r="AJ13" s="62">
        <v>0</v>
      </c>
      <c r="AK13" s="45">
        <v>50.4</v>
      </c>
      <c r="AL13" s="45">
        <v>58.9</v>
      </c>
      <c r="AM13" s="45">
        <v>95</v>
      </c>
      <c r="AN13" s="45">
        <v>62</v>
      </c>
      <c r="AO13" s="45">
        <v>33</v>
      </c>
      <c r="AP13" s="45" t="s">
        <v>207</v>
      </c>
      <c r="AQ13" s="45" t="s">
        <v>155</v>
      </c>
      <c r="AR13" s="45"/>
      <c r="AS13" s="45" t="s">
        <v>392</v>
      </c>
      <c r="AT13" s="45" t="s">
        <v>210</v>
      </c>
      <c r="AU13" s="76" t="s">
        <v>393</v>
      </c>
      <c r="AV13" s="76" t="s">
        <v>394</v>
      </c>
      <c r="AW13" s="76" t="s">
        <v>395</v>
      </c>
      <c r="AX13" s="76" t="s">
        <v>396</v>
      </c>
      <c r="AY13" s="76" t="s">
        <v>397</v>
      </c>
      <c r="AZ13" s="45">
        <v>91</v>
      </c>
      <c r="BA13" s="45" t="s">
        <v>398</v>
      </c>
      <c r="BB13" s="112"/>
      <c r="BC13" s="112">
        <v>832596334</v>
      </c>
      <c r="BD13" s="112">
        <v>81726803</v>
      </c>
      <c r="BE13" s="112">
        <v>638789400</v>
      </c>
      <c r="BF13" s="62">
        <v>1471385734</v>
      </c>
      <c r="BG13" s="103">
        <v>8764171.9368421044</v>
      </c>
      <c r="BH13" s="104">
        <v>0.56000000000000005</v>
      </c>
      <c r="BI13" s="62"/>
      <c r="BJ13" s="45"/>
      <c r="BK13" s="45"/>
      <c r="BL13" s="54">
        <f t="shared" si="1"/>
        <v>0</v>
      </c>
      <c r="BM13" s="76" t="s">
        <v>399</v>
      </c>
      <c r="BN13" s="76" t="s">
        <v>400</v>
      </c>
      <c r="BO13" s="45" t="s">
        <v>387</v>
      </c>
      <c r="BP13" s="74">
        <v>44578</v>
      </c>
      <c r="BQ13" s="74">
        <v>44713</v>
      </c>
      <c r="BR13" s="74">
        <v>45077</v>
      </c>
      <c r="BS13" s="76" t="s">
        <v>401</v>
      </c>
      <c r="BT13" s="74">
        <v>44638</v>
      </c>
      <c r="BU13" s="45">
        <v>12</v>
      </c>
      <c r="BV13" s="76" t="s">
        <v>402</v>
      </c>
      <c r="BW13" s="76" t="s">
        <v>403</v>
      </c>
      <c r="BX13" s="45" t="s">
        <v>404</v>
      </c>
      <c r="BY13" s="153">
        <v>45082</v>
      </c>
      <c r="BZ13" s="60">
        <v>291408717</v>
      </c>
      <c r="CA13" s="114">
        <v>44740</v>
      </c>
      <c r="CB13" s="60">
        <v>291408717</v>
      </c>
      <c r="CC13" s="114">
        <v>45180</v>
      </c>
      <c r="CD13" s="60"/>
      <c r="CE13" s="146"/>
      <c r="CF13" s="146"/>
      <c r="CG13" s="146"/>
      <c r="CH13" s="146"/>
      <c r="CI13" s="146"/>
      <c r="CJ13" s="60"/>
      <c r="CK13" s="60"/>
      <c r="CL13" s="60"/>
      <c r="CM13" s="60"/>
      <c r="CN13" s="60"/>
      <c r="CO13" s="60"/>
      <c r="CP13" s="60"/>
      <c r="CQ13" s="60"/>
      <c r="CR13" s="60"/>
      <c r="CS13" s="60"/>
      <c r="CT13" s="60"/>
      <c r="CU13" s="60"/>
      <c r="CV13" s="60">
        <f t="shared" si="2"/>
        <v>582817434</v>
      </c>
      <c r="CW13" s="60">
        <f t="shared" si="3"/>
        <v>0</v>
      </c>
      <c r="CX13" s="60">
        <f t="shared" si="4"/>
        <v>249778900</v>
      </c>
      <c r="CY13" s="60">
        <f t="shared" si="5"/>
        <v>81726803</v>
      </c>
      <c r="CZ13" s="61">
        <f t="shared" si="6"/>
        <v>0</v>
      </c>
      <c r="DA13" s="61">
        <f t="shared" si="7"/>
        <v>0</v>
      </c>
      <c r="DB13" s="54">
        <f t="shared" si="8"/>
        <v>0</v>
      </c>
      <c r="DC13" s="60">
        <f t="shared" si="9"/>
        <v>0</v>
      </c>
      <c r="DD13" s="154">
        <v>291538758.20999998</v>
      </c>
      <c r="DE13" s="61">
        <f t="shared" si="10"/>
        <v>291278675.79000002</v>
      </c>
      <c r="DF13" s="62"/>
      <c r="DG13" s="61">
        <v>638789400</v>
      </c>
      <c r="DH13" s="61">
        <v>240359939.84999999</v>
      </c>
      <c r="DI13" s="64">
        <f t="shared" si="11"/>
        <v>0.37627415209144044</v>
      </c>
      <c r="DJ13" s="65"/>
      <c r="DK13" s="65">
        <v>0.248</v>
      </c>
      <c r="DL13" s="66">
        <f t="shared" si="12"/>
        <v>0.3501561877042807</v>
      </c>
      <c r="DM13" s="45">
        <v>79.069999999999993</v>
      </c>
      <c r="DN13" s="75">
        <v>0</v>
      </c>
      <c r="DO13" s="75" t="s">
        <v>347</v>
      </c>
      <c r="DP13" s="45">
        <v>0</v>
      </c>
      <c r="DQ13" s="45"/>
      <c r="DR13" s="45">
        <v>50.4</v>
      </c>
      <c r="DS13" s="67">
        <v>50.4</v>
      </c>
      <c r="DT13" s="45">
        <v>58.9</v>
      </c>
      <c r="DU13" s="67"/>
      <c r="DV13" s="67">
        <v>45</v>
      </c>
      <c r="DW13" s="69">
        <v>33</v>
      </c>
      <c r="DX13" s="69">
        <v>27</v>
      </c>
      <c r="DY13" s="69">
        <v>0</v>
      </c>
      <c r="DZ13" s="69">
        <v>35</v>
      </c>
      <c r="EA13" s="69">
        <v>0</v>
      </c>
      <c r="EB13" s="69">
        <v>0</v>
      </c>
      <c r="EC13" s="69"/>
      <c r="ED13" s="69"/>
      <c r="EE13" s="69">
        <v>0</v>
      </c>
      <c r="EF13" s="67">
        <v>45</v>
      </c>
      <c r="EG13" s="70">
        <f t="shared" si="13"/>
        <v>58.9</v>
      </c>
      <c r="EH13" s="45" t="s">
        <v>168</v>
      </c>
      <c r="EI13" s="71" t="s">
        <v>405</v>
      </c>
      <c r="EJ13" s="119" t="s">
        <v>195</v>
      </c>
      <c r="EK13" s="119" t="s">
        <v>406</v>
      </c>
      <c r="EL13" s="119" t="s">
        <v>311</v>
      </c>
      <c r="EM13" s="146" t="s">
        <v>407</v>
      </c>
      <c r="EN13" s="48">
        <v>95</v>
      </c>
      <c r="EO13" s="48">
        <v>45</v>
      </c>
      <c r="EP13" s="48" t="s">
        <v>408</v>
      </c>
      <c r="EQ13" s="48">
        <v>95</v>
      </c>
      <c r="ER13" s="45"/>
      <c r="ES13" s="77">
        <v>45</v>
      </c>
      <c r="ET13" s="77">
        <v>45</v>
      </c>
      <c r="EU13" s="78" t="s">
        <v>169</v>
      </c>
      <c r="EV13" s="1"/>
      <c r="EW13" s="1"/>
      <c r="EX13" s="1"/>
      <c r="EY13" s="1"/>
      <c r="EZ13" s="1"/>
      <c r="FA13" s="1"/>
      <c r="FB13" s="1"/>
    </row>
    <row r="14" spans="1:158" ht="60" hidden="1" customHeight="1" x14ac:dyDescent="0.2">
      <c r="A14" s="120" t="s">
        <v>409</v>
      </c>
      <c r="B14" s="121" t="s">
        <v>409</v>
      </c>
      <c r="C14" s="95" t="s">
        <v>409</v>
      </c>
      <c r="D14" s="96" t="s">
        <v>409</v>
      </c>
      <c r="E14" s="111" t="s">
        <v>410</v>
      </c>
      <c r="F14" s="81" t="s">
        <v>172</v>
      </c>
      <c r="G14" s="45" t="s">
        <v>411</v>
      </c>
      <c r="H14" s="45">
        <v>3156077607</v>
      </c>
      <c r="I14" s="45" t="s">
        <v>143</v>
      </c>
      <c r="J14" s="45" t="s">
        <v>383</v>
      </c>
      <c r="K14" s="45" t="s">
        <v>384</v>
      </c>
      <c r="L14" s="81">
        <v>1</v>
      </c>
      <c r="M14" s="45">
        <v>12</v>
      </c>
      <c r="N14" s="45" t="s">
        <v>412</v>
      </c>
      <c r="O14" s="45" t="s">
        <v>413</v>
      </c>
      <c r="P14" s="45" t="s">
        <v>388</v>
      </c>
      <c r="Q14" s="45" t="s">
        <v>414</v>
      </c>
      <c r="R14" s="81">
        <v>1</v>
      </c>
      <c r="S14" s="76" t="s">
        <v>415</v>
      </c>
      <c r="T14" s="81">
        <v>20</v>
      </c>
      <c r="U14" s="48">
        <v>28</v>
      </c>
      <c r="V14" s="49" t="s">
        <v>416</v>
      </c>
      <c r="W14" s="45" t="s">
        <v>27</v>
      </c>
      <c r="X14" s="45" t="s">
        <v>180</v>
      </c>
      <c r="Y14" s="45"/>
      <c r="Z14" s="45"/>
      <c r="AA14" s="45"/>
      <c r="AB14" s="45" t="s">
        <v>153</v>
      </c>
      <c r="AC14" s="45"/>
      <c r="AD14" s="45"/>
      <c r="AE14" s="45">
        <v>117.36</v>
      </c>
      <c r="AF14" s="45">
        <f t="shared" si="0"/>
        <v>174.96</v>
      </c>
      <c r="AG14" s="45"/>
      <c r="AH14" s="45"/>
      <c r="AI14" s="45">
        <v>0</v>
      </c>
      <c r="AJ14" s="45">
        <v>0</v>
      </c>
      <c r="AK14" s="45">
        <v>57.6</v>
      </c>
      <c r="AL14" s="45">
        <v>62.8</v>
      </c>
      <c r="AM14" s="45">
        <v>96</v>
      </c>
      <c r="AN14" s="45">
        <v>28</v>
      </c>
      <c r="AO14" s="45">
        <v>68</v>
      </c>
      <c r="AP14" s="45" t="s">
        <v>207</v>
      </c>
      <c r="AQ14" s="45" t="s">
        <v>155</v>
      </c>
      <c r="AR14" s="45" t="s">
        <v>208</v>
      </c>
      <c r="AS14" s="45" t="s">
        <v>417</v>
      </c>
      <c r="AT14" s="45" t="s">
        <v>210</v>
      </c>
      <c r="AU14" s="45" t="s">
        <v>418</v>
      </c>
      <c r="AV14" s="45" t="s">
        <v>419</v>
      </c>
      <c r="AW14" s="45" t="s">
        <v>419</v>
      </c>
      <c r="AX14" s="45" t="s">
        <v>396</v>
      </c>
      <c r="AY14" s="45" t="s">
        <v>418</v>
      </c>
      <c r="AZ14" s="45">
        <v>95</v>
      </c>
      <c r="BA14" s="45" t="s">
        <v>420</v>
      </c>
      <c r="BB14" s="112"/>
      <c r="BC14" s="112">
        <v>861253700</v>
      </c>
      <c r="BD14" s="112">
        <v>183910780</v>
      </c>
      <c r="BE14" s="112">
        <v>1114908336</v>
      </c>
      <c r="BF14" s="61">
        <v>1976162036</v>
      </c>
      <c r="BG14" s="103">
        <v>8971392.708333334</v>
      </c>
      <c r="BH14" s="104">
        <v>0.43</v>
      </c>
      <c r="BI14" s="61"/>
      <c r="BJ14" s="45"/>
      <c r="BK14" s="45"/>
      <c r="BL14" s="54">
        <f t="shared" si="1"/>
        <v>0</v>
      </c>
      <c r="BM14" s="45" t="s">
        <v>421</v>
      </c>
      <c r="BN14" s="45" t="s">
        <v>422</v>
      </c>
      <c r="BO14" s="45" t="s">
        <v>413</v>
      </c>
      <c r="BP14" s="74">
        <v>44578</v>
      </c>
      <c r="BQ14" s="74">
        <v>44670</v>
      </c>
      <c r="BR14" s="74">
        <v>45034</v>
      </c>
      <c r="BS14" s="76" t="s">
        <v>423</v>
      </c>
      <c r="BT14" s="74">
        <v>44582</v>
      </c>
      <c r="BU14" s="45">
        <v>12</v>
      </c>
      <c r="BV14" s="76" t="s">
        <v>424</v>
      </c>
      <c r="BW14" s="76" t="s">
        <v>425</v>
      </c>
      <c r="BX14" s="45"/>
      <c r="BY14" s="45"/>
      <c r="BZ14" s="61">
        <v>301438795</v>
      </c>
      <c r="CA14" s="114">
        <v>44704</v>
      </c>
      <c r="CB14" s="61">
        <v>301438795</v>
      </c>
      <c r="CC14" s="114">
        <v>44992</v>
      </c>
      <c r="CD14" s="61"/>
      <c r="CE14" s="146"/>
      <c r="CF14" s="146"/>
      <c r="CG14" s="146"/>
      <c r="CH14" s="146"/>
      <c r="CI14" s="146"/>
      <c r="CJ14" s="61"/>
      <c r="CK14" s="61"/>
      <c r="CL14" s="61"/>
      <c r="CM14" s="61"/>
      <c r="CN14" s="61"/>
      <c r="CO14" s="61"/>
      <c r="CP14" s="61"/>
      <c r="CQ14" s="61"/>
      <c r="CR14" s="61"/>
      <c r="CS14" s="61"/>
      <c r="CT14" s="61"/>
      <c r="CU14" s="61"/>
      <c r="CV14" s="60">
        <f t="shared" si="2"/>
        <v>602877590</v>
      </c>
      <c r="CW14" s="60">
        <f t="shared" si="3"/>
        <v>0</v>
      </c>
      <c r="CX14" s="60">
        <f t="shared" si="4"/>
        <v>258376110</v>
      </c>
      <c r="CY14" s="60">
        <f t="shared" si="5"/>
        <v>183910780</v>
      </c>
      <c r="CZ14" s="61">
        <f t="shared" si="6"/>
        <v>0</v>
      </c>
      <c r="DA14" s="61">
        <f t="shared" si="7"/>
        <v>0</v>
      </c>
      <c r="DB14" s="54">
        <f t="shared" si="8"/>
        <v>0</v>
      </c>
      <c r="DC14" s="60">
        <f t="shared" si="9"/>
        <v>0</v>
      </c>
      <c r="DD14" s="155">
        <v>512742446</v>
      </c>
      <c r="DE14" s="61">
        <f t="shared" si="10"/>
        <v>90135144</v>
      </c>
      <c r="DF14" s="61"/>
      <c r="DG14" s="61">
        <v>1114908336</v>
      </c>
      <c r="DH14" s="156">
        <v>1129888148</v>
      </c>
      <c r="DI14" s="64">
        <f t="shared" si="11"/>
        <v>1.013435913533254</v>
      </c>
      <c r="DJ14" s="104">
        <v>7.8E-2</v>
      </c>
      <c r="DK14" s="104">
        <v>0.66299999999999992</v>
      </c>
      <c r="DL14" s="66">
        <f t="shared" si="12"/>
        <v>0.59534425918866885</v>
      </c>
      <c r="DM14" s="45">
        <v>117.36</v>
      </c>
      <c r="DN14" s="45"/>
      <c r="DO14" s="45"/>
      <c r="DP14" s="45"/>
      <c r="DQ14" s="45"/>
      <c r="DR14" s="45">
        <v>57.6</v>
      </c>
      <c r="DS14" s="157" t="s">
        <v>426</v>
      </c>
      <c r="DT14" s="45">
        <v>62.8</v>
      </c>
      <c r="DU14" s="67" t="s">
        <v>427</v>
      </c>
      <c r="DV14" s="75">
        <v>96</v>
      </c>
      <c r="DW14" s="68">
        <v>72</v>
      </c>
      <c r="DX14" s="68">
        <v>24</v>
      </c>
      <c r="DY14" s="68"/>
      <c r="DZ14" s="68"/>
      <c r="EA14" s="68"/>
      <c r="EB14" s="68"/>
      <c r="EC14" s="69"/>
      <c r="ED14" s="69"/>
      <c r="EE14" s="69">
        <v>72</v>
      </c>
      <c r="EF14" s="75">
        <v>96</v>
      </c>
      <c r="EG14" s="70">
        <f t="shared" si="13"/>
        <v>62.8</v>
      </c>
      <c r="EH14" s="76" t="s">
        <v>168</v>
      </c>
      <c r="EI14" s="158" t="s">
        <v>428</v>
      </c>
      <c r="EJ14" s="72" t="s">
        <v>195</v>
      </c>
      <c r="EK14" s="94" t="s">
        <v>251</v>
      </c>
      <c r="EL14" s="94" t="s">
        <v>429</v>
      </c>
      <c r="EM14" s="74">
        <v>45170</v>
      </c>
      <c r="EN14" s="48">
        <v>96</v>
      </c>
      <c r="EO14" s="48">
        <v>96</v>
      </c>
      <c r="EP14" s="48" t="s">
        <v>430</v>
      </c>
      <c r="EQ14" s="48">
        <v>96</v>
      </c>
      <c r="ER14" s="159"/>
      <c r="ES14" s="40"/>
      <c r="ET14" s="40"/>
      <c r="EU14" s="40"/>
    </row>
    <row r="15" spans="1:158" ht="40" hidden="1" customHeight="1" x14ac:dyDescent="0.2">
      <c r="A15" s="120" t="s">
        <v>431</v>
      </c>
      <c r="B15" s="121" t="s">
        <v>431</v>
      </c>
      <c r="C15" s="160" t="s">
        <v>431</v>
      </c>
      <c r="D15" s="98" t="s">
        <v>431</v>
      </c>
      <c r="E15" s="97" t="s">
        <v>432</v>
      </c>
      <c r="F15" s="45" t="s">
        <v>227</v>
      </c>
      <c r="G15" s="98" t="s">
        <v>354</v>
      </c>
      <c r="H15" s="98">
        <v>3125534888</v>
      </c>
      <c r="I15" s="45" t="s">
        <v>143</v>
      </c>
      <c r="J15" s="98" t="s">
        <v>229</v>
      </c>
      <c r="K15" s="98" t="s">
        <v>355</v>
      </c>
      <c r="L15" s="99">
        <v>618610303970</v>
      </c>
      <c r="M15" s="98">
        <v>12</v>
      </c>
      <c r="N15" s="98" t="s">
        <v>433</v>
      </c>
      <c r="O15" s="98" t="s">
        <v>434</v>
      </c>
      <c r="P15" s="98" t="s">
        <v>359</v>
      </c>
      <c r="Q15" s="98" t="s">
        <v>435</v>
      </c>
      <c r="R15" s="99">
        <v>1</v>
      </c>
      <c r="S15" s="100" t="s">
        <v>436</v>
      </c>
      <c r="T15" s="99">
        <v>16</v>
      </c>
      <c r="U15" s="48">
        <v>18</v>
      </c>
      <c r="V15" s="49" t="s">
        <v>437</v>
      </c>
      <c r="W15" s="98" t="s">
        <v>27</v>
      </c>
      <c r="X15" s="98"/>
      <c r="Y15" s="98"/>
      <c r="Z15" s="98"/>
      <c r="AA15" s="98"/>
      <c r="AB15" s="98" t="s">
        <v>153</v>
      </c>
      <c r="AC15" s="98"/>
      <c r="AD15" s="98"/>
      <c r="AE15" s="98">
        <v>96.6</v>
      </c>
      <c r="AF15" s="45">
        <f t="shared" si="0"/>
        <v>905.6</v>
      </c>
      <c r="AG15" s="45"/>
      <c r="AH15" s="45"/>
      <c r="AI15" s="98"/>
      <c r="AJ15" s="98"/>
      <c r="AK15" s="98">
        <v>809</v>
      </c>
      <c r="AL15" s="98">
        <v>96.6</v>
      </c>
      <c r="AM15" s="98">
        <v>69</v>
      </c>
      <c r="AN15" s="98">
        <v>18</v>
      </c>
      <c r="AO15" s="98">
        <v>51</v>
      </c>
      <c r="AP15" s="98" t="s">
        <v>207</v>
      </c>
      <c r="AQ15" s="98" t="s">
        <v>155</v>
      </c>
      <c r="AR15" s="98" t="s">
        <v>438</v>
      </c>
      <c r="AS15" s="98" t="s">
        <v>439</v>
      </c>
      <c r="AT15" s="98" t="s">
        <v>210</v>
      </c>
      <c r="AU15" s="98" t="s">
        <v>440</v>
      </c>
      <c r="AV15" s="98" t="s">
        <v>441</v>
      </c>
      <c r="AW15" s="98" t="s">
        <v>442</v>
      </c>
      <c r="AX15" s="98" t="s">
        <v>443</v>
      </c>
      <c r="AY15" s="98" t="s">
        <v>444</v>
      </c>
      <c r="AZ15" s="98">
        <v>97</v>
      </c>
      <c r="BA15" s="148" t="s">
        <v>445</v>
      </c>
      <c r="BB15" s="101"/>
      <c r="BC15" s="101">
        <v>620974000</v>
      </c>
      <c r="BD15" s="101">
        <v>114972342</v>
      </c>
      <c r="BE15" s="101">
        <v>436623000</v>
      </c>
      <c r="BF15" s="113">
        <v>1057597000</v>
      </c>
      <c r="BG15" s="103">
        <v>8999623.1884057969</v>
      </c>
      <c r="BH15" s="104">
        <v>0.57999999999999996</v>
      </c>
      <c r="BI15" s="113"/>
      <c r="BJ15" s="98"/>
      <c r="BK15" s="98"/>
      <c r="BL15" s="54">
        <f t="shared" si="1"/>
        <v>0</v>
      </c>
      <c r="BM15" s="100" t="s">
        <v>446</v>
      </c>
      <c r="BN15" s="100" t="s">
        <v>447</v>
      </c>
      <c r="BO15" s="98" t="s">
        <v>434</v>
      </c>
      <c r="BP15" s="105">
        <v>44578</v>
      </c>
      <c r="BQ15" s="105">
        <v>44735</v>
      </c>
      <c r="BR15" s="105">
        <v>45099</v>
      </c>
      <c r="BS15" s="100" t="s">
        <v>448</v>
      </c>
      <c r="BT15" s="105">
        <v>44624</v>
      </c>
      <c r="BU15" s="98">
        <v>12</v>
      </c>
      <c r="BV15" s="100" t="s">
        <v>373</v>
      </c>
      <c r="BW15" s="100" t="s">
        <v>374</v>
      </c>
      <c r="BX15" s="98"/>
      <c r="BY15" s="98"/>
      <c r="BZ15" s="113">
        <v>217340900</v>
      </c>
      <c r="CA15" s="106">
        <v>44770</v>
      </c>
      <c r="CB15" s="113">
        <v>217340900</v>
      </c>
      <c r="CC15" s="106">
        <v>45211</v>
      </c>
      <c r="CD15" s="113"/>
      <c r="CE15" s="59"/>
      <c r="CF15" s="59"/>
      <c r="CG15" s="59"/>
      <c r="CH15" s="59"/>
      <c r="CI15" s="59"/>
      <c r="CJ15" s="113"/>
      <c r="CK15" s="113"/>
      <c r="CL15" s="113"/>
      <c r="CM15" s="113"/>
      <c r="CN15" s="113"/>
      <c r="CO15" s="113"/>
      <c r="CP15" s="113"/>
      <c r="CQ15" s="113"/>
      <c r="CR15" s="113"/>
      <c r="CS15" s="113"/>
      <c r="CT15" s="113"/>
      <c r="CU15" s="113"/>
      <c r="CV15" s="60">
        <f t="shared" si="2"/>
        <v>434681800</v>
      </c>
      <c r="CW15" s="60">
        <f t="shared" si="3"/>
        <v>0</v>
      </c>
      <c r="CX15" s="60">
        <f t="shared" si="4"/>
        <v>186292200</v>
      </c>
      <c r="CY15" s="60">
        <f t="shared" si="5"/>
        <v>114972342</v>
      </c>
      <c r="CZ15" s="61">
        <f t="shared" si="6"/>
        <v>0</v>
      </c>
      <c r="DA15" s="61">
        <f t="shared" si="7"/>
        <v>0</v>
      </c>
      <c r="DB15" s="54">
        <f t="shared" si="8"/>
        <v>0</v>
      </c>
      <c r="DC15" s="60">
        <f t="shared" si="9"/>
        <v>0</v>
      </c>
      <c r="DD15" s="113">
        <v>217340900</v>
      </c>
      <c r="DE15" s="61">
        <f t="shared" si="10"/>
        <v>217340900</v>
      </c>
      <c r="DF15" s="113"/>
      <c r="DG15" s="61">
        <v>436623000</v>
      </c>
      <c r="DH15" s="61">
        <v>210041479</v>
      </c>
      <c r="DI15" s="64">
        <f t="shared" si="11"/>
        <v>0.48105912652333938</v>
      </c>
      <c r="DJ15" s="104">
        <v>6.7400000000000002E-2</v>
      </c>
      <c r="DK15" s="65">
        <v>0.42820000000000008</v>
      </c>
      <c r="DL15" s="66">
        <f t="shared" si="12"/>
        <v>0.35</v>
      </c>
      <c r="DM15" s="98">
        <v>96.6</v>
      </c>
      <c r="DN15" s="75"/>
      <c r="DO15" s="75"/>
      <c r="DP15" s="75"/>
      <c r="DQ15" s="75"/>
      <c r="DR15" s="98">
        <v>809</v>
      </c>
      <c r="DS15" s="67"/>
      <c r="DT15" s="98">
        <v>96.6</v>
      </c>
      <c r="DU15" s="67" t="s">
        <v>375</v>
      </c>
      <c r="DV15" s="67">
        <v>69</v>
      </c>
      <c r="DW15" s="107">
        <v>47</v>
      </c>
      <c r="DX15" s="107">
        <v>22</v>
      </c>
      <c r="DY15" s="107"/>
      <c r="DZ15" s="107"/>
      <c r="EA15" s="107"/>
      <c r="EB15" s="107"/>
      <c r="EC15" s="108"/>
      <c r="ED15" s="108"/>
      <c r="EE15" s="108"/>
      <c r="EF15" s="67">
        <v>69</v>
      </c>
      <c r="EG15" s="70">
        <f t="shared" si="13"/>
        <v>96.6</v>
      </c>
      <c r="EH15" s="100" t="s">
        <v>168</v>
      </c>
      <c r="EI15" s="149" t="s">
        <v>449</v>
      </c>
      <c r="EJ15" s="150" t="s">
        <v>195</v>
      </c>
      <c r="EK15" s="150" t="s">
        <v>378</v>
      </c>
      <c r="EL15" s="151"/>
      <c r="EM15" s="105">
        <v>45174</v>
      </c>
      <c r="EN15" s="48">
        <v>69</v>
      </c>
      <c r="EO15" s="48">
        <v>69</v>
      </c>
      <c r="EP15" s="48" t="s">
        <v>450</v>
      </c>
      <c r="EQ15" s="48">
        <v>69</v>
      </c>
      <c r="ER15" s="98"/>
      <c r="ES15" s="40"/>
      <c r="ET15" s="40"/>
      <c r="EU15" s="40"/>
    </row>
    <row r="16" spans="1:158" ht="40" hidden="1" customHeight="1" x14ac:dyDescent="0.2">
      <c r="A16" s="120" t="s">
        <v>451</v>
      </c>
      <c r="B16" s="121" t="s">
        <v>451</v>
      </c>
      <c r="C16" s="95" t="s">
        <v>451</v>
      </c>
      <c r="D16" s="98" t="s">
        <v>451</v>
      </c>
      <c r="E16" s="97" t="s">
        <v>452</v>
      </c>
      <c r="F16" s="43" t="s">
        <v>141</v>
      </c>
      <c r="G16" s="98" t="s">
        <v>200</v>
      </c>
      <c r="H16" s="98">
        <v>3142314051</v>
      </c>
      <c r="I16" s="45" t="s">
        <v>143</v>
      </c>
      <c r="J16" s="98" t="s">
        <v>144</v>
      </c>
      <c r="K16" s="98" t="s">
        <v>173</v>
      </c>
      <c r="L16" s="99">
        <v>1573168166955</v>
      </c>
      <c r="M16" s="98">
        <v>14</v>
      </c>
      <c r="N16" s="98" t="s">
        <v>453</v>
      </c>
      <c r="O16" s="98" t="s">
        <v>454</v>
      </c>
      <c r="P16" s="98" t="s">
        <v>176</v>
      </c>
      <c r="Q16" s="98" t="s">
        <v>204</v>
      </c>
      <c r="R16" s="99">
        <v>1</v>
      </c>
      <c r="S16" s="100" t="s">
        <v>455</v>
      </c>
      <c r="T16" s="99">
        <v>7</v>
      </c>
      <c r="U16" s="48">
        <v>23</v>
      </c>
      <c r="V16" s="49" t="s">
        <v>456</v>
      </c>
      <c r="W16" s="98" t="s">
        <v>27</v>
      </c>
      <c r="X16" s="98"/>
      <c r="Y16" s="98"/>
      <c r="Z16" s="98"/>
      <c r="AA16" s="98"/>
      <c r="AB16" s="98" t="s">
        <v>153</v>
      </c>
      <c r="AC16" s="98" t="s">
        <v>153</v>
      </c>
      <c r="AD16" s="98"/>
      <c r="AE16" s="98">
        <v>144</v>
      </c>
      <c r="AF16" s="45">
        <f t="shared" si="0"/>
        <v>308.95</v>
      </c>
      <c r="AG16" s="45"/>
      <c r="AH16" s="45"/>
      <c r="AI16" s="98"/>
      <c r="AJ16" s="98"/>
      <c r="AK16" s="98">
        <v>164.95</v>
      </c>
      <c r="AL16" s="98">
        <v>10</v>
      </c>
      <c r="AM16" s="98">
        <v>100</v>
      </c>
      <c r="AN16" s="98">
        <v>23</v>
      </c>
      <c r="AO16" s="98">
        <v>77</v>
      </c>
      <c r="AP16" s="98" t="s">
        <v>207</v>
      </c>
      <c r="AQ16" s="98" t="s">
        <v>155</v>
      </c>
      <c r="AR16" s="98" t="s">
        <v>208</v>
      </c>
      <c r="AS16" s="98" t="s">
        <v>320</v>
      </c>
      <c r="AT16" s="98" t="s">
        <v>210</v>
      </c>
      <c r="AU16" s="98" t="s">
        <v>457</v>
      </c>
      <c r="AV16" s="98" t="s">
        <v>458</v>
      </c>
      <c r="AW16" s="98" t="s">
        <v>459</v>
      </c>
      <c r="AX16" s="98" t="s">
        <v>460</v>
      </c>
      <c r="AY16" s="98" t="s">
        <v>461</v>
      </c>
      <c r="AZ16" s="98">
        <v>88</v>
      </c>
      <c r="BA16" s="143" t="s">
        <v>462</v>
      </c>
      <c r="BB16" s="101"/>
      <c r="BC16" s="101">
        <v>900000000</v>
      </c>
      <c r="BD16" s="101">
        <v>0</v>
      </c>
      <c r="BE16" s="101">
        <v>931960000</v>
      </c>
      <c r="BF16" s="102">
        <v>1831960000</v>
      </c>
      <c r="BG16" s="103">
        <v>9000000</v>
      </c>
      <c r="BH16" s="104">
        <v>0.49</v>
      </c>
      <c r="BI16" s="102"/>
      <c r="BJ16" s="98"/>
      <c r="BK16" s="98"/>
      <c r="BL16" s="54">
        <f t="shared" si="1"/>
        <v>0</v>
      </c>
      <c r="BM16" s="98" t="s">
        <v>463</v>
      </c>
      <c r="BN16" s="98" t="s">
        <v>464</v>
      </c>
      <c r="BO16" s="98" t="s">
        <v>454</v>
      </c>
      <c r="BP16" s="105">
        <v>44578</v>
      </c>
      <c r="BQ16" s="105">
        <v>44634</v>
      </c>
      <c r="BR16" s="105">
        <v>45059</v>
      </c>
      <c r="BS16" s="100" t="s">
        <v>465</v>
      </c>
      <c r="BT16" s="105">
        <v>44607</v>
      </c>
      <c r="BU16" s="98">
        <v>14</v>
      </c>
      <c r="BV16" s="100" t="s">
        <v>466</v>
      </c>
      <c r="BW16" s="100" t="s">
        <v>467</v>
      </c>
      <c r="BX16" s="98" t="s">
        <v>220</v>
      </c>
      <c r="BY16" s="105">
        <v>45060</v>
      </c>
      <c r="BZ16" s="102">
        <v>315000000</v>
      </c>
      <c r="CA16" s="106">
        <v>44671</v>
      </c>
      <c r="CB16" s="102">
        <v>315000000</v>
      </c>
      <c r="CC16" s="106">
        <v>44960</v>
      </c>
      <c r="CD16" s="102">
        <v>270000000</v>
      </c>
      <c r="CE16" s="106">
        <v>45182</v>
      </c>
      <c r="CF16" s="106"/>
      <c r="CG16" s="106"/>
      <c r="CH16" s="106"/>
      <c r="CI16" s="106"/>
      <c r="CJ16" s="102"/>
      <c r="CK16" s="102"/>
      <c r="CL16" s="102"/>
      <c r="CM16" s="102"/>
      <c r="CN16" s="102"/>
      <c r="CO16" s="102"/>
      <c r="CP16" s="102"/>
      <c r="CQ16" s="102"/>
      <c r="CR16" s="102"/>
      <c r="CS16" s="102"/>
      <c r="CT16" s="102"/>
      <c r="CU16" s="102"/>
      <c r="CV16" s="60">
        <f t="shared" si="2"/>
        <v>900000000</v>
      </c>
      <c r="CW16" s="60">
        <f t="shared" si="3"/>
        <v>0</v>
      </c>
      <c r="CX16" s="60">
        <f t="shared" si="4"/>
        <v>0</v>
      </c>
      <c r="CY16" s="60">
        <f t="shared" si="5"/>
        <v>0</v>
      </c>
      <c r="CZ16" s="61">
        <f t="shared" si="6"/>
        <v>0</v>
      </c>
      <c r="DA16" s="61">
        <f t="shared" si="7"/>
        <v>0</v>
      </c>
      <c r="DB16" s="54">
        <f t="shared" si="8"/>
        <v>0</v>
      </c>
      <c r="DC16" s="60">
        <f t="shared" si="9"/>
        <v>0</v>
      </c>
      <c r="DD16" s="102">
        <v>627649008</v>
      </c>
      <c r="DE16" s="61">
        <f t="shared" si="10"/>
        <v>272350992</v>
      </c>
      <c r="DF16" s="102"/>
      <c r="DG16" s="61">
        <v>931960000</v>
      </c>
      <c r="DH16" s="102">
        <v>692017078</v>
      </c>
      <c r="DI16" s="64">
        <f t="shared" si="11"/>
        <v>0.7425394630670844</v>
      </c>
      <c r="DJ16" s="65">
        <v>0</v>
      </c>
      <c r="DK16" s="65">
        <v>0.73</v>
      </c>
      <c r="DL16" s="66">
        <f t="shared" si="12"/>
        <v>0.69738778666666668</v>
      </c>
      <c r="DM16" s="98">
        <v>144</v>
      </c>
      <c r="DN16" s="45"/>
      <c r="DO16" s="45"/>
      <c r="DP16" s="45"/>
      <c r="DQ16" s="45"/>
      <c r="DR16" s="98">
        <v>164.95</v>
      </c>
      <c r="DS16" s="75">
        <v>164.95</v>
      </c>
      <c r="DT16" s="98">
        <v>10</v>
      </c>
      <c r="DU16" s="67"/>
      <c r="DV16" s="67">
        <v>100</v>
      </c>
      <c r="DW16" s="107">
        <v>77</v>
      </c>
      <c r="DX16" s="107">
        <v>23</v>
      </c>
      <c r="DY16" s="107"/>
      <c r="DZ16" s="107"/>
      <c r="EA16" s="107"/>
      <c r="EB16" s="107"/>
      <c r="EC16" s="108"/>
      <c r="ED16" s="108"/>
      <c r="EE16" s="108">
        <v>100</v>
      </c>
      <c r="EF16" s="67">
        <v>100</v>
      </c>
      <c r="EG16" s="70">
        <f t="shared" si="13"/>
        <v>10</v>
      </c>
      <c r="EH16" s="100" t="s">
        <v>168</v>
      </c>
      <c r="EI16" s="71" t="s">
        <v>468</v>
      </c>
      <c r="EJ16" s="110" t="s">
        <v>222</v>
      </c>
      <c r="EK16" s="110" t="s">
        <v>223</v>
      </c>
      <c r="EL16" s="110" t="s">
        <v>224</v>
      </c>
      <c r="EM16" s="59" t="s">
        <v>469</v>
      </c>
      <c r="EN16" s="48"/>
      <c r="EO16" s="48"/>
      <c r="EP16" s="48"/>
      <c r="EQ16" s="48"/>
      <c r="ER16" s="98"/>
      <c r="ES16" s="77">
        <v>100</v>
      </c>
      <c r="ET16" s="77">
        <v>100</v>
      </c>
      <c r="EU16" s="78" t="s">
        <v>169</v>
      </c>
    </row>
    <row r="17" spans="1:151" ht="40" hidden="1" customHeight="1" x14ac:dyDescent="0.2">
      <c r="A17" s="120" t="s">
        <v>470</v>
      </c>
      <c r="B17" s="121" t="s">
        <v>470</v>
      </c>
      <c r="C17" s="95" t="s">
        <v>470</v>
      </c>
      <c r="D17" s="96" t="s">
        <v>470</v>
      </c>
      <c r="E17" s="42" t="s">
        <v>471</v>
      </c>
      <c r="F17" s="43" t="s">
        <v>141</v>
      </c>
      <c r="G17" s="45" t="s">
        <v>382</v>
      </c>
      <c r="H17" s="45">
        <v>3162512296</v>
      </c>
      <c r="I17" s="45" t="s">
        <v>143</v>
      </c>
      <c r="J17" s="45" t="s">
        <v>383</v>
      </c>
      <c r="K17" s="45" t="s">
        <v>384</v>
      </c>
      <c r="L17" s="81">
        <v>119473284864</v>
      </c>
      <c r="M17" s="45">
        <v>12</v>
      </c>
      <c r="N17" s="152" t="s">
        <v>472</v>
      </c>
      <c r="O17" s="45" t="s">
        <v>473</v>
      </c>
      <c r="P17" s="45" t="s">
        <v>388</v>
      </c>
      <c r="Q17" s="45" t="s">
        <v>474</v>
      </c>
      <c r="R17" s="81">
        <v>1</v>
      </c>
      <c r="S17" s="76" t="s">
        <v>475</v>
      </c>
      <c r="T17" s="81">
        <v>15</v>
      </c>
      <c r="U17" s="48">
        <v>36</v>
      </c>
      <c r="V17" s="49" t="s">
        <v>476</v>
      </c>
      <c r="W17" s="45" t="s">
        <v>27</v>
      </c>
      <c r="X17" s="45" t="s">
        <v>180</v>
      </c>
      <c r="Y17" s="45"/>
      <c r="Z17" s="45"/>
      <c r="AA17" s="45"/>
      <c r="AB17" s="45" t="s">
        <v>153</v>
      </c>
      <c r="AC17" s="45" t="s">
        <v>153</v>
      </c>
      <c r="AD17" s="45"/>
      <c r="AE17" s="45">
        <v>16.25</v>
      </c>
      <c r="AF17" s="45">
        <f t="shared" si="0"/>
        <v>46.25</v>
      </c>
      <c r="AG17" s="45"/>
      <c r="AH17" s="45"/>
      <c r="AI17" s="62">
        <v>0</v>
      </c>
      <c r="AJ17" s="62">
        <v>0</v>
      </c>
      <c r="AK17" s="45">
        <v>30</v>
      </c>
      <c r="AL17" s="45">
        <v>66.63</v>
      </c>
      <c r="AM17" s="45">
        <v>65</v>
      </c>
      <c r="AN17" s="45">
        <v>36</v>
      </c>
      <c r="AO17" s="45">
        <v>29</v>
      </c>
      <c r="AP17" s="45" t="s">
        <v>207</v>
      </c>
      <c r="AQ17" s="45" t="s">
        <v>155</v>
      </c>
      <c r="AR17" s="45"/>
      <c r="AS17" s="45" t="s">
        <v>477</v>
      </c>
      <c r="AT17" s="45" t="s">
        <v>337</v>
      </c>
      <c r="AU17" s="76" t="s">
        <v>478</v>
      </c>
      <c r="AV17" s="76" t="s">
        <v>479</v>
      </c>
      <c r="AW17" s="76" t="s">
        <v>480</v>
      </c>
      <c r="AX17" s="76" t="s">
        <v>481</v>
      </c>
      <c r="AY17" s="76" t="s">
        <v>397</v>
      </c>
      <c r="AZ17" s="45">
        <v>87</v>
      </c>
      <c r="BA17" s="45" t="s">
        <v>482</v>
      </c>
      <c r="BB17" s="112"/>
      <c r="BC17" s="112">
        <v>584959300</v>
      </c>
      <c r="BD17" s="112">
        <v>53629286</v>
      </c>
      <c r="BE17" s="112">
        <v>446900000</v>
      </c>
      <c r="BF17" s="62">
        <v>1031859300</v>
      </c>
      <c r="BG17" s="103">
        <v>8999373.846153846</v>
      </c>
      <c r="BH17" s="104">
        <v>0.56000000000000005</v>
      </c>
      <c r="BI17" s="62"/>
      <c r="BJ17" s="45"/>
      <c r="BK17" s="45"/>
      <c r="BL17" s="54">
        <f t="shared" si="1"/>
        <v>0</v>
      </c>
      <c r="BM17" s="76" t="s">
        <v>483</v>
      </c>
      <c r="BN17" s="76" t="s">
        <v>484</v>
      </c>
      <c r="BO17" s="45" t="s">
        <v>473</v>
      </c>
      <c r="BP17" s="74">
        <v>44578</v>
      </c>
      <c r="BQ17" s="74">
        <v>44648</v>
      </c>
      <c r="BR17" s="74">
        <v>45012</v>
      </c>
      <c r="BS17" s="76" t="s">
        <v>485</v>
      </c>
      <c r="BT17" s="74">
        <v>44593</v>
      </c>
      <c r="BU17" s="45">
        <v>12</v>
      </c>
      <c r="BV17" s="76" t="s">
        <v>402</v>
      </c>
      <c r="BW17" s="76" t="s">
        <v>403</v>
      </c>
      <c r="BX17" s="45" t="s">
        <v>486</v>
      </c>
      <c r="BY17" s="153">
        <v>45012</v>
      </c>
      <c r="BZ17" s="60">
        <v>204735755</v>
      </c>
      <c r="CA17" s="114">
        <v>44697</v>
      </c>
      <c r="CB17" s="60">
        <v>204735755</v>
      </c>
      <c r="CC17" s="114">
        <v>45002</v>
      </c>
      <c r="CD17" s="60">
        <v>175487790</v>
      </c>
      <c r="CE17" s="114">
        <v>45223</v>
      </c>
      <c r="CF17" s="114"/>
      <c r="CG17" s="114"/>
      <c r="CH17" s="114"/>
      <c r="CI17" s="114"/>
      <c r="CJ17" s="60"/>
      <c r="CK17" s="60"/>
      <c r="CL17" s="60"/>
      <c r="CM17" s="60"/>
      <c r="CN17" s="60"/>
      <c r="CO17" s="60"/>
      <c r="CP17" s="60"/>
      <c r="CQ17" s="60"/>
      <c r="CR17" s="60"/>
      <c r="CS17" s="60"/>
      <c r="CT17" s="60"/>
      <c r="CU17" s="60"/>
      <c r="CV17" s="60">
        <f t="shared" si="2"/>
        <v>584959300</v>
      </c>
      <c r="CW17" s="60">
        <f t="shared" si="3"/>
        <v>0</v>
      </c>
      <c r="CX17" s="60">
        <f t="shared" si="4"/>
        <v>0</v>
      </c>
      <c r="CY17" s="60">
        <f t="shared" si="5"/>
        <v>53629286</v>
      </c>
      <c r="CZ17" s="61">
        <f t="shared" si="6"/>
        <v>0</v>
      </c>
      <c r="DA17" s="61">
        <f t="shared" si="7"/>
        <v>0</v>
      </c>
      <c r="DB17" s="54">
        <f t="shared" si="8"/>
        <v>0</v>
      </c>
      <c r="DC17" s="60">
        <f t="shared" si="9"/>
        <v>0</v>
      </c>
      <c r="DD17" s="154">
        <v>393753718.35000002</v>
      </c>
      <c r="DE17" s="61">
        <f t="shared" si="10"/>
        <v>191205581.64999998</v>
      </c>
      <c r="DF17" s="62"/>
      <c r="DG17" s="61">
        <v>446900000</v>
      </c>
      <c r="DH17" s="61">
        <v>249041077.09999999</v>
      </c>
      <c r="DI17" s="64">
        <f t="shared" si="11"/>
        <v>0.55726354240322218</v>
      </c>
      <c r="DJ17" s="65">
        <v>4.0000000000000001E-3</v>
      </c>
      <c r="DK17" s="65">
        <v>0.46610000000000007</v>
      </c>
      <c r="DL17" s="66">
        <f t="shared" si="12"/>
        <v>0.67313011067607609</v>
      </c>
      <c r="DM17" s="45">
        <v>16.25</v>
      </c>
      <c r="DN17" s="75"/>
      <c r="DO17" s="75"/>
      <c r="DP17" s="45"/>
      <c r="DQ17" s="45"/>
      <c r="DR17" s="45">
        <v>30</v>
      </c>
      <c r="DS17" s="67">
        <v>30</v>
      </c>
      <c r="DT17" s="45">
        <v>66.63</v>
      </c>
      <c r="DU17" s="67"/>
      <c r="DV17" s="67">
        <v>65</v>
      </c>
      <c r="DW17" s="69">
        <v>31</v>
      </c>
      <c r="DX17" s="69">
        <v>34</v>
      </c>
      <c r="DY17" s="69">
        <v>0</v>
      </c>
      <c r="DZ17" s="69">
        <v>0</v>
      </c>
      <c r="EA17" s="69">
        <v>0</v>
      </c>
      <c r="EB17" s="69">
        <v>0</v>
      </c>
      <c r="EC17" s="69"/>
      <c r="ED17" s="69"/>
      <c r="EE17" s="69">
        <v>0</v>
      </c>
      <c r="EF17" s="67">
        <v>65</v>
      </c>
      <c r="EG17" s="70">
        <f t="shared" si="13"/>
        <v>66.63</v>
      </c>
      <c r="EH17" s="45" t="s">
        <v>168</v>
      </c>
      <c r="EI17" s="71" t="s">
        <v>487</v>
      </c>
      <c r="EJ17" s="119" t="s">
        <v>222</v>
      </c>
      <c r="EK17" s="119" t="s">
        <v>406</v>
      </c>
      <c r="EL17" s="119" t="s">
        <v>311</v>
      </c>
      <c r="EM17" s="146">
        <v>45170</v>
      </c>
      <c r="EN17" s="48">
        <v>65</v>
      </c>
      <c r="EO17" s="48">
        <v>65</v>
      </c>
      <c r="EP17" s="48" t="s">
        <v>488</v>
      </c>
      <c r="EQ17" s="48">
        <v>59</v>
      </c>
      <c r="ER17" s="45"/>
      <c r="ES17" s="77">
        <v>32</v>
      </c>
      <c r="ET17" s="77">
        <v>32</v>
      </c>
      <c r="EU17" s="78" t="s">
        <v>169</v>
      </c>
    </row>
    <row r="18" spans="1:151" ht="60" hidden="1" customHeight="1" x14ac:dyDescent="0.2">
      <c r="A18" s="120"/>
      <c r="B18" s="121"/>
      <c r="C18" s="95"/>
      <c r="D18" s="161" t="s">
        <v>489</v>
      </c>
      <c r="E18" s="111" t="s">
        <v>490</v>
      </c>
      <c r="F18" s="45" t="s">
        <v>227</v>
      </c>
      <c r="G18" s="45" t="s">
        <v>228</v>
      </c>
      <c r="H18" s="45">
        <v>3204764984</v>
      </c>
      <c r="I18" s="45" t="s">
        <v>143</v>
      </c>
      <c r="J18" s="45" t="s">
        <v>229</v>
      </c>
      <c r="K18" s="45" t="s">
        <v>230</v>
      </c>
      <c r="L18" s="81" t="s">
        <v>491</v>
      </c>
      <c r="M18" s="45">
        <v>12</v>
      </c>
      <c r="N18" s="45" t="s">
        <v>492</v>
      </c>
      <c r="O18" s="45" t="s">
        <v>493</v>
      </c>
      <c r="P18" s="45" t="s">
        <v>230</v>
      </c>
      <c r="Q18" s="45" t="s">
        <v>494</v>
      </c>
      <c r="R18" s="81">
        <v>7</v>
      </c>
      <c r="S18" s="76" t="s">
        <v>495</v>
      </c>
      <c r="T18" s="81">
        <v>35</v>
      </c>
      <c r="U18" s="48">
        <v>34</v>
      </c>
      <c r="V18" s="49" t="s">
        <v>496</v>
      </c>
      <c r="W18" s="45" t="s">
        <v>27</v>
      </c>
      <c r="X18" s="45"/>
      <c r="Y18" s="45"/>
      <c r="Z18" s="45"/>
      <c r="AA18" s="45"/>
      <c r="AB18" s="45" t="s">
        <v>153</v>
      </c>
      <c r="AC18" s="45"/>
      <c r="AD18" s="45" t="s">
        <v>153</v>
      </c>
      <c r="AE18" s="45">
        <v>1.68</v>
      </c>
      <c r="AF18" s="45">
        <f t="shared" si="0"/>
        <v>139.38</v>
      </c>
      <c r="AG18" s="45"/>
      <c r="AH18" s="45"/>
      <c r="AI18" s="45"/>
      <c r="AJ18" s="45"/>
      <c r="AK18" s="45">
        <v>137.69999999999999</v>
      </c>
      <c r="AL18" s="45">
        <v>1.59</v>
      </c>
      <c r="AM18" s="45">
        <v>70</v>
      </c>
      <c r="AN18" s="45">
        <v>34</v>
      </c>
      <c r="AO18" s="45">
        <v>36</v>
      </c>
      <c r="AP18" s="45" t="s">
        <v>207</v>
      </c>
      <c r="AQ18" s="45" t="s">
        <v>155</v>
      </c>
      <c r="AR18" s="45" t="s">
        <v>236</v>
      </c>
      <c r="AS18" s="45" t="s">
        <v>237</v>
      </c>
      <c r="AT18" s="45" t="s">
        <v>238</v>
      </c>
      <c r="AU18" s="44" t="s">
        <v>497</v>
      </c>
      <c r="AV18" s="45" t="s">
        <v>498</v>
      </c>
      <c r="AW18" s="45" t="s">
        <v>499</v>
      </c>
      <c r="AX18" s="45" t="s">
        <v>242</v>
      </c>
      <c r="AY18" s="45" t="s">
        <v>243</v>
      </c>
      <c r="AZ18" s="45">
        <v>91</v>
      </c>
      <c r="BA18" s="45"/>
      <c r="BB18" s="112"/>
      <c r="BC18" s="112">
        <v>629993000</v>
      </c>
      <c r="BD18" s="112">
        <v>228967977</v>
      </c>
      <c r="BE18" s="112">
        <v>462912000</v>
      </c>
      <c r="BF18" s="61">
        <v>1092905000</v>
      </c>
      <c r="BG18" s="103">
        <v>8999900</v>
      </c>
      <c r="BH18" s="104">
        <v>0.56999999999999995</v>
      </c>
      <c r="BI18" s="45"/>
      <c r="BJ18" s="45"/>
      <c r="BK18" s="45"/>
      <c r="BL18" s="54">
        <f t="shared" si="1"/>
        <v>0</v>
      </c>
      <c r="BM18" s="45" t="s">
        <v>500</v>
      </c>
      <c r="BN18" s="45" t="s">
        <v>501</v>
      </c>
      <c r="BO18" s="45" t="s">
        <v>493</v>
      </c>
      <c r="BP18" s="74">
        <v>44578</v>
      </c>
      <c r="BQ18" s="74">
        <v>44593</v>
      </c>
      <c r="BR18" s="74">
        <v>44957</v>
      </c>
      <c r="BS18" s="76" t="s">
        <v>502</v>
      </c>
      <c r="BT18" s="74">
        <v>44589</v>
      </c>
      <c r="BU18" s="45">
        <v>12</v>
      </c>
      <c r="BV18" s="76" t="s">
        <v>247</v>
      </c>
      <c r="BW18" s="76" t="s">
        <v>248</v>
      </c>
      <c r="BX18" s="45"/>
      <c r="BY18" s="45"/>
      <c r="BZ18" s="113">
        <v>220497550</v>
      </c>
      <c r="CA18" s="114">
        <v>44637</v>
      </c>
      <c r="CB18" s="113">
        <v>220497550</v>
      </c>
      <c r="CC18" s="114">
        <v>44840</v>
      </c>
      <c r="CD18" s="113">
        <v>188997900</v>
      </c>
      <c r="CE18" s="114">
        <v>45138</v>
      </c>
      <c r="CF18" s="114"/>
      <c r="CG18" s="114"/>
      <c r="CH18" s="114"/>
      <c r="CI18" s="114"/>
      <c r="CJ18" s="113"/>
      <c r="CK18" s="113"/>
      <c r="CL18" s="113"/>
      <c r="CM18" s="113"/>
      <c r="CN18" s="113"/>
      <c r="CO18" s="113"/>
      <c r="CP18" s="113"/>
      <c r="CQ18" s="113"/>
      <c r="CR18" s="113"/>
      <c r="CS18" s="113"/>
      <c r="CT18" s="113"/>
      <c r="CU18" s="113"/>
      <c r="CV18" s="60">
        <f t="shared" si="2"/>
        <v>629993000</v>
      </c>
      <c r="CW18" s="60">
        <f t="shared" si="3"/>
        <v>0</v>
      </c>
      <c r="CX18" s="60">
        <f t="shared" si="4"/>
        <v>0</v>
      </c>
      <c r="CY18" s="60">
        <f t="shared" si="5"/>
        <v>228967977</v>
      </c>
      <c r="CZ18" s="61">
        <f t="shared" si="6"/>
        <v>0</v>
      </c>
      <c r="DA18" s="61">
        <f t="shared" si="7"/>
        <v>0</v>
      </c>
      <c r="DB18" s="54">
        <f t="shared" si="8"/>
        <v>0</v>
      </c>
      <c r="DC18" s="60">
        <f t="shared" si="9"/>
        <v>0</v>
      </c>
      <c r="DD18" s="147">
        <v>474910762</v>
      </c>
      <c r="DE18" s="61">
        <f t="shared" si="10"/>
        <v>155082238</v>
      </c>
      <c r="DF18" s="60"/>
      <c r="DG18" s="61">
        <v>462912000</v>
      </c>
      <c r="DH18" s="85">
        <v>377035528</v>
      </c>
      <c r="DI18" s="64">
        <f t="shared" si="11"/>
        <v>0.81448639914281762</v>
      </c>
      <c r="DJ18" s="87">
        <v>5.1299999999999998E-2</v>
      </c>
      <c r="DK18" s="65">
        <v>0.82000000000000017</v>
      </c>
      <c r="DL18" s="66">
        <f t="shared" si="12"/>
        <v>0.75383498229345403</v>
      </c>
      <c r="DM18" s="45">
        <v>1.68</v>
      </c>
      <c r="DN18" s="75"/>
      <c r="DO18" s="75"/>
      <c r="DP18" s="75"/>
      <c r="DQ18" s="75"/>
      <c r="DR18" s="45">
        <v>137.69999999999999</v>
      </c>
      <c r="DS18" s="162" t="s">
        <v>503</v>
      </c>
      <c r="DT18" s="45">
        <v>1.59</v>
      </c>
      <c r="DU18" s="75" t="s">
        <v>349</v>
      </c>
      <c r="DV18" s="67"/>
      <c r="DW18" s="108">
        <v>11</v>
      </c>
      <c r="DX18" s="108">
        <v>3</v>
      </c>
      <c r="DY18" s="108"/>
      <c r="DZ18" s="108"/>
      <c r="EA18" s="108"/>
      <c r="EB18" s="108"/>
      <c r="EC18" s="108"/>
      <c r="ED18" s="108"/>
      <c r="EE18" s="108"/>
      <c r="EF18" s="67"/>
      <c r="EG18" s="70">
        <f t="shared" si="13"/>
        <v>1.59</v>
      </c>
      <c r="EH18" s="76" t="s">
        <v>168</v>
      </c>
      <c r="EI18" s="118" t="s">
        <v>504</v>
      </c>
      <c r="EJ18" s="119" t="s">
        <v>195</v>
      </c>
      <c r="EK18" s="119" t="s">
        <v>505</v>
      </c>
      <c r="EL18" s="119" t="s">
        <v>506</v>
      </c>
      <c r="EM18" s="74">
        <v>45157</v>
      </c>
      <c r="EN18" s="48">
        <v>70</v>
      </c>
      <c r="EO18" s="48">
        <v>0</v>
      </c>
      <c r="EP18" s="48" t="s">
        <v>507</v>
      </c>
      <c r="EQ18" s="48">
        <v>70</v>
      </c>
      <c r="ER18" s="74"/>
      <c r="ES18" s="40"/>
      <c r="ET18" s="40"/>
      <c r="EU18" s="40"/>
    </row>
    <row r="19" spans="1:151" ht="40" hidden="1" customHeight="1" x14ac:dyDescent="0.2">
      <c r="A19" s="120" t="s">
        <v>508</v>
      </c>
      <c r="B19" s="121" t="s">
        <v>508</v>
      </c>
      <c r="C19" s="95" t="s">
        <v>508</v>
      </c>
      <c r="D19" s="141" t="s">
        <v>508</v>
      </c>
      <c r="E19" s="142" t="s">
        <v>509</v>
      </c>
      <c r="F19" s="43" t="s">
        <v>141</v>
      </c>
      <c r="G19" s="98" t="s">
        <v>200</v>
      </c>
      <c r="H19" s="98">
        <v>3142314051</v>
      </c>
      <c r="I19" s="45" t="s">
        <v>143</v>
      </c>
      <c r="J19" s="98" t="s">
        <v>144</v>
      </c>
      <c r="K19" s="98" t="s">
        <v>173</v>
      </c>
      <c r="L19" s="99">
        <v>1573168166955</v>
      </c>
      <c r="M19" s="98">
        <v>12</v>
      </c>
      <c r="N19" s="98" t="s">
        <v>510</v>
      </c>
      <c r="O19" s="98" t="s">
        <v>511</v>
      </c>
      <c r="P19" s="98" t="s">
        <v>176</v>
      </c>
      <c r="Q19" s="98" t="s">
        <v>204</v>
      </c>
      <c r="R19" s="99">
        <v>1</v>
      </c>
      <c r="S19" s="100" t="s">
        <v>512</v>
      </c>
      <c r="T19" s="99">
        <v>1</v>
      </c>
      <c r="U19" s="48">
        <v>16</v>
      </c>
      <c r="V19" s="49" t="s">
        <v>513</v>
      </c>
      <c r="W19" s="98" t="s">
        <v>27</v>
      </c>
      <c r="X19" s="98"/>
      <c r="Y19" s="98"/>
      <c r="Z19" s="98"/>
      <c r="AA19" s="98"/>
      <c r="AB19" s="98" t="s">
        <v>153</v>
      </c>
      <c r="AC19" s="98" t="s">
        <v>153</v>
      </c>
      <c r="AD19" s="98"/>
      <c r="AE19" s="98">
        <v>84</v>
      </c>
      <c r="AF19" s="45">
        <f t="shared" si="0"/>
        <v>133.69999999999999</v>
      </c>
      <c r="AG19" s="45"/>
      <c r="AH19" s="45"/>
      <c r="AI19" s="98"/>
      <c r="AJ19" s="98"/>
      <c r="AK19" s="98">
        <v>49.7</v>
      </c>
      <c r="AL19" s="98">
        <v>0</v>
      </c>
      <c r="AM19" s="98">
        <v>84</v>
      </c>
      <c r="AN19" s="98">
        <v>16</v>
      </c>
      <c r="AO19" s="98">
        <v>68</v>
      </c>
      <c r="AP19" s="98" t="s">
        <v>207</v>
      </c>
      <c r="AQ19" s="98" t="s">
        <v>155</v>
      </c>
      <c r="AR19" s="98" t="s">
        <v>208</v>
      </c>
      <c r="AS19" s="98" t="s">
        <v>281</v>
      </c>
      <c r="AT19" s="98" t="s">
        <v>210</v>
      </c>
      <c r="AU19" s="98" t="s">
        <v>514</v>
      </c>
      <c r="AV19" s="98" t="s">
        <v>515</v>
      </c>
      <c r="AW19" s="98" t="s">
        <v>459</v>
      </c>
      <c r="AX19" s="98" t="s">
        <v>187</v>
      </c>
      <c r="AY19" s="98" t="s">
        <v>516</v>
      </c>
      <c r="AZ19" s="98">
        <v>90</v>
      </c>
      <c r="BA19" s="143" t="s">
        <v>517</v>
      </c>
      <c r="BB19" s="101"/>
      <c r="BC19" s="101">
        <v>754983000</v>
      </c>
      <c r="BD19" s="101">
        <v>106176000</v>
      </c>
      <c r="BE19" s="101">
        <v>692958000</v>
      </c>
      <c r="BF19" s="102">
        <v>1447941000</v>
      </c>
      <c r="BG19" s="103">
        <v>8987892.8571428563</v>
      </c>
      <c r="BH19" s="104">
        <v>0.52</v>
      </c>
      <c r="BI19" s="102"/>
      <c r="BJ19" s="98"/>
      <c r="BK19" s="98"/>
      <c r="BL19" s="54">
        <f t="shared" si="1"/>
        <v>0</v>
      </c>
      <c r="BM19" s="98" t="s">
        <v>518</v>
      </c>
      <c r="BN19" s="98" t="s">
        <v>519</v>
      </c>
      <c r="BO19" s="98" t="s">
        <v>511</v>
      </c>
      <c r="BP19" s="105">
        <v>44578</v>
      </c>
      <c r="BQ19" s="105">
        <v>44637</v>
      </c>
      <c r="BR19" s="105">
        <v>45001</v>
      </c>
      <c r="BS19" s="100" t="s">
        <v>520</v>
      </c>
      <c r="BT19" s="105">
        <v>44607</v>
      </c>
      <c r="BU19" s="98">
        <v>12</v>
      </c>
      <c r="BV19" s="100" t="s">
        <v>521</v>
      </c>
      <c r="BW19" s="100" t="s">
        <v>467</v>
      </c>
      <c r="BX19" s="98" t="s">
        <v>220</v>
      </c>
      <c r="BY19" s="105">
        <v>45002</v>
      </c>
      <c r="BZ19" s="102">
        <v>264244050</v>
      </c>
      <c r="CA19" s="106">
        <v>44670</v>
      </c>
      <c r="CB19" s="102">
        <v>264244050</v>
      </c>
      <c r="CC19" s="106">
        <v>44908</v>
      </c>
      <c r="CD19" s="102">
        <v>226494900</v>
      </c>
      <c r="CE19" s="106">
        <v>45092</v>
      </c>
      <c r="CF19" s="106"/>
      <c r="CG19" s="106"/>
      <c r="CH19" s="106"/>
      <c r="CI19" s="106"/>
      <c r="CJ19" s="102"/>
      <c r="CK19" s="102"/>
      <c r="CL19" s="102"/>
      <c r="CM19" s="102"/>
      <c r="CN19" s="102"/>
      <c r="CO19" s="102"/>
      <c r="CP19" s="102"/>
      <c r="CQ19" s="102"/>
      <c r="CR19" s="102"/>
      <c r="CS19" s="102"/>
      <c r="CT19" s="102"/>
      <c r="CU19" s="102"/>
      <c r="CV19" s="60">
        <f t="shared" si="2"/>
        <v>754983000</v>
      </c>
      <c r="CW19" s="60">
        <f t="shared" si="3"/>
        <v>0</v>
      </c>
      <c r="CX19" s="60">
        <f t="shared" si="4"/>
        <v>0</v>
      </c>
      <c r="CY19" s="60">
        <f t="shared" si="5"/>
        <v>106176000</v>
      </c>
      <c r="CZ19" s="61">
        <f t="shared" si="6"/>
        <v>0</v>
      </c>
      <c r="DA19" s="61">
        <f t="shared" si="7"/>
        <v>0</v>
      </c>
      <c r="DB19" s="54">
        <f t="shared" si="8"/>
        <v>0</v>
      </c>
      <c r="DC19" s="60">
        <f t="shared" si="9"/>
        <v>0</v>
      </c>
      <c r="DD19" s="102">
        <v>561255361</v>
      </c>
      <c r="DE19" s="61">
        <f t="shared" si="10"/>
        <v>193727639</v>
      </c>
      <c r="DF19" s="102"/>
      <c r="DG19" s="61">
        <v>692958000</v>
      </c>
      <c r="DH19" s="102">
        <v>579958000</v>
      </c>
      <c r="DI19" s="64">
        <f t="shared" si="11"/>
        <v>0.83693095396835016</v>
      </c>
      <c r="DJ19" s="65">
        <v>0</v>
      </c>
      <c r="DK19" s="65">
        <v>0.82000000000000006</v>
      </c>
      <c r="DL19" s="66">
        <f t="shared" si="12"/>
        <v>0.74340132294369543</v>
      </c>
      <c r="DM19" s="98">
        <v>84</v>
      </c>
      <c r="DN19" s="45"/>
      <c r="DO19" s="45"/>
      <c r="DP19" s="45"/>
      <c r="DQ19" s="45"/>
      <c r="DR19" s="98">
        <v>49.7</v>
      </c>
      <c r="DS19" s="75">
        <v>49.7</v>
      </c>
      <c r="DT19" s="98">
        <v>0</v>
      </c>
      <c r="DU19" s="67"/>
      <c r="DV19" s="67">
        <v>84</v>
      </c>
      <c r="DW19" s="107">
        <v>68</v>
      </c>
      <c r="DX19" s="107">
        <v>16</v>
      </c>
      <c r="DY19" s="107"/>
      <c r="DZ19" s="107"/>
      <c r="EA19" s="107"/>
      <c r="EB19" s="107"/>
      <c r="EC19" s="108"/>
      <c r="ED19" s="108"/>
      <c r="EE19" s="108">
        <v>84</v>
      </c>
      <c r="EF19" s="67">
        <v>84</v>
      </c>
      <c r="EG19" s="70">
        <f t="shared" si="13"/>
        <v>0</v>
      </c>
      <c r="EH19" s="100" t="s">
        <v>168</v>
      </c>
      <c r="EI19" s="71" t="s">
        <v>522</v>
      </c>
      <c r="EJ19" s="110" t="s">
        <v>222</v>
      </c>
      <c r="EK19" s="110" t="s">
        <v>223</v>
      </c>
      <c r="EL19" s="110" t="s">
        <v>224</v>
      </c>
      <c r="EM19" s="59" t="s">
        <v>163</v>
      </c>
      <c r="EN19" s="48">
        <v>84</v>
      </c>
      <c r="EO19" s="48">
        <v>84</v>
      </c>
      <c r="EP19" s="48">
        <v>0</v>
      </c>
      <c r="EQ19" s="48">
        <v>84</v>
      </c>
      <c r="ER19" s="98"/>
      <c r="ES19" s="77">
        <v>84</v>
      </c>
      <c r="ET19" s="77">
        <v>84</v>
      </c>
      <c r="EU19" s="78" t="s">
        <v>169</v>
      </c>
    </row>
    <row r="20" spans="1:151" ht="40" hidden="1" customHeight="1" x14ac:dyDescent="0.2">
      <c r="A20" s="120"/>
      <c r="B20" s="121"/>
      <c r="C20" s="95"/>
      <c r="D20" s="79" t="s">
        <v>523</v>
      </c>
      <c r="E20" s="111" t="s">
        <v>524</v>
      </c>
      <c r="F20" s="81" t="s">
        <v>172</v>
      </c>
      <c r="G20" s="45" t="s">
        <v>525</v>
      </c>
      <c r="H20" s="45">
        <v>3137799707</v>
      </c>
      <c r="I20" s="45" t="s">
        <v>143</v>
      </c>
      <c r="J20" s="45" t="s">
        <v>383</v>
      </c>
      <c r="K20" s="45" t="s">
        <v>384</v>
      </c>
      <c r="L20" s="81">
        <v>152418303208</v>
      </c>
      <c r="M20" s="45">
        <v>12</v>
      </c>
      <c r="N20" s="152" t="s">
        <v>526</v>
      </c>
      <c r="O20" s="45" t="s">
        <v>527</v>
      </c>
      <c r="P20" s="45" t="s">
        <v>528</v>
      </c>
      <c r="Q20" s="45" t="s">
        <v>529</v>
      </c>
      <c r="R20" s="81">
        <v>1</v>
      </c>
      <c r="S20" s="76" t="s">
        <v>530</v>
      </c>
      <c r="T20" s="81">
        <v>14</v>
      </c>
      <c r="U20" s="48">
        <v>22</v>
      </c>
      <c r="V20" s="49" t="s">
        <v>531</v>
      </c>
      <c r="W20" s="45" t="s">
        <v>27</v>
      </c>
      <c r="X20" s="45" t="s">
        <v>180</v>
      </c>
      <c r="Y20" s="45"/>
      <c r="Z20" s="45"/>
      <c r="AA20" s="45"/>
      <c r="AB20" s="45" t="s">
        <v>153</v>
      </c>
      <c r="AC20" s="45"/>
      <c r="AD20" s="45"/>
      <c r="AE20" s="45">
        <v>71</v>
      </c>
      <c r="AF20" s="45">
        <f t="shared" si="0"/>
        <v>93.07</v>
      </c>
      <c r="AG20" s="45"/>
      <c r="AH20" s="45"/>
      <c r="AI20" s="45"/>
      <c r="AJ20" s="45"/>
      <c r="AK20" s="45">
        <v>22.07</v>
      </c>
      <c r="AL20" s="45">
        <v>29.07</v>
      </c>
      <c r="AM20" s="45">
        <v>71</v>
      </c>
      <c r="AN20" s="45">
        <v>22</v>
      </c>
      <c r="AO20" s="45">
        <v>49</v>
      </c>
      <c r="AP20" s="45" t="s">
        <v>207</v>
      </c>
      <c r="AQ20" s="45" t="s">
        <v>155</v>
      </c>
      <c r="AR20" s="45" t="s">
        <v>208</v>
      </c>
      <c r="AS20" s="45" t="s">
        <v>532</v>
      </c>
      <c r="AT20" s="45" t="s">
        <v>210</v>
      </c>
      <c r="AU20" s="45" t="s">
        <v>533</v>
      </c>
      <c r="AV20" s="45" t="s">
        <v>534</v>
      </c>
      <c r="AW20" s="45" t="s">
        <v>535</v>
      </c>
      <c r="AX20" s="45" t="s">
        <v>396</v>
      </c>
      <c r="AY20" s="45" t="s">
        <v>536</v>
      </c>
      <c r="AZ20" s="45">
        <v>82</v>
      </c>
      <c r="BA20" s="45" t="s">
        <v>537</v>
      </c>
      <c r="BB20" s="112"/>
      <c r="BC20" s="112">
        <v>637104552</v>
      </c>
      <c r="BD20" s="112">
        <v>107084260</v>
      </c>
      <c r="BE20" s="112">
        <v>605230220</v>
      </c>
      <c r="BF20" s="61">
        <v>1242334772</v>
      </c>
      <c r="BG20" s="103">
        <v>8973303.5492957737</v>
      </c>
      <c r="BH20" s="104">
        <v>0.51</v>
      </c>
      <c r="BI20" s="45"/>
      <c r="BJ20" s="45"/>
      <c r="BK20" s="45"/>
      <c r="BL20" s="54">
        <f t="shared" si="1"/>
        <v>0</v>
      </c>
      <c r="BM20" s="45" t="s">
        <v>538</v>
      </c>
      <c r="BN20" s="45" t="s">
        <v>539</v>
      </c>
      <c r="BO20" s="45" t="s">
        <v>527</v>
      </c>
      <c r="BP20" s="163">
        <v>44578</v>
      </c>
      <c r="BQ20" s="74">
        <v>44642</v>
      </c>
      <c r="BR20" s="74">
        <v>45006</v>
      </c>
      <c r="BS20" s="45" t="s">
        <v>540</v>
      </c>
      <c r="BT20" s="164">
        <v>44638</v>
      </c>
      <c r="BU20" s="45">
        <v>12</v>
      </c>
      <c r="BV20" s="45" t="s">
        <v>541</v>
      </c>
      <c r="BW20" s="45" t="s">
        <v>542</v>
      </c>
      <c r="BX20" s="45"/>
      <c r="BY20" s="45"/>
      <c r="BZ20" s="61">
        <v>222986593</v>
      </c>
      <c r="CA20" s="114">
        <v>44671</v>
      </c>
      <c r="CB20" s="61">
        <v>222986593</v>
      </c>
      <c r="CC20" s="114">
        <v>44909</v>
      </c>
      <c r="CD20" s="61">
        <v>191131366</v>
      </c>
      <c r="CE20" s="114">
        <v>45177</v>
      </c>
      <c r="CF20" s="114"/>
      <c r="CG20" s="114"/>
      <c r="CH20" s="114"/>
      <c r="CI20" s="114"/>
      <c r="CJ20" s="61"/>
      <c r="CK20" s="61"/>
      <c r="CL20" s="61"/>
      <c r="CM20" s="61"/>
      <c r="CN20" s="61"/>
      <c r="CO20" s="61"/>
      <c r="CP20" s="61"/>
      <c r="CQ20" s="61"/>
      <c r="CR20" s="61"/>
      <c r="CS20" s="61"/>
      <c r="CT20" s="61"/>
      <c r="CU20" s="61"/>
      <c r="CV20" s="60">
        <f t="shared" si="2"/>
        <v>637104552</v>
      </c>
      <c r="CW20" s="60">
        <f t="shared" si="3"/>
        <v>0</v>
      </c>
      <c r="CX20" s="60">
        <f t="shared" si="4"/>
        <v>0</v>
      </c>
      <c r="CY20" s="60">
        <f t="shared" si="5"/>
        <v>107084260</v>
      </c>
      <c r="CZ20" s="61">
        <f t="shared" si="6"/>
        <v>0</v>
      </c>
      <c r="DA20" s="61">
        <f t="shared" si="7"/>
        <v>0</v>
      </c>
      <c r="DB20" s="54">
        <f t="shared" si="8"/>
        <v>0</v>
      </c>
      <c r="DC20" s="60">
        <f t="shared" si="9"/>
        <v>0</v>
      </c>
      <c r="DD20" s="154">
        <v>443924610</v>
      </c>
      <c r="DE20" s="61">
        <f t="shared" si="10"/>
        <v>193179942</v>
      </c>
      <c r="DF20" s="61"/>
      <c r="DG20" s="61">
        <v>605230220</v>
      </c>
      <c r="DH20" s="61">
        <v>590202993</v>
      </c>
      <c r="DI20" s="64">
        <f t="shared" si="11"/>
        <v>0.97517105639569679</v>
      </c>
      <c r="DJ20" s="104">
        <v>0</v>
      </c>
      <c r="DK20" s="104">
        <v>0.93240000000000001</v>
      </c>
      <c r="DL20" s="66">
        <f t="shared" si="12"/>
        <v>0.69678455224724245</v>
      </c>
      <c r="DM20" s="45">
        <v>71</v>
      </c>
      <c r="DN20" s="45"/>
      <c r="DO20" s="45"/>
      <c r="DP20" s="45"/>
      <c r="DQ20" s="45"/>
      <c r="DR20" s="45">
        <v>22.07</v>
      </c>
      <c r="DS20" s="67">
        <v>71</v>
      </c>
      <c r="DT20" s="45">
        <v>7</v>
      </c>
      <c r="DU20" s="67">
        <v>7</v>
      </c>
      <c r="DV20" s="68">
        <v>71</v>
      </c>
      <c r="DW20" s="68">
        <v>49</v>
      </c>
      <c r="DX20" s="68">
        <v>22</v>
      </c>
      <c r="DY20" s="68">
        <v>0</v>
      </c>
      <c r="DZ20" s="68">
        <v>0</v>
      </c>
      <c r="EA20" s="68">
        <v>0</v>
      </c>
      <c r="EB20" s="68">
        <v>0</v>
      </c>
      <c r="EC20" s="68"/>
      <c r="ED20" s="68"/>
      <c r="EE20" s="69">
        <v>0</v>
      </c>
      <c r="EF20" s="68">
        <v>71</v>
      </c>
      <c r="EG20" s="70">
        <f t="shared" si="13"/>
        <v>29.07</v>
      </c>
      <c r="EH20" s="45" t="s">
        <v>168</v>
      </c>
      <c r="EI20" s="165" t="s">
        <v>543</v>
      </c>
      <c r="EJ20" s="119" t="s">
        <v>195</v>
      </c>
      <c r="EK20" s="119" t="s">
        <v>251</v>
      </c>
      <c r="EL20" s="119" t="s">
        <v>544</v>
      </c>
      <c r="EM20" s="74">
        <v>45169</v>
      </c>
      <c r="EN20" s="48">
        <v>71</v>
      </c>
      <c r="EO20" s="48">
        <v>71</v>
      </c>
      <c r="EP20" s="48" t="s">
        <v>545</v>
      </c>
      <c r="EQ20" s="48">
        <v>71</v>
      </c>
      <c r="ER20" s="45"/>
      <c r="ES20" s="98"/>
      <c r="ET20" s="98"/>
      <c r="EU20" s="98"/>
    </row>
    <row r="21" spans="1:151" ht="40" hidden="1" customHeight="1" x14ac:dyDescent="0.2">
      <c r="A21" s="120" t="s">
        <v>546</v>
      </c>
      <c r="B21" s="121" t="s">
        <v>546</v>
      </c>
      <c r="C21" s="95" t="s">
        <v>546</v>
      </c>
      <c r="D21" s="45" t="s">
        <v>546</v>
      </c>
      <c r="E21" s="111" t="s">
        <v>547</v>
      </c>
      <c r="F21" s="81" t="s">
        <v>172</v>
      </c>
      <c r="G21" s="45" t="s">
        <v>525</v>
      </c>
      <c r="H21" s="45">
        <v>3137799707</v>
      </c>
      <c r="I21" s="45" t="s">
        <v>143</v>
      </c>
      <c r="J21" s="45" t="s">
        <v>383</v>
      </c>
      <c r="K21" s="45" t="s">
        <v>384</v>
      </c>
      <c r="L21" s="81">
        <v>152256245682</v>
      </c>
      <c r="M21" s="45">
        <v>12</v>
      </c>
      <c r="N21" s="152" t="s">
        <v>548</v>
      </c>
      <c r="O21" s="45" t="s">
        <v>549</v>
      </c>
      <c r="P21" s="45" t="s">
        <v>528</v>
      </c>
      <c r="Q21" s="45" t="s">
        <v>550</v>
      </c>
      <c r="R21" s="81">
        <v>1</v>
      </c>
      <c r="S21" s="76" t="s">
        <v>551</v>
      </c>
      <c r="T21" s="81">
        <v>11</v>
      </c>
      <c r="U21" s="48">
        <v>23</v>
      </c>
      <c r="V21" s="49" t="s">
        <v>552</v>
      </c>
      <c r="W21" s="45" t="s">
        <v>27</v>
      </c>
      <c r="X21" s="45" t="s">
        <v>180</v>
      </c>
      <c r="Y21" s="45"/>
      <c r="Z21" s="45"/>
      <c r="AA21" s="45"/>
      <c r="AB21" s="45" t="s">
        <v>153</v>
      </c>
      <c r="AC21" s="45"/>
      <c r="AD21" s="45"/>
      <c r="AE21" s="45">
        <v>73</v>
      </c>
      <c r="AF21" s="45">
        <f t="shared" si="0"/>
        <v>81.75</v>
      </c>
      <c r="AG21" s="45"/>
      <c r="AH21" s="45"/>
      <c r="AI21" s="45"/>
      <c r="AJ21" s="45"/>
      <c r="AK21" s="45">
        <v>8.75</v>
      </c>
      <c r="AL21" s="45">
        <v>3</v>
      </c>
      <c r="AM21" s="45">
        <v>73</v>
      </c>
      <c r="AN21" s="45">
        <v>23</v>
      </c>
      <c r="AO21" s="45">
        <v>50</v>
      </c>
      <c r="AP21" s="45" t="s">
        <v>207</v>
      </c>
      <c r="AQ21" s="45" t="s">
        <v>155</v>
      </c>
      <c r="AR21" s="45" t="s">
        <v>208</v>
      </c>
      <c r="AS21" s="45" t="s">
        <v>553</v>
      </c>
      <c r="AT21" s="45" t="s">
        <v>210</v>
      </c>
      <c r="AU21" s="45" t="s">
        <v>554</v>
      </c>
      <c r="AV21" s="45" t="s">
        <v>555</v>
      </c>
      <c r="AW21" s="45" t="s">
        <v>555</v>
      </c>
      <c r="AX21" s="45" t="s">
        <v>556</v>
      </c>
      <c r="AY21" s="45" t="s">
        <v>535</v>
      </c>
      <c r="AZ21" s="45">
        <v>82</v>
      </c>
      <c r="BA21" s="45" t="s">
        <v>555</v>
      </c>
      <c r="BB21" s="112"/>
      <c r="BC21" s="112">
        <v>656971702</v>
      </c>
      <c r="BD21" s="112">
        <v>26425203</v>
      </c>
      <c r="BE21" s="112">
        <v>534612000</v>
      </c>
      <c r="BF21" s="61">
        <v>1191583702</v>
      </c>
      <c r="BG21" s="103">
        <v>8999612.3561643828</v>
      </c>
      <c r="BH21" s="104">
        <v>0.55000000000000004</v>
      </c>
      <c r="BI21" s="45"/>
      <c r="BJ21" s="45"/>
      <c r="BK21" s="45"/>
      <c r="BL21" s="54">
        <f t="shared" si="1"/>
        <v>0</v>
      </c>
      <c r="BM21" s="45" t="s">
        <v>557</v>
      </c>
      <c r="BN21" s="45" t="s">
        <v>558</v>
      </c>
      <c r="BO21" s="45" t="s">
        <v>549</v>
      </c>
      <c r="BP21" s="163">
        <v>44578</v>
      </c>
      <c r="BQ21" s="74">
        <v>44669</v>
      </c>
      <c r="BR21" s="74">
        <v>45033</v>
      </c>
      <c r="BS21" s="45" t="s">
        <v>559</v>
      </c>
      <c r="BT21" s="163">
        <v>44645</v>
      </c>
      <c r="BU21" s="45">
        <v>12</v>
      </c>
      <c r="BV21" s="45" t="s">
        <v>541</v>
      </c>
      <c r="BW21" s="45" t="s">
        <v>542</v>
      </c>
      <c r="BX21" s="45"/>
      <c r="BY21" s="45"/>
      <c r="BZ21" s="61">
        <v>229940096</v>
      </c>
      <c r="CA21" s="114">
        <v>44697</v>
      </c>
      <c r="CB21" s="61">
        <v>229940096</v>
      </c>
      <c r="CC21" s="114">
        <v>44973</v>
      </c>
      <c r="CD21" s="61">
        <v>197091510</v>
      </c>
      <c r="CE21" s="114">
        <v>45180</v>
      </c>
      <c r="CF21" s="114"/>
      <c r="CG21" s="114"/>
      <c r="CH21" s="114"/>
      <c r="CI21" s="114"/>
      <c r="CJ21" s="61"/>
      <c r="CK21" s="61"/>
      <c r="CL21" s="61"/>
      <c r="CM21" s="61"/>
      <c r="CN21" s="61"/>
      <c r="CO21" s="61"/>
      <c r="CP21" s="61"/>
      <c r="CQ21" s="61"/>
      <c r="CR21" s="61"/>
      <c r="CS21" s="61"/>
      <c r="CT21" s="61"/>
      <c r="CU21" s="61"/>
      <c r="CV21" s="60">
        <f t="shared" si="2"/>
        <v>656971702</v>
      </c>
      <c r="CW21" s="60">
        <f t="shared" si="3"/>
        <v>0</v>
      </c>
      <c r="CX21" s="60">
        <f t="shared" si="4"/>
        <v>0</v>
      </c>
      <c r="CY21" s="60">
        <f t="shared" si="5"/>
        <v>26425203</v>
      </c>
      <c r="CZ21" s="61">
        <f t="shared" si="6"/>
        <v>0</v>
      </c>
      <c r="DA21" s="61">
        <f t="shared" si="7"/>
        <v>0</v>
      </c>
      <c r="DB21" s="54">
        <f t="shared" si="8"/>
        <v>0</v>
      </c>
      <c r="DC21" s="60">
        <f t="shared" si="9"/>
        <v>0</v>
      </c>
      <c r="DD21" s="154">
        <v>452623145</v>
      </c>
      <c r="DE21" s="61">
        <f t="shared" si="10"/>
        <v>204348557</v>
      </c>
      <c r="DF21" s="61"/>
      <c r="DG21" s="61">
        <v>534612000</v>
      </c>
      <c r="DH21" s="61">
        <v>536707919</v>
      </c>
      <c r="DI21" s="64">
        <f t="shared" si="11"/>
        <v>1.0039204488488849</v>
      </c>
      <c r="DJ21" s="104">
        <v>0</v>
      </c>
      <c r="DK21" s="104">
        <v>0.83220000000000005</v>
      </c>
      <c r="DL21" s="66">
        <f t="shared" si="12"/>
        <v>0.68895379149831326</v>
      </c>
      <c r="DM21" s="45">
        <v>73</v>
      </c>
      <c r="DN21" s="45"/>
      <c r="DO21" s="45"/>
      <c r="DP21" s="45"/>
      <c r="DQ21" s="45"/>
      <c r="DR21" s="45">
        <v>8.75</v>
      </c>
      <c r="DS21" s="67">
        <v>73</v>
      </c>
      <c r="DT21" s="45">
        <v>3</v>
      </c>
      <c r="DU21" s="67">
        <v>3</v>
      </c>
      <c r="DV21" s="68">
        <v>73</v>
      </c>
      <c r="DW21" s="68">
        <v>50</v>
      </c>
      <c r="DX21" s="68">
        <v>23</v>
      </c>
      <c r="DY21" s="68">
        <v>0</v>
      </c>
      <c r="DZ21" s="68">
        <v>0</v>
      </c>
      <c r="EA21" s="68">
        <v>0</v>
      </c>
      <c r="EB21" s="68">
        <v>0</v>
      </c>
      <c r="EC21" s="68"/>
      <c r="ED21" s="68"/>
      <c r="EE21" s="69">
        <v>0</v>
      </c>
      <c r="EF21" s="68">
        <v>73</v>
      </c>
      <c r="EG21" s="70">
        <f t="shared" si="13"/>
        <v>3</v>
      </c>
      <c r="EH21" s="45" t="s">
        <v>168</v>
      </c>
      <c r="EI21" s="165" t="s">
        <v>560</v>
      </c>
      <c r="EJ21" s="119" t="s">
        <v>195</v>
      </c>
      <c r="EK21" s="119" t="s">
        <v>251</v>
      </c>
      <c r="EL21" s="119" t="s">
        <v>544</v>
      </c>
      <c r="EM21" s="74">
        <v>45184</v>
      </c>
      <c r="EN21" s="48">
        <v>73</v>
      </c>
      <c r="EO21" s="48">
        <v>73</v>
      </c>
      <c r="EP21" s="48" t="s">
        <v>561</v>
      </c>
      <c r="EQ21" s="48">
        <v>73</v>
      </c>
      <c r="ER21" s="45"/>
      <c r="ES21" s="98"/>
      <c r="ET21" s="98"/>
      <c r="EU21" s="98"/>
    </row>
    <row r="22" spans="1:151" ht="40" hidden="1" customHeight="1" x14ac:dyDescent="0.2">
      <c r="A22" s="120"/>
      <c r="B22" s="121"/>
      <c r="C22" s="95"/>
      <c r="D22" s="79" t="s">
        <v>562</v>
      </c>
      <c r="E22" s="111" t="s">
        <v>563</v>
      </c>
      <c r="F22" s="81" t="s">
        <v>172</v>
      </c>
      <c r="G22" s="45" t="s">
        <v>525</v>
      </c>
      <c r="H22" s="45">
        <v>3137799707</v>
      </c>
      <c r="I22" s="45" t="s">
        <v>143</v>
      </c>
      <c r="J22" s="45" t="s">
        <v>383</v>
      </c>
      <c r="K22" s="45" t="s">
        <v>384</v>
      </c>
      <c r="L22" s="81">
        <v>152405243749</v>
      </c>
      <c r="M22" s="45">
        <v>12</v>
      </c>
      <c r="N22" s="152" t="s">
        <v>564</v>
      </c>
      <c r="O22" s="45" t="s">
        <v>565</v>
      </c>
      <c r="P22" s="45" t="s">
        <v>528</v>
      </c>
      <c r="Q22" s="45" t="s">
        <v>566</v>
      </c>
      <c r="R22" s="81">
        <v>1</v>
      </c>
      <c r="S22" s="76" t="s">
        <v>567</v>
      </c>
      <c r="T22" s="81">
        <v>3</v>
      </c>
      <c r="U22" s="48">
        <v>30</v>
      </c>
      <c r="V22" s="49" t="s">
        <v>568</v>
      </c>
      <c r="W22" s="45" t="s">
        <v>27</v>
      </c>
      <c r="X22" s="45"/>
      <c r="Y22" s="45"/>
      <c r="Z22" s="45"/>
      <c r="AA22" s="45"/>
      <c r="AB22" s="45" t="s">
        <v>153</v>
      </c>
      <c r="AC22" s="45"/>
      <c r="AD22" s="45"/>
      <c r="AE22" s="45">
        <v>69</v>
      </c>
      <c r="AF22" s="45">
        <f t="shared" si="0"/>
        <v>122</v>
      </c>
      <c r="AG22" s="45"/>
      <c r="AH22" s="45"/>
      <c r="AI22" s="45"/>
      <c r="AJ22" s="45"/>
      <c r="AK22" s="45">
        <v>53</v>
      </c>
      <c r="AL22" s="45">
        <v>2</v>
      </c>
      <c r="AM22" s="45">
        <v>69</v>
      </c>
      <c r="AN22" s="45">
        <v>30</v>
      </c>
      <c r="AO22" s="45">
        <v>39</v>
      </c>
      <c r="AP22" s="45" t="s">
        <v>207</v>
      </c>
      <c r="AQ22" s="45" t="s">
        <v>155</v>
      </c>
      <c r="AR22" s="45" t="s">
        <v>208</v>
      </c>
      <c r="AS22" s="45" t="s">
        <v>553</v>
      </c>
      <c r="AT22" s="45" t="s">
        <v>210</v>
      </c>
      <c r="AU22" s="45" t="s">
        <v>569</v>
      </c>
      <c r="AV22" s="45" t="s">
        <v>570</v>
      </c>
      <c r="AW22" s="45" t="s">
        <v>535</v>
      </c>
      <c r="AX22" s="45" t="s">
        <v>556</v>
      </c>
      <c r="AY22" s="45" t="s">
        <v>535</v>
      </c>
      <c r="AZ22" s="45">
        <v>82</v>
      </c>
      <c r="BA22" s="45" t="s">
        <v>570</v>
      </c>
      <c r="BB22" s="112"/>
      <c r="BC22" s="112">
        <v>620980828</v>
      </c>
      <c r="BD22" s="112">
        <v>0</v>
      </c>
      <c r="BE22" s="112">
        <v>484706560</v>
      </c>
      <c r="BF22" s="61">
        <v>1105687388</v>
      </c>
      <c r="BG22" s="103">
        <v>8999722.1449275371</v>
      </c>
      <c r="BH22" s="104">
        <v>0.56000000000000005</v>
      </c>
      <c r="BI22" s="45"/>
      <c r="BJ22" s="45"/>
      <c r="BK22" s="45"/>
      <c r="BL22" s="54">
        <f t="shared" si="1"/>
        <v>0</v>
      </c>
      <c r="BM22" s="45" t="s">
        <v>571</v>
      </c>
      <c r="BN22" s="45" t="s">
        <v>572</v>
      </c>
      <c r="BO22" s="45" t="s">
        <v>565</v>
      </c>
      <c r="BP22" s="163">
        <v>44578</v>
      </c>
      <c r="BQ22" s="74">
        <v>44642</v>
      </c>
      <c r="BR22" s="74">
        <v>45006</v>
      </c>
      <c r="BS22" s="45" t="s">
        <v>573</v>
      </c>
      <c r="BT22" s="164">
        <v>44638</v>
      </c>
      <c r="BU22" s="45">
        <v>12</v>
      </c>
      <c r="BV22" s="45" t="s">
        <v>574</v>
      </c>
      <c r="BW22" s="45" t="s">
        <v>542</v>
      </c>
      <c r="BX22" s="45"/>
      <c r="BY22" s="45"/>
      <c r="BZ22" s="61">
        <v>217343290</v>
      </c>
      <c r="CA22" s="114">
        <v>44671</v>
      </c>
      <c r="CB22" s="61">
        <v>217343290</v>
      </c>
      <c r="CC22" s="114">
        <v>44937</v>
      </c>
      <c r="CD22" s="61">
        <v>186294248</v>
      </c>
      <c r="CE22" s="114">
        <v>45177</v>
      </c>
      <c r="CF22" s="114"/>
      <c r="CG22" s="114"/>
      <c r="CH22" s="114"/>
      <c r="CI22" s="114"/>
      <c r="CJ22" s="61"/>
      <c r="CK22" s="61"/>
      <c r="CL22" s="61"/>
      <c r="CM22" s="61"/>
      <c r="CN22" s="61"/>
      <c r="CO22" s="61"/>
      <c r="CP22" s="61"/>
      <c r="CQ22" s="61"/>
      <c r="CR22" s="61"/>
      <c r="CS22" s="61"/>
      <c r="CT22" s="61"/>
      <c r="CU22" s="61"/>
      <c r="CV22" s="60">
        <f t="shared" si="2"/>
        <v>620980828</v>
      </c>
      <c r="CW22" s="60">
        <f t="shared" si="3"/>
        <v>0</v>
      </c>
      <c r="CX22" s="60">
        <f t="shared" si="4"/>
        <v>0</v>
      </c>
      <c r="CY22" s="60">
        <f t="shared" si="5"/>
        <v>0</v>
      </c>
      <c r="CZ22" s="61">
        <f t="shared" si="6"/>
        <v>0</v>
      </c>
      <c r="DA22" s="61">
        <f t="shared" si="7"/>
        <v>0</v>
      </c>
      <c r="DB22" s="54">
        <f t="shared" si="8"/>
        <v>0</v>
      </c>
      <c r="DC22" s="60">
        <f t="shared" si="9"/>
        <v>0</v>
      </c>
      <c r="DD22" s="154">
        <v>431636330</v>
      </c>
      <c r="DE22" s="61">
        <f t="shared" si="10"/>
        <v>189344498</v>
      </c>
      <c r="DF22" s="61"/>
      <c r="DG22" s="61">
        <v>484706560</v>
      </c>
      <c r="DH22" s="61">
        <v>361592074</v>
      </c>
      <c r="DI22" s="64">
        <f t="shared" si="11"/>
        <v>0.74600202233697843</v>
      </c>
      <c r="DJ22" s="104">
        <v>0</v>
      </c>
      <c r="DK22" s="104">
        <v>0.71</v>
      </c>
      <c r="DL22" s="66">
        <f t="shared" si="12"/>
        <v>0.69508801324861513</v>
      </c>
      <c r="DM22" s="45">
        <v>69</v>
      </c>
      <c r="DN22" s="45"/>
      <c r="DO22" s="45"/>
      <c r="DP22" s="45"/>
      <c r="DQ22" s="45"/>
      <c r="DR22" s="45">
        <v>53</v>
      </c>
      <c r="DS22" s="67">
        <v>69</v>
      </c>
      <c r="DT22" s="45">
        <v>2</v>
      </c>
      <c r="DU22" s="67">
        <v>2</v>
      </c>
      <c r="DV22" s="68">
        <v>69</v>
      </c>
      <c r="DW22" s="68">
        <v>39</v>
      </c>
      <c r="DX22" s="68">
        <v>30</v>
      </c>
      <c r="DY22" s="68">
        <v>0</v>
      </c>
      <c r="DZ22" s="68">
        <v>0</v>
      </c>
      <c r="EA22" s="68">
        <v>0</v>
      </c>
      <c r="EB22" s="68">
        <v>0</v>
      </c>
      <c r="EC22" s="68"/>
      <c r="ED22" s="68"/>
      <c r="EE22" s="69">
        <v>0</v>
      </c>
      <c r="EF22" s="68">
        <v>69</v>
      </c>
      <c r="EG22" s="70">
        <f t="shared" si="13"/>
        <v>2</v>
      </c>
      <c r="EH22" s="45" t="s">
        <v>168</v>
      </c>
      <c r="EI22" s="165" t="s">
        <v>575</v>
      </c>
      <c r="EJ22" s="119" t="s">
        <v>195</v>
      </c>
      <c r="EK22" s="119" t="s">
        <v>251</v>
      </c>
      <c r="EL22" s="119" t="s">
        <v>544</v>
      </c>
      <c r="EM22" s="74">
        <v>45169</v>
      </c>
      <c r="EN22" s="48">
        <v>69</v>
      </c>
      <c r="EO22" s="48">
        <v>69</v>
      </c>
      <c r="EP22" s="48" t="s">
        <v>450</v>
      </c>
      <c r="EQ22" s="48">
        <v>69</v>
      </c>
      <c r="ER22" s="45"/>
      <c r="ES22" s="98"/>
      <c r="ET22" s="98"/>
      <c r="EU22" s="98"/>
    </row>
    <row r="23" spans="1:151" ht="40" hidden="1" customHeight="1" x14ac:dyDescent="0.2">
      <c r="A23" s="120"/>
      <c r="B23" s="121"/>
      <c r="C23" s="95"/>
      <c r="D23" s="79" t="s">
        <v>576</v>
      </c>
      <c r="E23" s="97" t="s">
        <v>577</v>
      </c>
      <c r="F23" s="45" t="s">
        <v>227</v>
      </c>
      <c r="G23" s="98" t="s">
        <v>354</v>
      </c>
      <c r="H23" s="98">
        <v>3125534888</v>
      </c>
      <c r="I23" s="45" t="s">
        <v>143</v>
      </c>
      <c r="J23" s="98" t="s">
        <v>229</v>
      </c>
      <c r="K23" s="98" t="s">
        <v>355</v>
      </c>
      <c r="L23" s="99" t="s">
        <v>578</v>
      </c>
      <c r="M23" s="98">
        <v>12</v>
      </c>
      <c r="N23" s="98" t="s">
        <v>579</v>
      </c>
      <c r="O23" s="98" t="s">
        <v>580</v>
      </c>
      <c r="P23" s="98" t="s">
        <v>359</v>
      </c>
      <c r="Q23" s="98" t="s">
        <v>581</v>
      </c>
      <c r="R23" s="99">
        <v>1</v>
      </c>
      <c r="S23" s="100" t="s">
        <v>582</v>
      </c>
      <c r="T23" s="99">
        <v>11</v>
      </c>
      <c r="U23" s="48">
        <v>40</v>
      </c>
      <c r="V23" s="49" t="s">
        <v>583</v>
      </c>
      <c r="W23" s="98" t="s">
        <v>27</v>
      </c>
      <c r="X23" s="98" t="s">
        <v>180</v>
      </c>
      <c r="Y23" s="98"/>
      <c r="Z23" s="98"/>
      <c r="AA23" s="98"/>
      <c r="AB23" s="98" t="s">
        <v>153</v>
      </c>
      <c r="AC23" s="98"/>
      <c r="AD23" s="98"/>
      <c r="AE23" s="98">
        <v>202.5</v>
      </c>
      <c r="AF23" s="45">
        <f t="shared" si="0"/>
        <v>385</v>
      </c>
      <c r="AG23" s="45"/>
      <c r="AH23" s="45"/>
      <c r="AI23" s="98"/>
      <c r="AJ23" s="98"/>
      <c r="AK23" s="98">
        <v>182.5</v>
      </c>
      <c r="AL23" s="98">
        <v>202.5</v>
      </c>
      <c r="AM23" s="98">
        <v>75</v>
      </c>
      <c r="AN23" s="98">
        <v>40</v>
      </c>
      <c r="AO23" s="98">
        <v>35</v>
      </c>
      <c r="AP23" s="98" t="s">
        <v>207</v>
      </c>
      <c r="AQ23" s="98" t="s">
        <v>155</v>
      </c>
      <c r="AR23" s="98" t="s">
        <v>182</v>
      </c>
      <c r="AS23" s="98" t="s">
        <v>363</v>
      </c>
      <c r="AT23" s="98" t="s">
        <v>184</v>
      </c>
      <c r="AU23" s="98" t="s">
        <v>584</v>
      </c>
      <c r="AV23" s="98" t="s">
        <v>585</v>
      </c>
      <c r="AW23" s="98" t="s">
        <v>586</v>
      </c>
      <c r="AX23" s="98" t="s">
        <v>367</v>
      </c>
      <c r="AY23" s="98" t="s">
        <v>585</v>
      </c>
      <c r="AZ23" s="98">
        <v>82</v>
      </c>
      <c r="BA23" s="148" t="s">
        <v>587</v>
      </c>
      <c r="BB23" s="101"/>
      <c r="BC23" s="101">
        <v>674973900</v>
      </c>
      <c r="BD23" s="101">
        <v>7370100</v>
      </c>
      <c r="BE23" s="101">
        <v>460425000</v>
      </c>
      <c r="BF23" s="113">
        <v>1135398900</v>
      </c>
      <c r="BG23" s="103">
        <v>8999652</v>
      </c>
      <c r="BH23" s="104">
        <v>0.59</v>
      </c>
      <c r="BI23" s="113"/>
      <c r="BJ23" s="98"/>
      <c r="BK23" s="98"/>
      <c r="BL23" s="54">
        <f t="shared" si="1"/>
        <v>0</v>
      </c>
      <c r="BM23" s="100" t="s">
        <v>588</v>
      </c>
      <c r="BN23" s="100" t="s">
        <v>589</v>
      </c>
      <c r="BO23" s="98" t="s">
        <v>580</v>
      </c>
      <c r="BP23" s="105">
        <v>44578</v>
      </c>
      <c r="BQ23" s="105">
        <v>44669</v>
      </c>
      <c r="BR23" s="105">
        <v>45033</v>
      </c>
      <c r="BS23" s="100" t="s">
        <v>590</v>
      </c>
      <c r="BT23" s="105">
        <v>44664</v>
      </c>
      <c r="BU23" s="98">
        <v>12</v>
      </c>
      <c r="BV23" s="100" t="s">
        <v>591</v>
      </c>
      <c r="BW23" s="100" t="s">
        <v>592</v>
      </c>
      <c r="BX23" s="98"/>
      <c r="BY23" s="98"/>
      <c r="BZ23" s="113">
        <v>236240865</v>
      </c>
      <c r="CA23" s="106">
        <v>44704</v>
      </c>
      <c r="CB23" s="113">
        <v>236240865</v>
      </c>
      <c r="CC23" s="106">
        <v>44734</v>
      </c>
      <c r="CD23" s="113"/>
      <c r="CE23" s="59"/>
      <c r="CF23" s="59"/>
      <c r="CG23" s="59"/>
      <c r="CH23" s="59"/>
      <c r="CI23" s="59"/>
      <c r="CJ23" s="113"/>
      <c r="CK23" s="113"/>
      <c r="CL23" s="113"/>
      <c r="CM23" s="113"/>
      <c r="CN23" s="113"/>
      <c r="CO23" s="113"/>
      <c r="CP23" s="113"/>
      <c r="CQ23" s="113"/>
      <c r="CR23" s="113"/>
      <c r="CS23" s="113"/>
      <c r="CT23" s="113"/>
      <c r="CU23" s="113"/>
      <c r="CV23" s="60">
        <f t="shared" si="2"/>
        <v>472481730</v>
      </c>
      <c r="CW23" s="60">
        <f t="shared" si="3"/>
        <v>0</v>
      </c>
      <c r="CX23" s="60">
        <f t="shared" si="4"/>
        <v>202492170</v>
      </c>
      <c r="CY23" s="60">
        <f t="shared" si="5"/>
        <v>7370100</v>
      </c>
      <c r="CZ23" s="61">
        <f t="shared" si="6"/>
        <v>0</v>
      </c>
      <c r="DA23" s="61">
        <f t="shared" si="7"/>
        <v>0</v>
      </c>
      <c r="DB23" s="54">
        <f t="shared" si="8"/>
        <v>0</v>
      </c>
      <c r="DC23" s="60">
        <f t="shared" si="9"/>
        <v>0</v>
      </c>
      <c r="DD23" s="113">
        <v>214386184</v>
      </c>
      <c r="DE23" s="61">
        <f t="shared" si="10"/>
        <v>258095546</v>
      </c>
      <c r="DF23" s="113"/>
      <c r="DG23" s="61">
        <v>460425000</v>
      </c>
      <c r="DH23" s="61">
        <v>334135129</v>
      </c>
      <c r="DI23" s="64">
        <f t="shared" si="11"/>
        <v>0.72571022207742841</v>
      </c>
      <c r="DJ23" s="104">
        <v>0</v>
      </c>
      <c r="DK23" s="65">
        <v>0.52999999999999992</v>
      </c>
      <c r="DL23" s="66">
        <f t="shared" si="12"/>
        <v>0.31762144284393812</v>
      </c>
      <c r="DM23" s="98">
        <v>202.5</v>
      </c>
      <c r="DN23" s="75"/>
      <c r="DO23" s="75"/>
      <c r="DP23" s="75"/>
      <c r="DQ23" s="75"/>
      <c r="DR23" s="98">
        <v>182.5</v>
      </c>
      <c r="DS23" s="67"/>
      <c r="DT23" s="98">
        <v>202.5</v>
      </c>
      <c r="DU23" s="67" t="s">
        <v>593</v>
      </c>
      <c r="DV23" s="67">
        <v>75</v>
      </c>
      <c r="DW23" s="107">
        <v>40</v>
      </c>
      <c r="DX23" s="107">
        <v>35</v>
      </c>
      <c r="DY23" s="107"/>
      <c r="DZ23" s="107"/>
      <c r="EA23" s="107"/>
      <c r="EB23" s="107"/>
      <c r="EC23" s="108"/>
      <c r="ED23" s="108"/>
      <c r="EE23" s="108"/>
      <c r="EF23" s="67">
        <v>75</v>
      </c>
      <c r="EG23" s="70">
        <f t="shared" si="13"/>
        <v>202.5</v>
      </c>
      <c r="EH23" s="100" t="s">
        <v>168</v>
      </c>
      <c r="EI23" s="149" t="s">
        <v>594</v>
      </c>
      <c r="EJ23" s="150" t="s">
        <v>195</v>
      </c>
      <c r="EK23" s="150" t="s">
        <v>595</v>
      </c>
      <c r="EL23" s="105" t="s">
        <v>596</v>
      </c>
      <c r="EM23" s="105">
        <v>45229</v>
      </c>
      <c r="EN23" s="48">
        <v>75</v>
      </c>
      <c r="EO23" s="48">
        <v>75</v>
      </c>
      <c r="EP23" s="48" t="s">
        <v>597</v>
      </c>
      <c r="EQ23" s="48">
        <v>75</v>
      </c>
      <c r="ER23" s="98"/>
      <c r="ES23" s="40"/>
      <c r="ET23" s="40"/>
      <c r="EU23" s="40"/>
    </row>
    <row r="24" spans="1:151" ht="40" hidden="1" customHeight="1" x14ac:dyDescent="0.2">
      <c r="A24" s="120"/>
      <c r="B24" s="121"/>
      <c r="C24" s="95"/>
      <c r="D24" s="79" t="s">
        <v>598</v>
      </c>
      <c r="E24" s="122" t="s">
        <v>599</v>
      </c>
      <c r="F24" s="45" t="s">
        <v>227</v>
      </c>
      <c r="G24" s="45" t="s">
        <v>600</v>
      </c>
      <c r="H24" s="45">
        <v>3118769409</v>
      </c>
      <c r="I24" s="45" t="s">
        <v>143</v>
      </c>
      <c r="J24" s="45" t="s">
        <v>601</v>
      </c>
      <c r="K24" s="45" t="s">
        <v>602</v>
      </c>
      <c r="L24" s="81" t="s">
        <v>603</v>
      </c>
      <c r="M24" s="45">
        <v>12</v>
      </c>
      <c r="N24" s="152" t="s">
        <v>604</v>
      </c>
      <c r="O24" s="45" t="s">
        <v>605</v>
      </c>
      <c r="P24" s="45" t="s">
        <v>606</v>
      </c>
      <c r="Q24" s="45" t="s">
        <v>607</v>
      </c>
      <c r="R24" s="81">
        <v>1</v>
      </c>
      <c r="S24" s="76" t="s">
        <v>608</v>
      </c>
      <c r="T24" s="81">
        <v>3</v>
      </c>
      <c r="U24" s="48">
        <v>31</v>
      </c>
      <c r="V24" s="49" t="s">
        <v>609</v>
      </c>
      <c r="W24" s="45" t="s">
        <v>27</v>
      </c>
      <c r="X24" s="45"/>
      <c r="Y24" s="45"/>
      <c r="Z24" s="45"/>
      <c r="AA24" s="45"/>
      <c r="AB24" s="45" t="s">
        <v>153</v>
      </c>
      <c r="AC24" s="45" t="s">
        <v>153</v>
      </c>
      <c r="AD24" s="45"/>
      <c r="AE24" s="45">
        <v>204</v>
      </c>
      <c r="AF24" s="45">
        <f t="shared" si="0"/>
        <v>320.5</v>
      </c>
      <c r="AG24" s="45"/>
      <c r="AH24" s="45"/>
      <c r="AI24" s="154"/>
      <c r="AJ24" s="154"/>
      <c r="AK24" s="45">
        <v>116.5</v>
      </c>
      <c r="AL24" s="45">
        <v>9.7899999999999991</v>
      </c>
      <c r="AM24" s="45">
        <v>102</v>
      </c>
      <c r="AN24" s="45">
        <v>31</v>
      </c>
      <c r="AO24" s="45">
        <v>71</v>
      </c>
      <c r="AP24" s="45" t="s">
        <v>610</v>
      </c>
      <c r="AQ24" s="45" t="s">
        <v>155</v>
      </c>
      <c r="AR24" s="76" t="s">
        <v>182</v>
      </c>
      <c r="AS24" s="45" t="s">
        <v>611</v>
      </c>
      <c r="AT24" s="45" t="s">
        <v>184</v>
      </c>
      <c r="AU24" s="76" t="s">
        <v>612</v>
      </c>
      <c r="AV24" s="45" t="s">
        <v>613</v>
      </c>
      <c r="AW24" s="76" t="s">
        <v>614</v>
      </c>
      <c r="AX24" s="45" t="s">
        <v>615</v>
      </c>
      <c r="AY24" s="76" t="s">
        <v>616</v>
      </c>
      <c r="AZ24" s="45">
        <v>71</v>
      </c>
      <c r="BA24" s="44" t="s">
        <v>617</v>
      </c>
      <c r="BB24" s="112"/>
      <c r="BC24" s="112">
        <v>918000000</v>
      </c>
      <c r="BD24" s="112">
        <v>0</v>
      </c>
      <c r="BE24" s="112">
        <v>1417869000</v>
      </c>
      <c r="BF24" s="61">
        <v>2335869000</v>
      </c>
      <c r="BG24" s="103">
        <v>9000000</v>
      </c>
      <c r="BH24" s="104">
        <v>0.39</v>
      </c>
      <c r="BI24" s="45"/>
      <c r="BJ24" s="45"/>
      <c r="BK24" s="45"/>
      <c r="BL24" s="54">
        <f t="shared" si="1"/>
        <v>0</v>
      </c>
      <c r="BM24" s="76" t="s">
        <v>618</v>
      </c>
      <c r="BN24" s="76" t="s">
        <v>619</v>
      </c>
      <c r="BO24" s="45" t="s">
        <v>605</v>
      </c>
      <c r="BP24" s="74">
        <v>44578</v>
      </c>
      <c r="BQ24" s="74">
        <v>44690</v>
      </c>
      <c r="BR24" s="74">
        <v>45054</v>
      </c>
      <c r="BS24" s="76" t="s">
        <v>620</v>
      </c>
      <c r="BT24" s="74">
        <v>44578</v>
      </c>
      <c r="BU24" s="45">
        <v>12</v>
      </c>
      <c r="BV24" s="76" t="s">
        <v>621</v>
      </c>
      <c r="BW24" s="76" t="s">
        <v>622</v>
      </c>
      <c r="BX24" s="45"/>
      <c r="BY24" s="45"/>
      <c r="BZ24" s="113">
        <v>321300000</v>
      </c>
      <c r="CA24" s="114">
        <v>44721</v>
      </c>
      <c r="CB24" s="113">
        <v>321300000</v>
      </c>
      <c r="CC24" s="114">
        <v>45146</v>
      </c>
      <c r="CD24" s="113"/>
      <c r="CE24" s="146"/>
      <c r="CF24" s="146"/>
      <c r="CG24" s="146"/>
      <c r="CH24" s="146"/>
      <c r="CI24" s="146"/>
      <c r="CJ24" s="113"/>
      <c r="CK24" s="113"/>
      <c r="CL24" s="113"/>
      <c r="CM24" s="113"/>
      <c r="CN24" s="113"/>
      <c r="CO24" s="113"/>
      <c r="CP24" s="113"/>
      <c r="CQ24" s="113"/>
      <c r="CR24" s="113"/>
      <c r="CS24" s="113"/>
      <c r="CT24" s="113"/>
      <c r="CU24" s="113"/>
      <c r="CV24" s="60">
        <f t="shared" si="2"/>
        <v>642600000</v>
      </c>
      <c r="CW24" s="60">
        <f t="shared" si="3"/>
        <v>0</v>
      </c>
      <c r="CX24" s="60">
        <f t="shared" si="4"/>
        <v>275400000</v>
      </c>
      <c r="CY24" s="60">
        <f t="shared" si="5"/>
        <v>0</v>
      </c>
      <c r="CZ24" s="61">
        <f t="shared" si="6"/>
        <v>0</v>
      </c>
      <c r="DA24" s="61">
        <f t="shared" si="7"/>
        <v>0</v>
      </c>
      <c r="DB24" s="54">
        <f t="shared" si="8"/>
        <v>0</v>
      </c>
      <c r="DC24" s="60">
        <f t="shared" si="9"/>
        <v>0</v>
      </c>
      <c r="DD24" s="166">
        <v>322718276</v>
      </c>
      <c r="DE24" s="61">
        <f t="shared" si="10"/>
        <v>319881724</v>
      </c>
      <c r="DF24" s="60"/>
      <c r="DG24" s="61">
        <v>1417869000</v>
      </c>
      <c r="DH24" s="61">
        <v>565762350</v>
      </c>
      <c r="DI24" s="64">
        <f t="shared" si="11"/>
        <v>0.39902300565143889</v>
      </c>
      <c r="DJ24" s="104">
        <v>2.29E-2</v>
      </c>
      <c r="DK24" s="65">
        <v>0.38221013383019903</v>
      </c>
      <c r="DL24" s="66">
        <f t="shared" si="12"/>
        <v>0.35154496296296295</v>
      </c>
      <c r="DM24" s="45">
        <v>204</v>
      </c>
      <c r="DN24" s="167"/>
      <c r="DO24" s="75"/>
      <c r="DP24" s="75"/>
      <c r="DQ24" s="75"/>
      <c r="DR24" s="45">
        <v>116.5</v>
      </c>
      <c r="DS24" s="75" t="s">
        <v>623</v>
      </c>
      <c r="DT24" s="45">
        <v>9.7899999999999991</v>
      </c>
      <c r="DU24" s="167" t="s">
        <v>624</v>
      </c>
      <c r="DV24" s="67">
        <v>97</v>
      </c>
      <c r="DW24" s="69">
        <v>40</v>
      </c>
      <c r="DX24" s="69">
        <v>13</v>
      </c>
      <c r="DY24" s="69">
        <v>1</v>
      </c>
      <c r="DZ24" s="69"/>
      <c r="EA24" s="69">
        <v>30</v>
      </c>
      <c r="EB24" s="69">
        <v>18</v>
      </c>
      <c r="EC24" s="69"/>
      <c r="ED24" s="69"/>
      <c r="EE24" s="69">
        <v>0</v>
      </c>
      <c r="EF24" s="168">
        <v>97</v>
      </c>
      <c r="EG24" s="70">
        <f t="shared" si="13"/>
        <v>9.7899999999999991</v>
      </c>
      <c r="EH24" s="45" t="s">
        <v>376</v>
      </c>
      <c r="EI24" s="149" t="s">
        <v>625</v>
      </c>
      <c r="EJ24" s="119" t="s">
        <v>626</v>
      </c>
      <c r="EK24" s="119" t="s">
        <v>627</v>
      </c>
      <c r="EL24" s="119" t="s">
        <v>628</v>
      </c>
      <c r="EM24" s="169" t="s">
        <v>629</v>
      </c>
      <c r="EN24" s="48">
        <v>102</v>
      </c>
      <c r="EO24" s="48">
        <v>97</v>
      </c>
      <c r="EP24" s="48" t="s">
        <v>630</v>
      </c>
      <c r="EQ24" s="48">
        <v>102</v>
      </c>
      <c r="ER24" s="74"/>
      <c r="ES24" s="98"/>
      <c r="ET24" s="98"/>
      <c r="EU24" s="98"/>
    </row>
    <row r="25" spans="1:151" ht="40" hidden="1" customHeight="1" x14ac:dyDescent="0.2">
      <c r="A25" s="120"/>
      <c r="B25" s="121"/>
      <c r="C25" s="95"/>
      <c r="D25" s="161" t="s">
        <v>631</v>
      </c>
      <c r="E25" s="42" t="s">
        <v>632</v>
      </c>
      <c r="F25" s="81" t="s">
        <v>172</v>
      </c>
      <c r="G25" s="45" t="s">
        <v>633</v>
      </c>
      <c r="H25" s="45">
        <v>3116337459</v>
      </c>
      <c r="I25" s="45" t="s">
        <v>143</v>
      </c>
      <c r="J25" s="45" t="s">
        <v>383</v>
      </c>
      <c r="K25" s="45" t="s">
        <v>384</v>
      </c>
      <c r="L25" s="81">
        <v>119256285020</v>
      </c>
      <c r="M25" s="45">
        <v>18</v>
      </c>
      <c r="N25" s="152" t="s">
        <v>634</v>
      </c>
      <c r="O25" s="45" t="s">
        <v>635</v>
      </c>
      <c r="P25" s="45" t="s">
        <v>388</v>
      </c>
      <c r="Q25" s="45" t="s">
        <v>636</v>
      </c>
      <c r="R25" s="81">
        <v>1</v>
      </c>
      <c r="S25" s="76" t="s">
        <v>637</v>
      </c>
      <c r="T25" s="81">
        <v>40</v>
      </c>
      <c r="U25" s="48">
        <v>38</v>
      </c>
      <c r="V25" s="49" t="s">
        <v>638</v>
      </c>
      <c r="W25" s="45" t="s">
        <v>27</v>
      </c>
      <c r="X25" s="45" t="s">
        <v>180</v>
      </c>
      <c r="Y25" s="45"/>
      <c r="Z25" s="45"/>
      <c r="AA25" s="45"/>
      <c r="AB25" s="45" t="s">
        <v>153</v>
      </c>
      <c r="AC25" s="45" t="s">
        <v>153</v>
      </c>
      <c r="AD25" s="45"/>
      <c r="AE25" s="45">
        <v>53</v>
      </c>
      <c r="AF25" s="45">
        <f t="shared" si="0"/>
        <v>119.18</v>
      </c>
      <c r="AG25" s="45"/>
      <c r="AH25" s="45"/>
      <c r="AI25" s="45"/>
      <c r="AJ25" s="45"/>
      <c r="AK25" s="45">
        <v>66.180000000000007</v>
      </c>
      <c r="AL25" s="45">
        <v>53</v>
      </c>
      <c r="AM25" s="45">
        <v>106</v>
      </c>
      <c r="AN25" s="45">
        <v>38</v>
      </c>
      <c r="AO25" s="45">
        <v>68</v>
      </c>
      <c r="AP25" s="45" t="s">
        <v>207</v>
      </c>
      <c r="AQ25" s="45" t="s">
        <v>155</v>
      </c>
      <c r="AR25" s="76" t="s">
        <v>208</v>
      </c>
      <c r="AS25" s="45" t="s">
        <v>639</v>
      </c>
      <c r="AT25" s="45" t="s">
        <v>210</v>
      </c>
      <c r="AU25" s="76" t="s">
        <v>640</v>
      </c>
      <c r="AV25" s="45" t="s">
        <v>641</v>
      </c>
      <c r="AW25" s="76" t="s">
        <v>642</v>
      </c>
      <c r="AX25" s="45" t="s">
        <v>481</v>
      </c>
      <c r="AY25" s="76" t="s">
        <v>642</v>
      </c>
      <c r="AZ25" s="45">
        <v>73</v>
      </c>
      <c r="BA25" s="44" t="s">
        <v>643</v>
      </c>
      <c r="BB25" s="112"/>
      <c r="BC25" s="112">
        <v>953702962</v>
      </c>
      <c r="BD25" s="112">
        <v>0</v>
      </c>
      <c r="BE25" s="112">
        <v>851625200</v>
      </c>
      <c r="BF25" s="61">
        <v>1805328162</v>
      </c>
      <c r="BG25" s="103">
        <v>8997197.7547169812</v>
      </c>
      <c r="BH25" s="104">
        <v>0.52</v>
      </c>
      <c r="BI25" s="61"/>
      <c r="BJ25" s="45"/>
      <c r="BK25" s="45"/>
      <c r="BL25" s="54">
        <f t="shared" si="1"/>
        <v>0</v>
      </c>
      <c r="BM25" s="76" t="s">
        <v>644</v>
      </c>
      <c r="BN25" s="76" t="s">
        <v>645</v>
      </c>
      <c r="BO25" s="45" t="s">
        <v>635</v>
      </c>
      <c r="BP25" s="163">
        <v>44609</v>
      </c>
      <c r="BQ25" s="74">
        <v>44644</v>
      </c>
      <c r="BR25" s="74">
        <v>45192</v>
      </c>
      <c r="BS25" s="45" t="s">
        <v>646</v>
      </c>
      <c r="BT25" s="74">
        <v>44586</v>
      </c>
      <c r="BU25" s="45">
        <v>18</v>
      </c>
      <c r="BV25" s="76" t="s">
        <v>647</v>
      </c>
      <c r="BW25" s="76" t="s">
        <v>648</v>
      </c>
      <c r="BX25" s="45"/>
      <c r="BY25" s="45"/>
      <c r="BZ25" s="61">
        <v>333796037</v>
      </c>
      <c r="CA25" s="114">
        <v>44692</v>
      </c>
      <c r="CB25" s="61">
        <v>333796037</v>
      </c>
      <c r="CC25" s="114">
        <v>44908</v>
      </c>
      <c r="CD25" s="61">
        <v>286110888</v>
      </c>
      <c r="CE25" s="114">
        <v>45091</v>
      </c>
      <c r="CF25" s="114"/>
      <c r="CG25" s="114"/>
      <c r="CH25" s="114"/>
      <c r="CI25" s="114"/>
      <c r="CJ25" s="61"/>
      <c r="CK25" s="61"/>
      <c r="CL25" s="61"/>
      <c r="CM25" s="61"/>
      <c r="CN25" s="61"/>
      <c r="CO25" s="61"/>
      <c r="CP25" s="61"/>
      <c r="CQ25" s="61"/>
      <c r="CR25" s="61"/>
      <c r="CS25" s="61"/>
      <c r="CT25" s="61"/>
      <c r="CU25" s="61"/>
      <c r="CV25" s="60">
        <f t="shared" si="2"/>
        <v>953702962</v>
      </c>
      <c r="CW25" s="60">
        <f t="shared" si="3"/>
        <v>0</v>
      </c>
      <c r="CX25" s="60">
        <f t="shared" si="4"/>
        <v>0</v>
      </c>
      <c r="CY25" s="60">
        <f t="shared" si="5"/>
        <v>0</v>
      </c>
      <c r="CZ25" s="61">
        <f t="shared" si="6"/>
        <v>0</v>
      </c>
      <c r="DA25" s="61">
        <f t="shared" si="7"/>
        <v>0</v>
      </c>
      <c r="DB25" s="54">
        <f t="shared" si="8"/>
        <v>0</v>
      </c>
      <c r="DC25" s="60">
        <f t="shared" si="9"/>
        <v>0</v>
      </c>
      <c r="DD25" s="61">
        <v>854210485</v>
      </c>
      <c r="DE25" s="61">
        <f t="shared" si="10"/>
        <v>99492477</v>
      </c>
      <c r="DF25" s="61"/>
      <c r="DG25" s="61">
        <v>851625200</v>
      </c>
      <c r="DH25" s="61">
        <v>552597700</v>
      </c>
      <c r="DI25" s="64">
        <f t="shared" si="11"/>
        <v>0.64887429352724646</v>
      </c>
      <c r="DJ25" s="65">
        <v>9.0899999999999995E-2</v>
      </c>
      <c r="DK25" s="65">
        <v>0.59089999999999998</v>
      </c>
      <c r="DL25" s="66">
        <f t="shared" si="12"/>
        <v>0.89567770997443963</v>
      </c>
      <c r="DM25" s="45">
        <v>53</v>
      </c>
      <c r="DN25" s="45"/>
      <c r="DO25" s="45"/>
      <c r="DP25" s="45"/>
      <c r="DQ25" s="45"/>
      <c r="DR25" s="45">
        <v>66.180000000000007</v>
      </c>
      <c r="DS25" s="45" t="s">
        <v>649</v>
      </c>
      <c r="DT25" s="45">
        <v>53</v>
      </c>
      <c r="DU25" s="45" t="s">
        <v>650</v>
      </c>
      <c r="DV25" s="67">
        <v>106</v>
      </c>
      <c r="DW25" s="68">
        <v>59</v>
      </c>
      <c r="DX25" s="68">
        <v>30</v>
      </c>
      <c r="DY25" s="68">
        <v>6</v>
      </c>
      <c r="DZ25" s="68">
        <v>5</v>
      </c>
      <c r="EA25" s="68">
        <v>3</v>
      </c>
      <c r="EB25" s="68">
        <v>3</v>
      </c>
      <c r="EC25" s="68"/>
      <c r="ED25" s="68"/>
      <c r="EE25" s="69">
        <v>0</v>
      </c>
      <c r="EF25" s="67">
        <v>106</v>
      </c>
      <c r="EG25" s="70">
        <f t="shared" si="13"/>
        <v>53</v>
      </c>
      <c r="EH25" s="76" t="s">
        <v>168</v>
      </c>
      <c r="EI25" s="71" t="s">
        <v>651</v>
      </c>
      <c r="EJ25" s="119" t="s">
        <v>222</v>
      </c>
      <c r="EK25" s="119" t="s">
        <v>652</v>
      </c>
      <c r="EL25" s="119" t="s">
        <v>311</v>
      </c>
      <c r="EM25" s="146" t="s">
        <v>653</v>
      </c>
      <c r="EN25" s="48">
        <v>106</v>
      </c>
      <c r="EO25" s="48">
        <v>106</v>
      </c>
      <c r="EP25" s="48" t="s">
        <v>654</v>
      </c>
      <c r="EQ25" s="48">
        <v>106</v>
      </c>
      <c r="ER25" s="74"/>
      <c r="ES25" s="98"/>
      <c r="ET25" s="98"/>
      <c r="EU25" s="98"/>
    </row>
    <row r="26" spans="1:151" ht="40" hidden="1" customHeight="1" x14ac:dyDescent="0.2">
      <c r="A26" s="120"/>
      <c r="B26" s="121"/>
      <c r="C26" s="95"/>
      <c r="D26" s="161" t="s">
        <v>655</v>
      </c>
      <c r="E26" s="122" t="s">
        <v>656</v>
      </c>
      <c r="F26" s="43" t="s">
        <v>141</v>
      </c>
      <c r="G26" s="45" t="s">
        <v>657</v>
      </c>
      <c r="H26" s="45">
        <v>3106561180</v>
      </c>
      <c r="I26" s="45" t="s">
        <v>143</v>
      </c>
      <c r="J26" s="45" t="s">
        <v>601</v>
      </c>
      <c r="K26" s="45" t="s">
        <v>658</v>
      </c>
      <c r="L26" s="81" t="s">
        <v>659</v>
      </c>
      <c r="M26" s="45">
        <v>18</v>
      </c>
      <c r="N26" s="152" t="s">
        <v>660</v>
      </c>
      <c r="O26" s="45" t="s">
        <v>661</v>
      </c>
      <c r="P26" s="45" t="s">
        <v>662</v>
      </c>
      <c r="Q26" s="45" t="s">
        <v>606</v>
      </c>
      <c r="R26" s="81">
        <v>1</v>
      </c>
      <c r="S26" s="76" t="s">
        <v>663</v>
      </c>
      <c r="T26" s="81">
        <v>3</v>
      </c>
      <c r="U26" s="48">
        <v>42</v>
      </c>
      <c r="V26" s="49" t="s">
        <v>664</v>
      </c>
      <c r="W26" s="45" t="s">
        <v>27</v>
      </c>
      <c r="X26" s="45"/>
      <c r="Y26" s="45"/>
      <c r="Z26" s="45"/>
      <c r="AA26" s="45"/>
      <c r="AB26" s="45" t="s">
        <v>153</v>
      </c>
      <c r="AC26" s="45" t="s">
        <v>153</v>
      </c>
      <c r="AD26" s="45"/>
      <c r="AE26" s="45">
        <v>37.4</v>
      </c>
      <c r="AF26" s="45">
        <f t="shared" si="0"/>
        <v>74.400000000000006</v>
      </c>
      <c r="AG26" s="45"/>
      <c r="AH26" s="45"/>
      <c r="AI26" s="62">
        <v>0</v>
      </c>
      <c r="AJ26" s="62">
        <v>0</v>
      </c>
      <c r="AK26" s="45">
        <v>37</v>
      </c>
      <c r="AL26" s="45">
        <v>6</v>
      </c>
      <c r="AM26" s="45">
        <v>74</v>
      </c>
      <c r="AN26" s="45">
        <v>42</v>
      </c>
      <c r="AO26" s="45">
        <v>32</v>
      </c>
      <c r="AP26" s="45" t="s">
        <v>665</v>
      </c>
      <c r="AQ26" s="45" t="s">
        <v>155</v>
      </c>
      <c r="AR26" s="45" t="s">
        <v>208</v>
      </c>
      <c r="AS26" s="45" t="s">
        <v>666</v>
      </c>
      <c r="AT26" s="45" t="s">
        <v>337</v>
      </c>
      <c r="AU26" s="45" t="s">
        <v>667</v>
      </c>
      <c r="AV26" s="45" t="s">
        <v>668</v>
      </c>
      <c r="AW26" s="45" t="s">
        <v>669</v>
      </c>
      <c r="AX26" s="45" t="s">
        <v>670</v>
      </c>
      <c r="AY26" s="45" t="s">
        <v>671</v>
      </c>
      <c r="AZ26" s="45">
        <v>82</v>
      </c>
      <c r="BA26" s="45" t="s">
        <v>672</v>
      </c>
      <c r="BB26" s="112"/>
      <c r="BC26" s="112">
        <v>662363930</v>
      </c>
      <c r="BD26" s="112">
        <v>0</v>
      </c>
      <c r="BE26" s="112">
        <v>487172018</v>
      </c>
      <c r="BF26" s="62">
        <v>1149535948</v>
      </c>
      <c r="BG26" s="103">
        <v>8950863.9189189188</v>
      </c>
      <c r="BH26" s="104">
        <v>0.56999999999999995</v>
      </c>
      <c r="BI26" s="62"/>
      <c r="BJ26" s="45"/>
      <c r="BK26" s="45"/>
      <c r="BL26" s="54">
        <f t="shared" si="1"/>
        <v>0</v>
      </c>
      <c r="BM26" s="76" t="s">
        <v>673</v>
      </c>
      <c r="BN26" s="76" t="s">
        <v>655</v>
      </c>
      <c r="BO26" s="45" t="s">
        <v>661</v>
      </c>
      <c r="BP26" s="74">
        <v>44578</v>
      </c>
      <c r="BQ26" s="74">
        <v>44643</v>
      </c>
      <c r="BR26" s="74">
        <v>45191</v>
      </c>
      <c r="BS26" s="76" t="s">
        <v>674</v>
      </c>
      <c r="BT26" s="74">
        <v>44593</v>
      </c>
      <c r="BU26" s="45">
        <v>18</v>
      </c>
      <c r="BV26" s="76" t="s">
        <v>675</v>
      </c>
      <c r="BW26" s="76" t="s">
        <v>676</v>
      </c>
      <c r="BX26" s="45"/>
      <c r="BY26" s="45"/>
      <c r="BZ26" s="60">
        <v>231827376</v>
      </c>
      <c r="CA26" s="114">
        <v>44671</v>
      </c>
      <c r="CB26" s="60">
        <v>231827376</v>
      </c>
      <c r="CC26" s="114">
        <v>44951</v>
      </c>
      <c r="CD26" s="60"/>
      <c r="CE26" s="146"/>
      <c r="CF26" s="146"/>
      <c r="CG26" s="146"/>
      <c r="CH26" s="146"/>
      <c r="CI26" s="146"/>
      <c r="CJ26" s="60"/>
      <c r="CK26" s="60"/>
      <c r="CL26" s="60"/>
      <c r="CM26" s="60"/>
      <c r="CN26" s="60"/>
      <c r="CO26" s="60"/>
      <c r="CP26" s="60"/>
      <c r="CQ26" s="60"/>
      <c r="CR26" s="60"/>
      <c r="CS26" s="60"/>
      <c r="CT26" s="60"/>
      <c r="CU26" s="60"/>
      <c r="CV26" s="60">
        <f t="shared" si="2"/>
        <v>463654752</v>
      </c>
      <c r="CW26" s="60">
        <f t="shared" si="3"/>
        <v>0</v>
      </c>
      <c r="CX26" s="60">
        <f t="shared" si="4"/>
        <v>198709178</v>
      </c>
      <c r="CY26" s="60">
        <f t="shared" si="5"/>
        <v>0</v>
      </c>
      <c r="CZ26" s="61">
        <f t="shared" si="6"/>
        <v>0</v>
      </c>
      <c r="DA26" s="61">
        <f t="shared" si="7"/>
        <v>0</v>
      </c>
      <c r="DB26" s="54">
        <f t="shared" si="8"/>
        <v>0</v>
      </c>
      <c r="DC26" s="60">
        <f t="shared" si="9"/>
        <v>0</v>
      </c>
      <c r="DD26" s="154">
        <f>+BC26*0.697</f>
        <v>461667659.20999998</v>
      </c>
      <c r="DE26" s="61">
        <f t="shared" si="10"/>
        <v>1987092.7900000215</v>
      </c>
      <c r="DF26" s="62"/>
      <c r="DG26" s="61">
        <v>487172018</v>
      </c>
      <c r="DH26" s="61">
        <v>139431759</v>
      </c>
      <c r="DI26" s="64">
        <f t="shared" si="11"/>
        <v>0.28620641959776927</v>
      </c>
      <c r="DJ26" s="65">
        <v>0.02</v>
      </c>
      <c r="DK26" s="65">
        <v>0.65</v>
      </c>
      <c r="DL26" s="66">
        <f t="shared" si="12"/>
        <v>0.69699999999999995</v>
      </c>
      <c r="DM26" s="45">
        <v>37.4</v>
      </c>
      <c r="DN26" s="45"/>
      <c r="DO26" s="45"/>
      <c r="DP26" s="45"/>
      <c r="DQ26" s="45"/>
      <c r="DR26" s="45">
        <v>37</v>
      </c>
      <c r="DS26" s="67">
        <v>45</v>
      </c>
      <c r="DT26" s="45">
        <v>6</v>
      </c>
      <c r="DU26" s="67"/>
      <c r="DV26" s="67">
        <v>74</v>
      </c>
      <c r="DW26" s="69">
        <v>32</v>
      </c>
      <c r="DX26" s="69">
        <v>42</v>
      </c>
      <c r="DY26" s="69"/>
      <c r="DZ26" s="69"/>
      <c r="EA26" s="68"/>
      <c r="EB26" s="68"/>
      <c r="EC26" s="68"/>
      <c r="ED26" s="68"/>
      <c r="EE26" s="69"/>
      <c r="EF26" s="67">
        <v>74</v>
      </c>
      <c r="EG26" s="70">
        <f t="shared" si="13"/>
        <v>6</v>
      </c>
      <c r="EH26" s="45" t="s">
        <v>168</v>
      </c>
      <c r="EI26" s="71" t="s">
        <v>677</v>
      </c>
      <c r="EJ26" s="119" t="s">
        <v>222</v>
      </c>
      <c r="EK26" s="119" t="s">
        <v>678</v>
      </c>
      <c r="EL26" s="119" t="s">
        <v>679</v>
      </c>
      <c r="EM26" s="74">
        <v>45168</v>
      </c>
      <c r="EN26" s="48">
        <v>74</v>
      </c>
      <c r="EO26" s="48">
        <v>74</v>
      </c>
      <c r="EP26" s="48" t="s">
        <v>680</v>
      </c>
      <c r="EQ26" s="48">
        <v>74</v>
      </c>
      <c r="ER26" s="45"/>
      <c r="ES26" s="77">
        <v>74</v>
      </c>
      <c r="ET26" s="77">
        <v>74</v>
      </c>
      <c r="EU26" s="78" t="s">
        <v>169</v>
      </c>
    </row>
    <row r="27" spans="1:151" ht="40" hidden="1" customHeight="1" x14ac:dyDescent="0.2">
      <c r="A27" s="120"/>
      <c r="B27" s="121"/>
      <c r="C27" s="95"/>
      <c r="D27" s="170" t="s">
        <v>681</v>
      </c>
      <c r="E27" s="97" t="s">
        <v>682</v>
      </c>
      <c r="F27" s="45" t="s">
        <v>227</v>
      </c>
      <c r="G27" s="98" t="s">
        <v>683</v>
      </c>
      <c r="H27" s="98">
        <v>3124498220</v>
      </c>
      <c r="I27" s="45" t="s">
        <v>143</v>
      </c>
      <c r="J27" s="98" t="s">
        <v>229</v>
      </c>
      <c r="K27" s="98" t="s">
        <v>684</v>
      </c>
      <c r="L27" s="99">
        <v>795015335599</v>
      </c>
      <c r="M27" s="98">
        <v>24</v>
      </c>
      <c r="N27" s="98" t="s">
        <v>685</v>
      </c>
      <c r="O27" s="98" t="s">
        <v>686</v>
      </c>
      <c r="P27" s="98" t="s">
        <v>687</v>
      </c>
      <c r="Q27" s="98" t="s">
        <v>688</v>
      </c>
      <c r="R27" s="99">
        <v>1</v>
      </c>
      <c r="S27" s="100" t="s">
        <v>689</v>
      </c>
      <c r="T27" s="99">
        <v>15</v>
      </c>
      <c r="U27" s="48">
        <v>23</v>
      </c>
      <c r="V27" s="49" t="s">
        <v>690</v>
      </c>
      <c r="W27" s="98" t="s">
        <v>27</v>
      </c>
      <c r="X27" s="98"/>
      <c r="Y27" s="98"/>
      <c r="Z27" s="98"/>
      <c r="AA27" s="98"/>
      <c r="AB27" s="98" t="s">
        <v>153</v>
      </c>
      <c r="AC27" s="98"/>
      <c r="AD27" s="98" t="s">
        <v>153</v>
      </c>
      <c r="AE27" s="98">
        <v>49.5</v>
      </c>
      <c r="AF27" s="45">
        <f t="shared" si="0"/>
        <v>754</v>
      </c>
      <c r="AG27" s="45"/>
      <c r="AH27" s="45"/>
      <c r="AI27" s="98"/>
      <c r="AJ27" s="98"/>
      <c r="AK27" s="98">
        <v>704.5</v>
      </c>
      <c r="AL27" s="98">
        <v>44.1</v>
      </c>
      <c r="AM27" s="98">
        <v>66</v>
      </c>
      <c r="AN27" s="98">
        <v>23</v>
      </c>
      <c r="AO27" s="98">
        <v>43</v>
      </c>
      <c r="AP27" s="98" t="s">
        <v>207</v>
      </c>
      <c r="AQ27" s="98" t="s">
        <v>155</v>
      </c>
      <c r="AR27" s="98" t="s">
        <v>208</v>
      </c>
      <c r="AS27" s="98" t="s">
        <v>691</v>
      </c>
      <c r="AT27" s="98" t="s">
        <v>210</v>
      </c>
      <c r="AU27" s="98" t="s">
        <v>692</v>
      </c>
      <c r="AV27" s="98" t="s">
        <v>693</v>
      </c>
      <c r="AW27" s="98" t="s">
        <v>694</v>
      </c>
      <c r="AX27" s="98" t="s">
        <v>242</v>
      </c>
      <c r="AY27" s="98" t="s">
        <v>695</v>
      </c>
      <c r="AZ27" s="98">
        <v>100</v>
      </c>
      <c r="BA27" s="148" t="s">
        <v>696</v>
      </c>
      <c r="BB27" s="101"/>
      <c r="BC27" s="101">
        <v>327230700</v>
      </c>
      <c r="BD27" s="101">
        <v>367101006</v>
      </c>
      <c r="BE27" s="101">
        <v>780728000</v>
      </c>
      <c r="BF27" s="113">
        <v>1326365000</v>
      </c>
      <c r="BG27" s="103">
        <v>4958040.9090909092</v>
      </c>
      <c r="BH27" s="104">
        <v>0.24</v>
      </c>
      <c r="BI27" s="101">
        <v>218406300</v>
      </c>
      <c r="BJ27" s="98"/>
      <c r="BK27" s="98"/>
      <c r="BL27" s="54">
        <f t="shared" si="1"/>
        <v>218406300</v>
      </c>
      <c r="BM27" s="98" t="s">
        <v>697</v>
      </c>
      <c r="BN27" s="98" t="s">
        <v>681</v>
      </c>
      <c r="BO27" s="98" t="s">
        <v>686</v>
      </c>
      <c r="BP27" s="105">
        <v>44620</v>
      </c>
      <c r="BQ27" s="105">
        <v>44735</v>
      </c>
      <c r="BR27" s="105">
        <v>45465</v>
      </c>
      <c r="BS27" s="100" t="s">
        <v>165</v>
      </c>
      <c r="BT27" s="105">
        <v>44701</v>
      </c>
      <c r="BU27" s="98">
        <v>24</v>
      </c>
      <c r="BV27" s="100" t="s">
        <v>698</v>
      </c>
      <c r="BW27" s="100" t="s">
        <v>699</v>
      </c>
      <c r="BX27" s="98"/>
      <c r="BY27" s="98"/>
      <c r="BZ27" s="113"/>
      <c r="CA27" s="106"/>
      <c r="CB27" s="113"/>
      <c r="CC27" s="106"/>
      <c r="CD27" s="113"/>
      <c r="CE27" s="59"/>
      <c r="CF27" s="59"/>
      <c r="CG27" s="59"/>
      <c r="CH27" s="59"/>
      <c r="CI27" s="59"/>
      <c r="CJ27" s="113">
        <v>190972950</v>
      </c>
      <c r="CK27" s="171">
        <v>44770</v>
      </c>
      <c r="CL27" s="113"/>
      <c r="CM27" s="113"/>
      <c r="CN27" s="113"/>
      <c r="CO27" s="113"/>
      <c r="CP27" s="113"/>
      <c r="CQ27" s="113"/>
      <c r="CR27" s="113"/>
      <c r="CS27" s="113"/>
      <c r="CT27" s="113"/>
      <c r="CU27" s="113"/>
      <c r="CV27" s="60">
        <f t="shared" si="2"/>
        <v>0</v>
      </c>
      <c r="CW27" s="60">
        <f t="shared" si="3"/>
        <v>0</v>
      </c>
      <c r="CX27" s="60">
        <f t="shared" si="4"/>
        <v>327230700</v>
      </c>
      <c r="CY27" s="60">
        <f t="shared" si="5"/>
        <v>367101006</v>
      </c>
      <c r="CZ27" s="61">
        <f t="shared" si="6"/>
        <v>190972950</v>
      </c>
      <c r="DA27" s="61">
        <f t="shared" si="7"/>
        <v>27433350</v>
      </c>
      <c r="DB27" s="54">
        <f t="shared" si="8"/>
        <v>0</v>
      </c>
      <c r="DC27" s="60">
        <f t="shared" si="9"/>
        <v>0</v>
      </c>
      <c r="DD27" s="113">
        <v>75389915</v>
      </c>
      <c r="DE27" s="61">
        <f t="shared" si="10"/>
        <v>-75389915</v>
      </c>
      <c r="DF27" s="113"/>
      <c r="DG27" s="61">
        <v>780728000</v>
      </c>
      <c r="DH27" s="61">
        <v>177978247</v>
      </c>
      <c r="DI27" s="64">
        <f t="shared" si="11"/>
        <v>0.22796447290221433</v>
      </c>
      <c r="DJ27" s="104">
        <v>0.15</v>
      </c>
      <c r="DK27" s="65">
        <v>0.15</v>
      </c>
      <c r="DL27" s="66">
        <f t="shared" si="12"/>
        <v>0.2303876592263501</v>
      </c>
      <c r="DM27" s="98">
        <v>49.5</v>
      </c>
      <c r="DN27" s="75"/>
      <c r="DO27" s="75"/>
      <c r="DP27" s="75"/>
      <c r="DQ27" s="75"/>
      <c r="DR27" s="98">
        <v>704.5</v>
      </c>
      <c r="DS27" s="67" t="s">
        <v>700</v>
      </c>
      <c r="DT27" s="98">
        <v>44.1</v>
      </c>
      <c r="DU27" s="67" t="s">
        <v>701</v>
      </c>
      <c r="DV27" s="67">
        <v>66</v>
      </c>
      <c r="DW27" s="107">
        <v>21</v>
      </c>
      <c r="DX27" s="107">
        <v>23</v>
      </c>
      <c r="DY27" s="107">
        <v>1</v>
      </c>
      <c r="DZ27" s="107">
        <v>0</v>
      </c>
      <c r="EA27" s="107">
        <v>0</v>
      </c>
      <c r="EB27" s="107">
        <v>0</v>
      </c>
      <c r="EC27" s="107">
        <v>21</v>
      </c>
      <c r="ED27" s="107">
        <v>0</v>
      </c>
      <c r="EE27" s="108">
        <v>0</v>
      </c>
      <c r="EF27" s="67">
        <v>66</v>
      </c>
      <c r="EG27" s="70">
        <f t="shared" si="13"/>
        <v>44.1</v>
      </c>
      <c r="EH27" s="100" t="s">
        <v>702</v>
      </c>
      <c r="EI27" s="118" t="s">
        <v>703</v>
      </c>
      <c r="EJ27" s="150" t="s">
        <v>195</v>
      </c>
      <c r="EK27" s="150" t="s">
        <v>704</v>
      </c>
      <c r="EL27" s="150" t="s">
        <v>679</v>
      </c>
      <c r="EM27" s="75" t="s">
        <v>705</v>
      </c>
      <c r="EN27" s="48">
        <v>66</v>
      </c>
      <c r="EO27" s="48">
        <v>66</v>
      </c>
      <c r="EP27" s="48" t="s">
        <v>706</v>
      </c>
      <c r="EQ27" s="48">
        <v>66</v>
      </c>
      <c r="ER27" s="98"/>
      <c r="ES27" s="40"/>
      <c r="ET27" s="40"/>
      <c r="EU27" s="40"/>
    </row>
    <row r="28" spans="1:151" ht="40" hidden="1" customHeight="1" x14ac:dyDescent="0.2">
      <c r="A28" s="120"/>
      <c r="B28" s="121"/>
      <c r="C28" s="95"/>
      <c r="D28" s="79" t="s">
        <v>707</v>
      </c>
      <c r="E28" s="172" t="s">
        <v>708</v>
      </c>
      <c r="F28" s="45" t="s">
        <v>227</v>
      </c>
      <c r="G28" s="45" t="s">
        <v>228</v>
      </c>
      <c r="H28" s="45">
        <v>3204764984</v>
      </c>
      <c r="I28" s="45" t="s">
        <v>143</v>
      </c>
      <c r="J28" s="45" t="s">
        <v>229</v>
      </c>
      <c r="K28" s="45" t="s">
        <v>230</v>
      </c>
      <c r="L28" s="81">
        <v>1186568191359</v>
      </c>
      <c r="M28" s="45">
        <v>18</v>
      </c>
      <c r="N28" s="45" t="s">
        <v>709</v>
      </c>
      <c r="O28" s="45" t="s">
        <v>710</v>
      </c>
      <c r="P28" s="45" t="s">
        <v>230</v>
      </c>
      <c r="Q28" s="45" t="s">
        <v>711</v>
      </c>
      <c r="R28" s="81">
        <v>1</v>
      </c>
      <c r="S28" s="76" t="s">
        <v>712</v>
      </c>
      <c r="T28" s="81">
        <v>9</v>
      </c>
      <c r="U28" s="48">
        <v>8</v>
      </c>
      <c r="V28" s="49" t="s">
        <v>713</v>
      </c>
      <c r="W28" s="45" t="s">
        <v>23</v>
      </c>
      <c r="X28" s="45" t="s">
        <v>153</v>
      </c>
      <c r="Y28" s="45" t="s">
        <v>153</v>
      </c>
      <c r="Z28" s="45"/>
      <c r="AA28" s="173" t="s">
        <v>714</v>
      </c>
      <c r="AB28" s="45"/>
      <c r="AC28" s="45"/>
      <c r="AD28" s="45"/>
      <c r="AE28" s="45">
        <v>289</v>
      </c>
      <c r="AF28" s="45">
        <f>AG28+AH28</f>
        <v>289</v>
      </c>
      <c r="AG28" s="45">
        <v>289</v>
      </c>
      <c r="AH28" s="45"/>
      <c r="AI28" s="174">
        <v>1719467949</v>
      </c>
      <c r="AJ28" s="45"/>
      <c r="AK28" s="45">
        <v>0</v>
      </c>
      <c r="AL28" s="45">
        <v>289</v>
      </c>
      <c r="AM28" s="45">
        <v>19</v>
      </c>
      <c r="AN28" s="45">
        <v>8</v>
      </c>
      <c r="AO28" s="45">
        <v>11</v>
      </c>
      <c r="AP28" s="45" t="s">
        <v>207</v>
      </c>
      <c r="AQ28" s="45" t="s">
        <v>155</v>
      </c>
      <c r="AR28" s="45"/>
      <c r="AS28" s="45" t="s">
        <v>715</v>
      </c>
      <c r="AT28" s="45" t="s">
        <v>716</v>
      </c>
      <c r="AU28" s="45" t="s">
        <v>163</v>
      </c>
      <c r="AV28" s="45" t="s">
        <v>717</v>
      </c>
      <c r="AW28" s="45" t="s">
        <v>718</v>
      </c>
      <c r="AX28" s="45" t="s">
        <v>719</v>
      </c>
      <c r="AY28" s="45" t="s">
        <v>368</v>
      </c>
      <c r="AZ28" s="45">
        <v>100</v>
      </c>
      <c r="BA28" s="45" t="s">
        <v>163</v>
      </c>
      <c r="BB28" s="112"/>
      <c r="BC28" s="112">
        <v>1203627564</v>
      </c>
      <c r="BD28" s="112">
        <v>244996880</v>
      </c>
      <c r="BE28" s="112">
        <v>515840385</v>
      </c>
      <c r="BF28" s="61">
        <v>1719467949</v>
      </c>
      <c r="BG28" s="103">
        <v>63348819.157894738</v>
      </c>
      <c r="BH28" s="104">
        <v>0.69</v>
      </c>
      <c r="BI28" s="45"/>
      <c r="BJ28" s="45"/>
      <c r="BK28" s="45"/>
      <c r="BL28" s="54">
        <f t="shared" si="1"/>
        <v>0</v>
      </c>
      <c r="BM28" s="45" t="s">
        <v>720</v>
      </c>
      <c r="BN28" s="45" t="s">
        <v>721</v>
      </c>
      <c r="BO28" s="45" t="s">
        <v>710</v>
      </c>
      <c r="BP28" s="74">
        <v>44594</v>
      </c>
      <c r="BQ28" s="74">
        <v>44735</v>
      </c>
      <c r="BR28" s="74">
        <v>45282</v>
      </c>
      <c r="BS28" s="76" t="s">
        <v>722</v>
      </c>
      <c r="BT28" s="74">
        <v>44728</v>
      </c>
      <c r="BU28" s="45">
        <v>18</v>
      </c>
      <c r="BV28" s="76" t="s">
        <v>723</v>
      </c>
      <c r="BW28" s="76" t="s">
        <v>724</v>
      </c>
      <c r="BX28" s="45"/>
      <c r="BY28" s="45"/>
      <c r="BZ28" s="113">
        <v>421269647</v>
      </c>
      <c r="CA28" s="114">
        <v>44770</v>
      </c>
      <c r="CB28" s="113"/>
      <c r="CC28" s="114"/>
      <c r="CD28" s="113"/>
      <c r="CE28" s="146"/>
      <c r="CF28" s="146"/>
      <c r="CG28" s="146"/>
      <c r="CH28" s="146"/>
      <c r="CI28" s="146"/>
      <c r="CJ28" s="113"/>
      <c r="CK28" s="113"/>
      <c r="CL28" s="113"/>
      <c r="CM28" s="113"/>
      <c r="CN28" s="113"/>
      <c r="CO28" s="113"/>
      <c r="CP28" s="113"/>
      <c r="CQ28" s="113"/>
      <c r="CR28" s="113"/>
      <c r="CS28" s="113"/>
      <c r="CT28" s="113"/>
      <c r="CU28" s="113"/>
      <c r="CV28" s="60">
        <f t="shared" si="2"/>
        <v>421269647</v>
      </c>
      <c r="CW28" s="60">
        <f t="shared" si="3"/>
        <v>0</v>
      </c>
      <c r="CX28" s="60">
        <f t="shared" si="4"/>
        <v>782357917</v>
      </c>
      <c r="CY28" s="60">
        <f t="shared" si="5"/>
        <v>244996880</v>
      </c>
      <c r="CZ28" s="61">
        <f t="shared" si="6"/>
        <v>0</v>
      </c>
      <c r="DA28" s="61">
        <f t="shared" si="7"/>
        <v>0</v>
      </c>
      <c r="DB28" s="54">
        <f t="shared" si="8"/>
        <v>0</v>
      </c>
      <c r="DC28" s="60">
        <f t="shared" si="9"/>
        <v>0</v>
      </c>
      <c r="DD28" s="115">
        <v>297522630</v>
      </c>
      <c r="DE28" s="61">
        <f t="shared" si="10"/>
        <v>123747017</v>
      </c>
      <c r="DF28" s="60"/>
      <c r="DG28" s="61">
        <v>515840385</v>
      </c>
      <c r="DH28" s="116">
        <v>150100304</v>
      </c>
      <c r="DI28" s="64">
        <f t="shared" si="11"/>
        <v>0.29098207190582798</v>
      </c>
      <c r="DJ28" s="175">
        <v>0.1212</v>
      </c>
      <c r="DK28" s="65">
        <v>0.28959999999999997</v>
      </c>
      <c r="DL28" s="66">
        <f t="shared" si="12"/>
        <v>0.24718828223844166</v>
      </c>
      <c r="DM28" s="45">
        <v>289</v>
      </c>
      <c r="DN28" s="75"/>
      <c r="DO28" s="75" t="s">
        <v>725</v>
      </c>
      <c r="DP28" s="75"/>
      <c r="DQ28" s="75"/>
      <c r="DR28" s="45">
        <v>0</v>
      </c>
      <c r="DS28" s="75"/>
      <c r="DT28" s="45">
        <v>289</v>
      </c>
      <c r="DU28" s="75"/>
      <c r="DV28" s="75">
        <v>0</v>
      </c>
      <c r="DW28" s="68">
        <v>12</v>
      </c>
      <c r="DX28" s="68">
        <v>7</v>
      </c>
      <c r="DY28" s="68">
        <v>0</v>
      </c>
      <c r="DZ28" s="68">
        <v>0</v>
      </c>
      <c r="EA28" s="68">
        <v>0</v>
      </c>
      <c r="EB28" s="68">
        <v>0</v>
      </c>
      <c r="EC28" s="68">
        <v>0</v>
      </c>
      <c r="ED28" s="68">
        <v>0</v>
      </c>
      <c r="EE28" s="68"/>
      <c r="EF28" s="75">
        <v>0</v>
      </c>
      <c r="EG28" s="70">
        <f t="shared" si="13"/>
        <v>578</v>
      </c>
      <c r="EH28" s="76" t="s">
        <v>168</v>
      </c>
      <c r="EI28" s="118" t="s">
        <v>726</v>
      </c>
      <c r="EJ28" s="119" t="s">
        <v>727</v>
      </c>
      <c r="EK28" s="119" t="s">
        <v>251</v>
      </c>
      <c r="EL28" s="74" t="s">
        <v>351</v>
      </c>
      <c r="EM28" s="74">
        <v>45250</v>
      </c>
      <c r="EN28" s="48">
        <v>0</v>
      </c>
      <c r="EO28" s="48">
        <v>0</v>
      </c>
      <c r="EP28" s="48">
        <v>0</v>
      </c>
      <c r="EQ28" s="48">
        <v>0</v>
      </c>
      <c r="ER28" s="74"/>
      <c r="ES28" s="40"/>
      <c r="ET28" s="40"/>
      <c r="EU28" s="40"/>
    </row>
    <row r="29" spans="1:151" ht="40" hidden="1" customHeight="1" x14ac:dyDescent="0.2">
      <c r="A29" s="120" t="s">
        <v>728</v>
      </c>
      <c r="B29" s="121" t="s">
        <v>728</v>
      </c>
      <c r="C29" s="95" t="s">
        <v>728</v>
      </c>
      <c r="D29" s="45" t="s">
        <v>728</v>
      </c>
      <c r="E29" s="176" t="s">
        <v>729</v>
      </c>
      <c r="F29" s="45" t="s">
        <v>141</v>
      </c>
      <c r="G29" s="45" t="s">
        <v>730</v>
      </c>
      <c r="H29" s="45">
        <v>3006007039</v>
      </c>
      <c r="I29" s="45" t="s">
        <v>143</v>
      </c>
      <c r="J29" s="45" t="s">
        <v>144</v>
      </c>
      <c r="K29" s="45" t="s">
        <v>173</v>
      </c>
      <c r="L29" s="81">
        <v>1573555143376</v>
      </c>
      <c r="M29" s="45">
        <v>12</v>
      </c>
      <c r="N29" s="45" t="s">
        <v>731</v>
      </c>
      <c r="O29" s="45" t="s">
        <v>732</v>
      </c>
      <c r="P29" s="45" t="s">
        <v>176</v>
      </c>
      <c r="Q29" s="45" t="s">
        <v>278</v>
      </c>
      <c r="R29" s="81">
        <v>1</v>
      </c>
      <c r="S29" s="76" t="s">
        <v>733</v>
      </c>
      <c r="T29" s="81">
        <v>20</v>
      </c>
      <c r="U29" s="48">
        <v>9</v>
      </c>
      <c r="V29" s="49" t="s">
        <v>734</v>
      </c>
      <c r="W29" s="45" t="s">
        <v>27</v>
      </c>
      <c r="X29" s="45"/>
      <c r="Y29" s="45"/>
      <c r="Z29" s="45"/>
      <c r="AA29" s="45"/>
      <c r="AB29" s="45" t="s">
        <v>153</v>
      </c>
      <c r="AC29" s="45" t="s">
        <v>153</v>
      </c>
      <c r="AD29" s="45"/>
      <c r="AE29" s="45">
        <v>233</v>
      </c>
      <c r="AF29" s="45">
        <f>AE29+AK29</f>
        <v>318.64999999999998</v>
      </c>
      <c r="AG29" s="45"/>
      <c r="AH29" s="45"/>
      <c r="AI29" s="45"/>
      <c r="AJ29" s="45"/>
      <c r="AK29" s="45">
        <v>85.65</v>
      </c>
      <c r="AL29" s="45">
        <v>85.65</v>
      </c>
      <c r="AM29" s="45">
        <v>67</v>
      </c>
      <c r="AN29" s="45">
        <v>9</v>
      </c>
      <c r="AO29" s="45">
        <v>58</v>
      </c>
      <c r="AP29" s="45" t="s">
        <v>207</v>
      </c>
      <c r="AQ29" s="45" t="s">
        <v>155</v>
      </c>
      <c r="AR29" s="45" t="s">
        <v>208</v>
      </c>
      <c r="AS29" s="45" t="s">
        <v>735</v>
      </c>
      <c r="AT29" s="45" t="s">
        <v>210</v>
      </c>
      <c r="AU29" s="45" t="s">
        <v>736</v>
      </c>
      <c r="AV29" s="45" t="s">
        <v>737</v>
      </c>
      <c r="AW29" s="45" t="s">
        <v>737</v>
      </c>
      <c r="AX29" s="45" t="s">
        <v>264</v>
      </c>
      <c r="AY29" s="45" t="s">
        <v>738</v>
      </c>
      <c r="AZ29" s="45">
        <v>100</v>
      </c>
      <c r="BA29" s="45"/>
      <c r="BB29" s="112"/>
      <c r="BC29" s="112">
        <v>603000000</v>
      </c>
      <c r="BD29" s="112">
        <v>0</v>
      </c>
      <c r="BE29" s="112">
        <v>577306100</v>
      </c>
      <c r="BF29" s="54">
        <v>1180306100</v>
      </c>
      <c r="BG29" s="123">
        <v>9000000</v>
      </c>
      <c r="BH29" s="66">
        <v>0.51</v>
      </c>
      <c r="BI29" s="54"/>
      <c r="BJ29" s="45"/>
      <c r="BK29" s="45"/>
      <c r="BL29" s="54">
        <f t="shared" si="1"/>
        <v>0</v>
      </c>
      <c r="BM29" s="45" t="s">
        <v>739</v>
      </c>
      <c r="BN29" s="45" t="s">
        <v>728</v>
      </c>
      <c r="BO29" s="45" t="s">
        <v>732</v>
      </c>
      <c r="BP29" s="74">
        <v>44585</v>
      </c>
      <c r="BQ29" s="74">
        <v>44690</v>
      </c>
      <c r="BR29" s="74">
        <v>45054</v>
      </c>
      <c r="BS29" s="76" t="s">
        <v>165</v>
      </c>
      <c r="BT29" s="74">
        <v>44645</v>
      </c>
      <c r="BU29" s="45">
        <v>12</v>
      </c>
      <c r="BV29" s="45" t="s">
        <v>740</v>
      </c>
      <c r="BW29" s="45" t="s">
        <v>741</v>
      </c>
      <c r="BX29" s="45"/>
      <c r="BY29" s="45"/>
      <c r="BZ29" s="54">
        <v>211050000</v>
      </c>
      <c r="CA29" s="114">
        <v>44748</v>
      </c>
      <c r="CB29" s="54">
        <v>211050000</v>
      </c>
      <c r="CC29" s="114">
        <v>45033</v>
      </c>
      <c r="CD29" s="54">
        <v>180900000</v>
      </c>
      <c r="CE29" s="114">
        <v>45226</v>
      </c>
      <c r="CF29" s="114"/>
      <c r="CG29" s="114"/>
      <c r="CH29" s="114"/>
      <c r="CI29" s="114"/>
      <c r="CJ29" s="54"/>
      <c r="CK29" s="54"/>
      <c r="CL29" s="54"/>
      <c r="CM29" s="54"/>
      <c r="CN29" s="54"/>
      <c r="CO29" s="54"/>
      <c r="CP29" s="54"/>
      <c r="CQ29" s="54"/>
      <c r="CR29" s="54"/>
      <c r="CS29" s="54"/>
      <c r="CT29" s="54"/>
      <c r="CU29" s="54"/>
      <c r="CV29" s="60">
        <f t="shared" si="2"/>
        <v>603000000</v>
      </c>
      <c r="CW29" s="60">
        <f t="shared" si="3"/>
        <v>0</v>
      </c>
      <c r="CX29" s="60">
        <f t="shared" si="4"/>
        <v>0</v>
      </c>
      <c r="CY29" s="60">
        <f t="shared" si="5"/>
        <v>0</v>
      </c>
      <c r="CZ29" s="61">
        <f t="shared" si="6"/>
        <v>0</v>
      </c>
      <c r="DA29" s="61">
        <f t="shared" si="7"/>
        <v>0</v>
      </c>
      <c r="DB29" s="54">
        <f t="shared" si="8"/>
        <v>0</v>
      </c>
      <c r="DC29" s="60">
        <f t="shared" si="9"/>
        <v>0</v>
      </c>
      <c r="DD29" s="54">
        <v>424242602</v>
      </c>
      <c r="DE29" s="61">
        <f t="shared" si="10"/>
        <v>178757398</v>
      </c>
      <c r="DF29" s="54"/>
      <c r="DG29" s="54">
        <v>577306100</v>
      </c>
      <c r="DH29" s="54">
        <v>577306100</v>
      </c>
      <c r="DI29" s="64">
        <f t="shared" si="11"/>
        <v>1</v>
      </c>
      <c r="DJ29" s="177">
        <v>0</v>
      </c>
      <c r="DK29" s="178">
        <v>0.86009999999999998</v>
      </c>
      <c r="DL29" s="66">
        <f t="shared" si="12"/>
        <v>0.70355323714759532</v>
      </c>
      <c r="DM29" s="45">
        <v>233</v>
      </c>
      <c r="DN29" s="45"/>
      <c r="DO29" s="45"/>
      <c r="DP29" s="45"/>
      <c r="DQ29" s="45"/>
      <c r="DR29" s="45">
        <v>85.65</v>
      </c>
      <c r="DS29" s="81">
        <v>86</v>
      </c>
      <c r="DT29" s="45">
        <v>85.65</v>
      </c>
      <c r="DU29" s="81">
        <v>86</v>
      </c>
      <c r="DV29" s="81">
        <v>67</v>
      </c>
      <c r="DW29" s="68">
        <v>56</v>
      </c>
      <c r="DX29" s="68">
        <v>8</v>
      </c>
      <c r="DY29" s="68">
        <v>0</v>
      </c>
      <c r="DZ29" s="68">
        <v>0</v>
      </c>
      <c r="EA29" s="68">
        <v>2</v>
      </c>
      <c r="EB29" s="68">
        <v>1</v>
      </c>
      <c r="EC29" s="69"/>
      <c r="ED29" s="69"/>
      <c r="EE29" s="69"/>
      <c r="EF29" s="81">
        <v>67</v>
      </c>
      <c r="EG29" s="70">
        <f t="shared" si="13"/>
        <v>85.65</v>
      </c>
      <c r="EH29" s="179" t="s">
        <v>168</v>
      </c>
      <c r="EI29" s="165" t="s">
        <v>742</v>
      </c>
      <c r="EJ29" s="72" t="s">
        <v>727</v>
      </c>
      <c r="EK29" s="72" t="s">
        <v>251</v>
      </c>
      <c r="EL29" s="94"/>
      <c r="EM29" s="146">
        <v>45139</v>
      </c>
      <c r="EN29" s="48">
        <v>67</v>
      </c>
      <c r="EO29" s="48">
        <v>67</v>
      </c>
      <c r="EP29" s="48" t="s">
        <v>273</v>
      </c>
      <c r="EQ29" s="48">
        <v>67</v>
      </c>
      <c r="ER29" s="45"/>
      <c r="ES29" s="180">
        <v>67</v>
      </c>
      <c r="ET29" s="180">
        <v>67</v>
      </c>
      <c r="EU29" s="78" t="s">
        <v>169</v>
      </c>
    </row>
    <row r="30" spans="1:151" ht="40" hidden="1" customHeight="1" x14ac:dyDescent="0.2">
      <c r="A30" s="120"/>
      <c r="B30" s="121" t="s">
        <v>743</v>
      </c>
      <c r="C30" s="95" t="s">
        <v>743</v>
      </c>
      <c r="D30" s="45" t="s">
        <v>743</v>
      </c>
      <c r="E30" s="111" t="s">
        <v>744</v>
      </c>
      <c r="F30" s="45" t="s">
        <v>141</v>
      </c>
      <c r="G30" s="45" t="s">
        <v>745</v>
      </c>
      <c r="H30" s="45">
        <v>3128665459</v>
      </c>
      <c r="I30" s="45" t="s">
        <v>143</v>
      </c>
      <c r="J30" s="45" t="s">
        <v>383</v>
      </c>
      <c r="K30" s="45" t="s">
        <v>384</v>
      </c>
      <c r="L30" s="81">
        <v>119130293938</v>
      </c>
      <c r="M30" s="45">
        <v>18</v>
      </c>
      <c r="N30" s="152" t="s">
        <v>746</v>
      </c>
      <c r="O30" s="45" t="s">
        <v>747</v>
      </c>
      <c r="P30" s="45" t="s">
        <v>388</v>
      </c>
      <c r="Q30" s="45" t="s">
        <v>748</v>
      </c>
      <c r="R30" s="81">
        <v>1</v>
      </c>
      <c r="S30" s="76" t="s">
        <v>749</v>
      </c>
      <c r="T30" s="81">
        <v>12</v>
      </c>
      <c r="U30" s="48">
        <v>40</v>
      </c>
      <c r="V30" s="49" t="s">
        <v>750</v>
      </c>
      <c r="W30" s="45" t="s">
        <v>27</v>
      </c>
      <c r="X30" s="45" t="s">
        <v>180</v>
      </c>
      <c r="Y30" s="45"/>
      <c r="Z30" s="45"/>
      <c r="AA30" s="45"/>
      <c r="AB30" s="45" t="s">
        <v>153</v>
      </c>
      <c r="AC30" s="45"/>
      <c r="AD30" s="45"/>
      <c r="AE30" s="45">
        <v>87.52</v>
      </c>
      <c r="AF30" s="45">
        <f>AE30+AK30</f>
        <v>202.86</v>
      </c>
      <c r="AG30" s="45"/>
      <c r="AH30" s="45"/>
      <c r="AI30" s="181">
        <v>0</v>
      </c>
      <c r="AJ30" s="181">
        <v>0</v>
      </c>
      <c r="AK30" s="45">
        <v>115.34</v>
      </c>
      <c r="AL30" s="45">
        <v>123.96</v>
      </c>
      <c r="AM30" s="45">
        <v>102</v>
      </c>
      <c r="AN30" s="45">
        <v>40</v>
      </c>
      <c r="AO30" s="45">
        <v>62</v>
      </c>
      <c r="AP30" s="45" t="s">
        <v>207</v>
      </c>
      <c r="AQ30" s="45" t="s">
        <v>155</v>
      </c>
      <c r="AR30" s="45"/>
      <c r="AS30" s="45" t="s">
        <v>532</v>
      </c>
      <c r="AT30" s="45" t="s">
        <v>210</v>
      </c>
      <c r="AU30" s="76" t="s">
        <v>418</v>
      </c>
      <c r="AV30" s="76" t="s">
        <v>751</v>
      </c>
      <c r="AW30" s="76" t="s">
        <v>752</v>
      </c>
      <c r="AX30" s="76" t="s">
        <v>396</v>
      </c>
      <c r="AY30" s="76" t="s">
        <v>418</v>
      </c>
      <c r="AZ30" s="45">
        <v>95</v>
      </c>
      <c r="BA30" s="45" t="s">
        <v>753</v>
      </c>
      <c r="BB30" s="112"/>
      <c r="BC30" s="112">
        <v>916734500</v>
      </c>
      <c r="BD30" s="112">
        <v>101409400</v>
      </c>
      <c r="BE30" s="112">
        <v>782337700</v>
      </c>
      <c r="BF30" s="181">
        <v>1699072200</v>
      </c>
      <c r="BG30" s="182">
        <v>8987593.1372549012</v>
      </c>
      <c r="BH30" s="64">
        <v>0.53</v>
      </c>
      <c r="BI30" s="181"/>
      <c r="BJ30" s="45"/>
      <c r="BK30" s="45"/>
      <c r="BL30" s="54">
        <f t="shared" si="1"/>
        <v>0</v>
      </c>
      <c r="BM30" s="76" t="s">
        <v>754</v>
      </c>
      <c r="BN30" s="76" t="s">
        <v>743</v>
      </c>
      <c r="BO30" s="45" t="s">
        <v>747</v>
      </c>
      <c r="BP30" s="74">
        <v>44585</v>
      </c>
      <c r="BQ30" s="74">
        <v>44676</v>
      </c>
      <c r="BR30" s="74">
        <v>45223</v>
      </c>
      <c r="BS30" s="76" t="s">
        <v>755</v>
      </c>
      <c r="BT30" s="74">
        <v>44593</v>
      </c>
      <c r="BU30" s="45">
        <v>18</v>
      </c>
      <c r="BV30" s="76" t="s">
        <v>424</v>
      </c>
      <c r="BW30" s="76" t="s">
        <v>756</v>
      </c>
      <c r="BX30" s="45" t="s">
        <v>757</v>
      </c>
      <c r="BY30" s="45" t="s">
        <v>757</v>
      </c>
      <c r="BZ30" s="60">
        <v>320857075</v>
      </c>
      <c r="CA30" s="114">
        <v>44719</v>
      </c>
      <c r="CB30" s="60">
        <v>320857075</v>
      </c>
      <c r="CC30" s="114">
        <v>45091</v>
      </c>
      <c r="CD30" s="60"/>
      <c r="CE30" s="183"/>
      <c r="CF30" s="183"/>
      <c r="CG30" s="183"/>
      <c r="CH30" s="183"/>
      <c r="CI30" s="183"/>
      <c r="CJ30" s="60"/>
      <c r="CK30" s="184"/>
      <c r="CL30" s="184"/>
      <c r="CM30" s="184"/>
      <c r="CN30" s="184"/>
      <c r="CO30" s="184"/>
      <c r="CP30" s="184"/>
      <c r="CQ30" s="184"/>
      <c r="CR30" s="184"/>
      <c r="CS30" s="184"/>
      <c r="CT30" s="184"/>
      <c r="CU30" s="184"/>
      <c r="CV30" s="60">
        <f t="shared" si="2"/>
        <v>641714150</v>
      </c>
      <c r="CW30" s="60">
        <f t="shared" si="3"/>
        <v>0</v>
      </c>
      <c r="CX30" s="60">
        <f t="shared" si="4"/>
        <v>275020350</v>
      </c>
      <c r="CY30" s="60">
        <f t="shared" si="5"/>
        <v>101409400</v>
      </c>
      <c r="CZ30" s="61">
        <f t="shared" si="6"/>
        <v>0</v>
      </c>
      <c r="DA30" s="61">
        <f t="shared" si="7"/>
        <v>0</v>
      </c>
      <c r="DB30" s="54">
        <f t="shared" si="8"/>
        <v>0</v>
      </c>
      <c r="DC30" s="60">
        <f t="shared" si="9"/>
        <v>0</v>
      </c>
      <c r="DD30" s="154">
        <v>507493900</v>
      </c>
      <c r="DE30" s="61">
        <f t="shared" si="10"/>
        <v>134220250</v>
      </c>
      <c r="DF30" s="181"/>
      <c r="DG30" s="185">
        <v>782337700</v>
      </c>
      <c r="DH30" s="186">
        <v>378571292</v>
      </c>
      <c r="DI30" s="64">
        <f t="shared" si="11"/>
        <v>0.48389754450028422</v>
      </c>
      <c r="DJ30" s="65">
        <v>0</v>
      </c>
      <c r="DK30" s="65">
        <v>0.7609999999999999</v>
      </c>
      <c r="DL30" s="66">
        <f t="shared" si="12"/>
        <v>0.55358874352388832</v>
      </c>
      <c r="DM30" s="45">
        <v>87.52</v>
      </c>
      <c r="DN30" s="45"/>
      <c r="DO30" s="45" t="s">
        <v>347</v>
      </c>
      <c r="DP30" s="45"/>
      <c r="DQ30" s="45"/>
      <c r="DR30" s="45">
        <v>115.34</v>
      </c>
      <c r="DS30" s="45">
        <v>115.34</v>
      </c>
      <c r="DT30" s="45">
        <v>123.96</v>
      </c>
      <c r="DU30" s="67">
        <v>36</v>
      </c>
      <c r="DV30" s="67">
        <v>102</v>
      </c>
      <c r="DW30" s="69">
        <v>54</v>
      </c>
      <c r="DX30" s="69">
        <v>36</v>
      </c>
      <c r="DY30" s="69">
        <v>2</v>
      </c>
      <c r="DZ30" s="69">
        <v>1</v>
      </c>
      <c r="EA30" s="69">
        <v>5</v>
      </c>
      <c r="EB30" s="69">
        <v>4</v>
      </c>
      <c r="EC30" s="69">
        <v>13</v>
      </c>
      <c r="ED30" s="69">
        <v>0</v>
      </c>
      <c r="EE30" s="69">
        <v>35</v>
      </c>
      <c r="EF30" s="67">
        <v>102</v>
      </c>
      <c r="EG30" s="70">
        <f t="shared" si="13"/>
        <v>123.96</v>
      </c>
      <c r="EH30" s="45" t="s">
        <v>168</v>
      </c>
      <c r="EI30" s="71"/>
      <c r="EJ30" s="119" t="s">
        <v>195</v>
      </c>
      <c r="EK30" s="119" t="s">
        <v>758</v>
      </c>
      <c r="EL30" s="119" t="s">
        <v>759</v>
      </c>
      <c r="EM30" s="183" t="s">
        <v>407</v>
      </c>
      <c r="EN30" s="48">
        <v>102</v>
      </c>
      <c r="EO30" s="48">
        <v>102</v>
      </c>
      <c r="EP30" s="48" t="s">
        <v>630</v>
      </c>
      <c r="EQ30" s="48">
        <v>102</v>
      </c>
      <c r="ER30" s="45"/>
      <c r="ES30" s="77">
        <v>102</v>
      </c>
      <c r="ET30" s="77">
        <v>102</v>
      </c>
      <c r="EU30" s="78" t="s">
        <v>169</v>
      </c>
    </row>
    <row r="31" spans="1:151" ht="60" hidden="1" customHeight="1" x14ac:dyDescent="0.2">
      <c r="A31" s="120"/>
      <c r="B31" s="121"/>
      <c r="C31" s="95"/>
      <c r="D31" s="161" t="s">
        <v>760</v>
      </c>
      <c r="E31" s="187" t="s">
        <v>761</v>
      </c>
      <c r="F31" s="45" t="s">
        <v>141</v>
      </c>
      <c r="G31" s="45" t="s">
        <v>730</v>
      </c>
      <c r="H31" s="45">
        <v>3006007039</v>
      </c>
      <c r="I31" s="45" t="s">
        <v>143</v>
      </c>
      <c r="J31" s="45" t="s">
        <v>144</v>
      </c>
      <c r="K31" s="45" t="s">
        <v>173</v>
      </c>
      <c r="L31" s="81">
        <v>1573168166955</v>
      </c>
      <c r="M31" s="45">
        <v>15</v>
      </c>
      <c r="N31" s="45" t="s">
        <v>762</v>
      </c>
      <c r="O31" s="45" t="s">
        <v>763</v>
      </c>
      <c r="P31" s="45" t="s">
        <v>176</v>
      </c>
      <c r="Q31" s="45" t="s">
        <v>764</v>
      </c>
      <c r="R31" s="81">
        <v>1</v>
      </c>
      <c r="S31" s="76" t="s">
        <v>765</v>
      </c>
      <c r="T31" s="81">
        <v>21</v>
      </c>
      <c r="U31" s="48">
        <v>20</v>
      </c>
      <c r="V31" s="49" t="s">
        <v>766</v>
      </c>
      <c r="W31" s="45" t="s">
        <v>27</v>
      </c>
      <c r="X31" s="45"/>
      <c r="Y31" s="45"/>
      <c r="Z31" s="45"/>
      <c r="AA31" s="45"/>
      <c r="AB31" s="45" t="s">
        <v>153</v>
      </c>
      <c r="AC31" s="45"/>
      <c r="AD31" s="45" t="s">
        <v>153</v>
      </c>
      <c r="AE31" s="45">
        <v>112.5</v>
      </c>
      <c r="AF31" s="45">
        <f>AE31+AK31</f>
        <v>243.25</v>
      </c>
      <c r="AG31" s="45"/>
      <c r="AH31" s="45"/>
      <c r="AI31" s="45"/>
      <c r="AJ31" s="45"/>
      <c r="AK31" s="45">
        <v>130.75</v>
      </c>
      <c r="AL31" s="45">
        <v>37.5</v>
      </c>
      <c r="AM31" s="45">
        <v>75</v>
      </c>
      <c r="AN31" s="45">
        <v>20</v>
      </c>
      <c r="AO31" s="45">
        <v>55</v>
      </c>
      <c r="AP31" s="45" t="s">
        <v>207</v>
      </c>
      <c r="AQ31" s="45" t="s">
        <v>155</v>
      </c>
      <c r="AR31" s="45" t="s">
        <v>208</v>
      </c>
      <c r="AS31" s="45" t="s">
        <v>767</v>
      </c>
      <c r="AT31" s="45" t="s">
        <v>210</v>
      </c>
      <c r="AU31" s="45" t="s">
        <v>768</v>
      </c>
      <c r="AV31" s="45" t="s">
        <v>769</v>
      </c>
      <c r="AW31" s="45" t="s">
        <v>770</v>
      </c>
      <c r="AX31" s="45" t="s">
        <v>242</v>
      </c>
      <c r="AY31" s="45" t="s">
        <v>771</v>
      </c>
      <c r="AZ31" s="45">
        <v>83</v>
      </c>
      <c r="BA31" s="45" t="s">
        <v>772</v>
      </c>
      <c r="BB31" s="112"/>
      <c r="BC31" s="112">
        <v>674991000</v>
      </c>
      <c r="BD31" s="112">
        <v>22378000</v>
      </c>
      <c r="BE31" s="112">
        <v>626246000</v>
      </c>
      <c r="BF31" s="54">
        <v>1301237000</v>
      </c>
      <c r="BG31" s="123">
        <v>8999880</v>
      </c>
      <c r="BH31" s="66">
        <v>0.51</v>
      </c>
      <c r="BI31" s="54"/>
      <c r="BJ31" s="45"/>
      <c r="BK31" s="45"/>
      <c r="BL31" s="54">
        <f t="shared" si="1"/>
        <v>0</v>
      </c>
      <c r="BM31" s="45" t="s">
        <v>773</v>
      </c>
      <c r="BN31" s="45" t="s">
        <v>760</v>
      </c>
      <c r="BO31" s="45" t="s">
        <v>763</v>
      </c>
      <c r="BP31" s="74">
        <v>44585</v>
      </c>
      <c r="BQ31" s="74">
        <v>44634</v>
      </c>
      <c r="BR31" s="74">
        <v>45090</v>
      </c>
      <c r="BS31" s="76" t="s">
        <v>774</v>
      </c>
      <c r="BT31" s="74">
        <v>44593</v>
      </c>
      <c r="BU31" s="45">
        <v>15</v>
      </c>
      <c r="BV31" s="45" t="s">
        <v>775</v>
      </c>
      <c r="BW31" s="45" t="s">
        <v>776</v>
      </c>
      <c r="BX31" s="45"/>
      <c r="BY31" s="45"/>
      <c r="BZ31" s="54">
        <v>236246850</v>
      </c>
      <c r="CA31" s="114">
        <v>44671</v>
      </c>
      <c r="CB31" s="54">
        <v>236246850</v>
      </c>
      <c r="CC31" s="114">
        <v>45090</v>
      </c>
      <c r="CD31" s="54"/>
      <c r="CE31" s="146"/>
      <c r="CF31" s="146"/>
      <c r="CG31" s="146"/>
      <c r="CH31" s="146"/>
      <c r="CI31" s="146"/>
      <c r="CJ31" s="54"/>
      <c r="CK31" s="54"/>
      <c r="CL31" s="54"/>
      <c r="CM31" s="54"/>
      <c r="CN31" s="54"/>
      <c r="CO31" s="54"/>
      <c r="CP31" s="54"/>
      <c r="CQ31" s="54"/>
      <c r="CR31" s="54"/>
      <c r="CS31" s="54"/>
      <c r="CT31" s="54"/>
      <c r="CU31" s="54"/>
      <c r="CV31" s="60">
        <f t="shared" si="2"/>
        <v>472493700</v>
      </c>
      <c r="CW31" s="60">
        <f t="shared" si="3"/>
        <v>0</v>
      </c>
      <c r="CX31" s="60">
        <f t="shared" si="4"/>
        <v>202497300</v>
      </c>
      <c r="CY31" s="60">
        <f t="shared" si="5"/>
        <v>22378000</v>
      </c>
      <c r="CZ31" s="61">
        <f t="shared" si="6"/>
        <v>0</v>
      </c>
      <c r="DA31" s="61">
        <f t="shared" si="7"/>
        <v>0</v>
      </c>
      <c r="DB31" s="54">
        <f t="shared" si="8"/>
        <v>0</v>
      </c>
      <c r="DC31" s="60">
        <f t="shared" si="9"/>
        <v>0</v>
      </c>
      <c r="DD31" s="54">
        <v>370572468.96999997</v>
      </c>
      <c r="DE31" s="61">
        <f t="shared" si="10"/>
        <v>101921231.03000003</v>
      </c>
      <c r="DF31" s="54"/>
      <c r="DG31" s="54">
        <v>626246000</v>
      </c>
      <c r="DH31" s="54">
        <v>518340628.72115272</v>
      </c>
      <c r="DI31" s="64">
        <f t="shared" si="11"/>
        <v>0.82769491337454082</v>
      </c>
      <c r="DJ31" s="177">
        <v>0.16</v>
      </c>
      <c r="DK31" s="178">
        <v>0.64</v>
      </c>
      <c r="DL31" s="66">
        <f t="shared" si="12"/>
        <v>0.54900357037353087</v>
      </c>
      <c r="DM31" s="45">
        <v>112.5</v>
      </c>
      <c r="DN31" s="45"/>
      <c r="DO31" s="45"/>
      <c r="DP31" s="45"/>
      <c r="DQ31" s="45"/>
      <c r="DR31" s="45">
        <v>130.75</v>
      </c>
      <c r="DS31" s="81">
        <v>131</v>
      </c>
      <c r="DT31" s="45">
        <v>37.5</v>
      </c>
      <c r="DU31" s="81">
        <v>38</v>
      </c>
      <c r="DV31" s="81">
        <v>75</v>
      </c>
      <c r="DW31" s="68">
        <v>54</v>
      </c>
      <c r="DX31" s="68">
        <v>20</v>
      </c>
      <c r="DY31" s="68">
        <v>1</v>
      </c>
      <c r="DZ31" s="68">
        <v>0</v>
      </c>
      <c r="EA31" s="68">
        <v>0</v>
      </c>
      <c r="EB31" s="68">
        <v>0</v>
      </c>
      <c r="EC31" s="69"/>
      <c r="ED31" s="69"/>
      <c r="EE31" s="69"/>
      <c r="EF31" s="81">
        <v>75</v>
      </c>
      <c r="EG31" s="70">
        <f t="shared" si="13"/>
        <v>37.5</v>
      </c>
      <c r="EH31" s="179" t="s">
        <v>168</v>
      </c>
      <c r="EI31" s="188" t="s">
        <v>777</v>
      </c>
      <c r="EJ31" s="72" t="s">
        <v>195</v>
      </c>
      <c r="EK31" s="72" t="s">
        <v>251</v>
      </c>
      <c r="EL31" s="94"/>
      <c r="EM31" s="146">
        <v>45170</v>
      </c>
      <c r="EN31" s="48">
        <v>75</v>
      </c>
      <c r="EO31" s="48">
        <v>75</v>
      </c>
      <c r="EP31" s="48" t="s">
        <v>597</v>
      </c>
      <c r="EQ31" s="48">
        <v>75</v>
      </c>
      <c r="ER31" s="45"/>
      <c r="ES31" s="180">
        <v>75</v>
      </c>
      <c r="ET31" s="180">
        <v>75</v>
      </c>
      <c r="EU31" s="78" t="s">
        <v>169</v>
      </c>
    </row>
    <row r="32" spans="1:151" ht="30" hidden="1" customHeight="1" x14ac:dyDescent="0.2">
      <c r="A32" s="120"/>
      <c r="B32" s="121"/>
      <c r="C32" s="95"/>
      <c r="D32" s="161" t="s">
        <v>778</v>
      </c>
      <c r="E32" s="42" t="s">
        <v>779</v>
      </c>
      <c r="F32" s="45" t="s">
        <v>227</v>
      </c>
      <c r="G32" s="45" t="s">
        <v>780</v>
      </c>
      <c r="H32" s="45">
        <v>3214628897</v>
      </c>
      <c r="I32" s="45" t="s">
        <v>143</v>
      </c>
      <c r="J32" s="45" t="s">
        <v>144</v>
      </c>
      <c r="K32" s="45" t="s">
        <v>781</v>
      </c>
      <c r="L32" s="81" t="s">
        <v>782</v>
      </c>
      <c r="M32" s="45">
        <v>24</v>
      </c>
      <c r="N32" s="152" t="s">
        <v>783</v>
      </c>
      <c r="O32" s="45" t="s">
        <v>784</v>
      </c>
      <c r="P32" s="45" t="s">
        <v>785</v>
      </c>
      <c r="Q32" s="45" t="s">
        <v>786</v>
      </c>
      <c r="R32" s="81">
        <v>4</v>
      </c>
      <c r="S32" s="76" t="s">
        <v>787</v>
      </c>
      <c r="T32" s="81">
        <v>34</v>
      </c>
      <c r="U32" s="48">
        <v>193</v>
      </c>
      <c r="V32" s="49" t="s">
        <v>788</v>
      </c>
      <c r="W32" s="45" t="s">
        <v>27</v>
      </c>
      <c r="X32" s="45"/>
      <c r="Y32" s="45"/>
      <c r="Z32" s="45"/>
      <c r="AA32" s="45"/>
      <c r="AB32" s="45" t="s">
        <v>153</v>
      </c>
      <c r="AC32" s="45" t="s">
        <v>153</v>
      </c>
      <c r="AD32" s="45"/>
      <c r="AE32" s="45">
        <v>597</v>
      </c>
      <c r="AF32" s="45">
        <f>AE32+AK32</f>
        <v>2391</v>
      </c>
      <c r="AG32" s="45"/>
      <c r="AH32" s="45"/>
      <c r="AI32" s="45"/>
      <c r="AJ32" s="45"/>
      <c r="AK32" s="45">
        <v>1794</v>
      </c>
      <c r="AL32" s="45">
        <v>597</v>
      </c>
      <c r="AM32" s="45">
        <v>597</v>
      </c>
      <c r="AN32" s="45">
        <v>193</v>
      </c>
      <c r="AO32" s="45">
        <v>404</v>
      </c>
      <c r="AP32" s="45" t="s">
        <v>207</v>
      </c>
      <c r="AQ32" s="45" t="s">
        <v>155</v>
      </c>
      <c r="AR32" s="45" t="s">
        <v>208</v>
      </c>
      <c r="AS32" s="45" t="s">
        <v>789</v>
      </c>
      <c r="AT32" s="45" t="s">
        <v>210</v>
      </c>
      <c r="AU32" s="76" t="s">
        <v>790</v>
      </c>
      <c r="AV32" s="45" t="s">
        <v>791</v>
      </c>
      <c r="AW32" s="76" t="s">
        <v>792</v>
      </c>
      <c r="AX32" s="45" t="s">
        <v>793</v>
      </c>
      <c r="AY32" s="76" t="s">
        <v>794</v>
      </c>
      <c r="AZ32" s="45">
        <v>92</v>
      </c>
      <c r="BA32" s="45" t="s">
        <v>795</v>
      </c>
      <c r="BB32" s="112"/>
      <c r="BC32" s="112">
        <v>5361330419</v>
      </c>
      <c r="BD32" s="112">
        <v>1610596750</v>
      </c>
      <c r="BE32" s="112">
        <v>6090601995</v>
      </c>
      <c r="BF32" s="61">
        <v>11451932414</v>
      </c>
      <c r="BG32" s="103">
        <v>8980452.9631490782</v>
      </c>
      <c r="BH32" s="104">
        <v>0.46</v>
      </c>
      <c r="BI32" s="45"/>
      <c r="BJ32" s="45"/>
      <c r="BK32" s="45"/>
      <c r="BL32" s="54">
        <f t="shared" si="1"/>
        <v>0</v>
      </c>
      <c r="BM32" s="76" t="s">
        <v>796</v>
      </c>
      <c r="BN32" s="76" t="s">
        <v>778</v>
      </c>
      <c r="BO32" s="45" t="s">
        <v>784</v>
      </c>
      <c r="BP32" s="163">
        <v>44585</v>
      </c>
      <c r="BQ32" s="74">
        <v>44734</v>
      </c>
      <c r="BR32" s="74">
        <v>45464</v>
      </c>
      <c r="BS32" s="76" t="s">
        <v>797</v>
      </c>
      <c r="BT32" s="74">
        <v>44672</v>
      </c>
      <c r="BU32" s="45">
        <v>24</v>
      </c>
      <c r="BV32" s="76" t="s">
        <v>798</v>
      </c>
      <c r="BW32" s="76" t="s">
        <v>799</v>
      </c>
      <c r="BX32" s="45"/>
      <c r="BY32" s="45"/>
      <c r="BZ32" s="113">
        <v>1876465647</v>
      </c>
      <c r="CA32" s="114">
        <v>44748</v>
      </c>
      <c r="CB32" s="113"/>
      <c r="CC32" s="146"/>
      <c r="CD32" s="113"/>
      <c r="CE32" s="146"/>
      <c r="CF32" s="146"/>
      <c r="CG32" s="146"/>
      <c r="CH32" s="146"/>
      <c r="CI32" s="146"/>
      <c r="CJ32" s="113"/>
      <c r="CK32" s="113"/>
      <c r="CL32" s="113"/>
      <c r="CM32" s="113"/>
      <c r="CN32" s="113"/>
      <c r="CO32" s="113"/>
      <c r="CP32" s="113"/>
      <c r="CQ32" s="113"/>
      <c r="CR32" s="113"/>
      <c r="CS32" s="113"/>
      <c r="CT32" s="113"/>
      <c r="CU32" s="113"/>
      <c r="CV32" s="60">
        <f t="shared" si="2"/>
        <v>1876465647</v>
      </c>
      <c r="CW32" s="60">
        <f t="shared" si="3"/>
        <v>0</v>
      </c>
      <c r="CX32" s="60">
        <f t="shared" si="4"/>
        <v>3484864772</v>
      </c>
      <c r="CY32" s="60">
        <f t="shared" si="5"/>
        <v>1610596750</v>
      </c>
      <c r="CZ32" s="61">
        <f t="shared" si="6"/>
        <v>0</v>
      </c>
      <c r="DA32" s="61">
        <f t="shared" si="7"/>
        <v>0</v>
      </c>
      <c r="DB32" s="54">
        <f t="shared" si="8"/>
        <v>0</v>
      </c>
      <c r="DC32" s="60">
        <f t="shared" si="9"/>
        <v>0</v>
      </c>
      <c r="DD32" s="60">
        <v>1218480273</v>
      </c>
      <c r="DE32" s="61">
        <f t="shared" si="10"/>
        <v>657985374</v>
      </c>
      <c r="DF32" s="60"/>
      <c r="DG32" s="61">
        <v>6090601995</v>
      </c>
      <c r="DH32" s="61">
        <v>341825800</v>
      </c>
      <c r="DI32" s="64">
        <f t="shared" si="11"/>
        <v>5.6123483406175186E-2</v>
      </c>
      <c r="DJ32" s="104">
        <v>0.02</v>
      </c>
      <c r="DK32" s="65">
        <v>0.28000000000000003</v>
      </c>
      <c r="DL32" s="66">
        <f t="shared" si="12"/>
        <v>0.2272719973911386</v>
      </c>
      <c r="DM32" s="45">
        <v>597</v>
      </c>
      <c r="DN32" s="75"/>
      <c r="DO32" s="75"/>
      <c r="DP32" s="75"/>
      <c r="DQ32" s="75"/>
      <c r="DR32" s="45">
        <v>1794</v>
      </c>
      <c r="DS32" s="67" t="s">
        <v>800</v>
      </c>
      <c r="DT32" s="45">
        <v>597</v>
      </c>
      <c r="DU32" s="67" t="s">
        <v>801</v>
      </c>
      <c r="DV32" s="67">
        <v>597</v>
      </c>
      <c r="DW32" s="68">
        <v>401</v>
      </c>
      <c r="DX32" s="68">
        <v>196</v>
      </c>
      <c r="DY32" s="69"/>
      <c r="DZ32" s="69"/>
      <c r="EA32" s="69"/>
      <c r="EB32" s="69"/>
      <c r="EC32" s="69"/>
      <c r="ED32" s="69"/>
      <c r="EE32" s="67">
        <v>0</v>
      </c>
      <c r="EF32" s="67">
        <v>597</v>
      </c>
      <c r="EG32" s="70">
        <f t="shared" si="13"/>
        <v>597</v>
      </c>
      <c r="EH32" s="45" t="s">
        <v>168</v>
      </c>
      <c r="EI32" s="149" t="s">
        <v>802</v>
      </c>
      <c r="EJ32" s="119" t="s">
        <v>727</v>
      </c>
      <c r="EK32" s="119" t="s">
        <v>803</v>
      </c>
      <c r="EL32" s="119" t="s">
        <v>544</v>
      </c>
      <c r="EM32" s="74">
        <v>45275</v>
      </c>
      <c r="EN32" s="48">
        <v>597</v>
      </c>
      <c r="EO32" s="48">
        <v>597</v>
      </c>
      <c r="EP32" s="48" t="s">
        <v>804</v>
      </c>
      <c r="EQ32" s="48">
        <v>597</v>
      </c>
      <c r="ER32" s="163"/>
      <c r="ES32" s="98"/>
      <c r="ET32" s="98"/>
      <c r="EU32" s="98"/>
    </row>
    <row r="33" spans="1:158" ht="30" hidden="1" customHeight="1" x14ac:dyDescent="0.2">
      <c r="A33" s="120"/>
      <c r="B33" s="121" t="s">
        <v>805</v>
      </c>
      <c r="C33" s="95" t="s">
        <v>805</v>
      </c>
      <c r="D33" s="45" t="s">
        <v>805</v>
      </c>
      <c r="E33" s="172" t="s">
        <v>806</v>
      </c>
      <c r="F33" s="43" t="s">
        <v>141</v>
      </c>
      <c r="G33" s="45" t="s">
        <v>807</v>
      </c>
      <c r="H33" s="45">
        <v>3135461538</v>
      </c>
      <c r="I33" s="45" t="s">
        <v>143</v>
      </c>
      <c r="J33" s="45" t="s">
        <v>601</v>
      </c>
      <c r="K33" s="45" t="s">
        <v>658</v>
      </c>
      <c r="L33" s="81" t="s">
        <v>808</v>
      </c>
      <c r="M33" s="45">
        <v>24</v>
      </c>
      <c r="N33" s="152" t="s">
        <v>809</v>
      </c>
      <c r="O33" s="45" t="s">
        <v>810</v>
      </c>
      <c r="P33" s="45" t="s">
        <v>811</v>
      </c>
      <c r="Q33" s="45" t="s">
        <v>812</v>
      </c>
      <c r="R33" s="81">
        <v>1</v>
      </c>
      <c r="S33" s="76" t="s">
        <v>813</v>
      </c>
      <c r="T33" s="81">
        <v>11</v>
      </c>
      <c r="U33" s="48">
        <v>25</v>
      </c>
      <c r="V33" s="49" t="s">
        <v>814</v>
      </c>
      <c r="W33" s="45" t="s">
        <v>23</v>
      </c>
      <c r="X33" s="45" t="s">
        <v>153</v>
      </c>
      <c r="Y33" s="45" t="s">
        <v>153</v>
      </c>
      <c r="Z33" s="45"/>
      <c r="AA33" s="45" t="s">
        <v>714</v>
      </c>
      <c r="AB33" s="45"/>
      <c r="AC33" s="45"/>
      <c r="AD33" s="45"/>
      <c r="AE33" s="45">
        <v>340.08000000000004</v>
      </c>
      <c r="AF33" s="45">
        <f>AG33+AH33</f>
        <v>340.08</v>
      </c>
      <c r="AG33" s="76">
        <v>340.08</v>
      </c>
      <c r="AH33" s="76"/>
      <c r="AI33" s="62">
        <v>1325195463</v>
      </c>
      <c r="AJ33" s="62"/>
      <c r="AK33" s="45">
        <v>0</v>
      </c>
      <c r="AL33" s="45">
        <v>340.08</v>
      </c>
      <c r="AM33" s="45">
        <v>117</v>
      </c>
      <c r="AN33" s="45">
        <v>25</v>
      </c>
      <c r="AO33" s="45">
        <v>92</v>
      </c>
      <c r="AP33" s="45" t="s">
        <v>815</v>
      </c>
      <c r="AQ33" s="45" t="s">
        <v>155</v>
      </c>
      <c r="AR33" s="45" t="s">
        <v>156</v>
      </c>
      <c r="AS33" s="45" t="s">
        <v>816</v>
      </c>
      <c r="AT33" s="45" t="s">
        <v>716</v>
      </c>
      <c r="AU33" s="76" t="s">
        <v>817</v>
      </c>
      <c r="AV33" s="76" t="s">
        <v>818</v>
      </c>
      <c r="AW33" s="76" t="s">
        <v>819</v>
      </c>
      <c r="AX33" s="76" t="s">
        <v>820</v>
      </c>
      <c r="AY33" s="76" t="s">
        <v>821</v>
      </c>
      <c r="AZ33" s="45">
        <v>94</v>
      </c>
      <c r="BA33" s="45" t="s">
        <v>822</v>
      </c>
      <c r="BB33" s="112"/>
      <c r="BC33" s="112">
        <v>766185308</v>
      </c>
      <c r="BD33" s="112">
        <v>0</v>
      </c>
      <c r="BE33" s="112">
        <v>559010155.05999994</v>
      </c>
      <c r="BF33" s="62">
        <v>1325195463.0599999</v>
      </c>
      <c r="BG33" s="103">
        <v>6548592.376068376</v>
      </c>
      <c r="BH33" s="104">
        <v>0.56999999999999995</v>
      </c>
      <c r="BI33" s="62"/>
      <c r="BJ33" s="45"/>
      <c r="BK33" s="45"/>
      <c r="BL33" s="54">
        <f t="shared" si="1"/>
        <v>0</v>
      </c>
      <c r="BM33" s="76" t="s">
        <v>823</v>
      </c>
      <c r="BN33" s="76" t="s">
        <v>805</v>
      </c>
      <c r="BO33" s="45" t="s">
        <v>810</v>
      </c>
      <c r="BP33" s="74">
        <v>44584</v>
      </c>
      <c r="BQ33" s="74">
        <v>44645</v>
      </c>
      <c r="BR33" s="74">
        <v>45375</v>
      </c>
      <c r="BS33" s="76" t="s">
        <v>824</v>
      </c>
      <c r="BT33" s="74">
        <v>44585</v>
      </c>
      <c r="BU33" s="45">
        <v>24</v>
      </c>
      <c r="BV33" s="76" t="s">
        <v>825</v>
      </c>
      <c r="BW33" s="76" t="s">
        <v>826</v>
      </c>
      <c r="BX33" s="45"/>
      <c r="BY33" s="45"/>
      <c r="BZ33" s="60">
        <v>268164858</v>
      </c>
      <c r="CA33" s="114">
        <v>44686</v>
      </c>
      <c r="CB33" s="60">
        <v>268164858</v>
      </c>
      <c r="CC33" s="114">
        <v>44922</v>
      </c>
      <c r="CD33" s="60">
        <v>229855592</v>
      </c>
      <c r="CE33" s="114">
        <v>45223</v>
      </c>
      <c r="CF33" s="114"/>
      <c r="CG33" s="114"/>
      <c r="CH33" s="114"/>
      <c r="CI33" s="114"/>
      <c r="CJ33" s="60"/>
      <c r="CK33" s="60"/>
      <c r="CL33" s="60"/>
      <c r="CM33" s="60"/>
      <c r="CN33" s="60"/>
      <c r="CO33" s="60"/>
      <c r="CP33" s="60"/>
      <c r="CQ33" s="60"/>
      <c r="CR33" s="60"/>
      <c r="CS33" s="60"/>
      <c r="CT33" s="60"/>
      <c r="CU33" s="60"/>
      <c r="CV33" s="60">
        <f t="shared" si="2"/>
        <v>766185308</v>
      </c>
      <c r="CW33" s="60">
        <f t="shared" si="3"/>
        <v>0</v>
      </c>
      <c r="CX33" s="60">
        <f t="shared" si="4"/>
        <v>0</v>
      </c>
      <c r="CY33" s="60">
        <f t="shared" si="5"/>
        <v>0</v>
      </c>
      <c r="CZ33" s="61">
        <f t="shared" si="6"/>
        <v>0</v>
      </c>
      <c r="DA33" s="61">
        <f t="shared" si="7"/>
        <v>0</v>
      </c>
      <c r="DB33" s="54">
        <f t="shared" si="8"/>
        <v>0</v>
      </c>
      <c r="DC33" s="60">
        <f t="shared" si="9"/>
        <v>0</v>
      </c>
      <c r="DD33" s="62">
        <f>420492308+99128486+15155883</f>
        <v>534776677</v>
      </c>
      <c r="DE33" s="61">
        <f t="shared" si="10"/>
        <v>231408631</v>
      </c>
      <c r="DF33" s="62"/>
      <c r="DG33" s="61">
        <v>559010155.05999994</v>
      </c>
      <c r="DH33" s="62">
        <v>138723008</v>
      </c>
      <c r="DI33" s="64">
        <f t="shared" si="11"/>
        <v>0.24815829684723797</v>
      </c>
      <c r="DJ33" s="65">
        <v>0.12939999999999999</v>
      </c>
      <c r="DK33" s="65">
        <v>0.79079513220434294</v>
      </c>
      <c r="DL33" s="66">
        <f t="shared" si="12"/>
        <v>0.69797302482338908</v>
      </c>
      <c r="DM33" s="45">
        <v>340.08000000000004</v>
      </c>
      <c r="DN33" s="189">
        <v>268.75</v>
      </c>
      <c r="DO33" s="75"/>
      <c r="DP33" s="75"/>
      <c r="DQ33" s="75"/>
      <c r="DR33" s="45">
        <v>0</v>
      </c>
      <c r="DS33" s="67">
        <v>0</v>
      </c>
      <c r="DT33" s="45">
        <v>340.08</v>
      </c>
      <c r="DU33" s="67">
        <v>108</v>
      </c>
      <c r="DV33" s="67"/>
      <c r="DW33" s="68">
        <v>92</v>
      </c>
      <c r="DX33" s="68">
        <v>25</v>
      </c>
      <c r="DY33" s="68"/>
      <c r="DZ33" s="68"/>
      <c r="EA33" s="68"/>
      <c r="EB33" s="68"/>
      <c r="EC33" s="68"/>
      <c r="ED33" s="68"/>
      <c r="EE33" s="69">
        <v>0</v>
      </c>
      <c r="EF33" s="67"/>
      <c r="EG33" s="70">
        <f t="shared" si="13"/>
        <v>948.91</v>
      </c>
      <c r="EH33" s="45" t="s">
        <v>168</v>
      </c>
      <c r="EI33" s="71" t="s">
        <v>827</v>
      </c>
      <c r="EJ33" s="119">
        <v>8</v>
      </c>
      <c r="EK33" s="119" t="s">
        <v>196</v>
      </c>
      <c r="EL33" s="119" t="s">
        <v>828</v>
      </c>
      <c r="EM33" s="74">
        <v>45184</v>
      </c>
      <c r="EN33" s="48">
        <v>0</v>
      </c>
      <c r="EO33" s="48">
        <v>0</v>
      </c>
      <c r="EP33" s="48">
        <v>0</v>
      </c>
      <c r="EQ33" s="48">
        <v>0</v>
      </c>
      <c r="ER33" s="74"/>
      <c r="ES33" s="77">
        <v>0</v>
      </c>
      <c r="ET33" s="77">
        <v>0</v>
      </c>
      <c r="EU33" s="78" t="s">
        <v>169</v>
      </c>
    </row>
    <row r="34" spans="1:158" ht="40" hidden="1" customHeight="1" x14ac:dyDescent="0.2">
      <c r="A34" s="120"/>
      <c r="B34" s="121"/>
      <c r="C34" s="95"/>
      <c r="D34" s="161" t="s">
        <v>829</v>
      </c>
      <c r="E34" s="122" t="s">
        <v>830</v>
      </c>
      <c r="F34" s="43" t="s">
        <v>141</v>
      </c>
      <c r="G34" s="45" t="s">
        <v>657</v>
      </c>
      <c r="H34" s="45">
        <v>3106561180</v>
      </c>
      <c r="I34" s="45" t="s">
        <v>143</v>
      </c>
      <c r="J34" s="45" t="s">
        <v>144</v>
      </c>
      <c r="K34" s="45" t="s">
        <v>831</v>
      </c>
      <c r="L34" s="81" t="s">
        <v>832</v>
      </c>
      <c r="M34" s="45">
        <v>12</v>
      </c>
      <c r="N34" s="152" t="s">
        <v>833</v>
      </c>
      <c r="O34" s="45" t="s">
        <v>834</v>
      </c>
      <c r="P34" s="45" t="s">
        <v>835</v>
      </c>
      <c r="Q34" s="45" t="s">
        <v>836</v>
      </c>
      <c r="R34" s="81">
        <v>1</v>
      </c>
      <c r="S34" s="76" t="s">
        <v>837</v>
      </c>
      <c r="T34" s="81">
        <v>39</v>
      </c>
      <c r="U34" s="48">
        <v>110</v>
      </c>
      <c r="V34" s="49" t="s">
        <v>838</v>
      </c>
      <c r="W34" s="45" t="s">
        <v>27</v>
      </c>
      <c r="X34" s="45"/>
      <c r="Y34" s="45"/>
      <c r="Z34" s="45"/>
      <c r="AA34" s="45"/>
      <c r="AB34" s="45" t="s">
        <v>153</v>
      </c>
      <c r="AC34" s="45" t="s">
        <v>153</v>
      </c>
      <c r="AD34" s="45"/>
      <c r="AE34" s="45">
        <v>547.5</v>
      </c>
      <c r="AF34" s="45">
        <f t="shared" ref="AF34:AF48" si="14">AE34+AK34</f>
        <v>2182.5</v>
      </c>
      <c r="AG34" s="45"/>
      <c r="AH34" s="45"/>
      <c r="AI34" s="62">
        <v>0</v>
      </c>
      <c r="AJ34" s="62"/>
      <c r="AK34" s="45">
        <v>1635</v>
      </c>
      <c r="AL34" s="45">
        <v>89.28</v>
      </c>
      <c r="AM34" s="45">
        <v>365</v>
      </c>
      <c r="AN34" s="45">
        <v>110</v>
      </c>
      <c r="AO34" s="45">
        <v>255</v>
      </c>
      <c r="AP34" s="45" t="s">
        <v>839</v>
      </c>
      <c r="AQ34" s="45" t="s">
        <v>155</v>
      </c>
      <c r="AR34" s="45" t="s">
        <v>182</v>
      </c>
      <c r="AS34" s="45" t="s">
        <v>840</v>
      </c>
      <c r="AT34" s="45" t="s">
        <v>184</v>
      </c>
      <c r="AU34" s="45" t="s">
        <v>841</v>
      </c>
      <c r="AV34" s="45" t="s">
        <v>842</v>
      </c>
      <c r="AW34" s="45" t="s">
        <v>843</v>
      </c>
      <c r="AX34" s="45" t="s">
        <v>615</v>
      </c>
      <c r="AY34" s="45" t="s">
        <v>844</v>
      </c>
      <c r="AZ34" s="45">
        <v>97</v>
      </c>
      <c r="BA34" s="45" t="s">
        <v>845</v>
      </c>
      <c r="BB34" s="112"/>
      <c r="BC34" s="112">
        <v>3284999597</v>
      </c>
      <c r="BD34" s="112">
        <v>272801000</v>
      </c>
      <c r="BE34" s="112">
        <v>6672614125</v>
      </c>
      <c r="BF34" s="62">
        <v>9957613722</v>
      </c>
      <c r="BG34" s="103">
        <v>8999998.895890411</v>
      </c>
      <c r="BH34" s="104">
        <v>0.32</v>
      </c>
      <c r="BI34" s="62"/>
      <c r="BJ34" s="45"/>
      <c r="BK34" s="45"/>
      <c r="BL34" s="54">
        <f t="shared" si="1"/>
        <v>0</v>
      </c>
      <c r="BM34" s="76" t="s">
        <v>846</v>
      </c>
      <c r="BN34" s="76" t="s">
        <v>829</v>
      </c>
      <c r="BO34" s="45" t="s">
        <v>834</v>
      </c>
      <c r="BP34" s="74">
        <v>44585</v>
      </c>
      <c r="BQ34" s="74">
        <v>44624</v>
      </c>
      <c r="BR34" s="74">
        <v>44988</v>
      </c>
      <c r="BS34" s="76" t="s">
        <v>847</v>
      </c>
      <c r="BT34" s="74">
        <v>44624</v>
      </c>
      <c r="BU34" s="45">
        <v>12</v>
      </c>
      <c r="BV34" s="76" t="s">
        <v>848</v>
      </c>
      <c r="BW34" s="76" t="s">
        <v>849</v>
      </c>
      <c r="BX34" s="45">
        <v>1</v>
      </c>
      <c r="BY34" s="163">
        <v>44988</v>
      </c>
      <c r="BZ34" s="60">
        <v>1149749859</v>
      </c>
      <c r="CA34" s="114">
        <v>44671</v>
      </c>
      <c r="CB34" s="60">
        <v>1149749859</v>
      </c>
      <c r="CC34" s="114">
        <v>44869</v>
      </c>
      <c r="CD34" s="60">
        <v>985499879</v>
      </c>
      <c r="CE34" s="114">
        <v>45187</v>
      </c>
      <c r="CF34" s="114"/>
      <c r="CG34" s="114"/>
      <c r="CH34" s="114"/>
      <c r="CI34" s="114"/>
      <c r="CJ34" s="60"/>
      <c r="CK34" s="60"/>
      <c r="CL34" s="60"/>
      <c r="CM34" s="60"/>
      <c r="CN34" s="60"/>
      <c r="CO34" s="60"/>
      <c r="CP34" s="60"/>
      <c r="CQ34" s="60"/>
      <c r="CR34" s="60"/>
      <c r="CS34" s="60"/>
      <c r="CT34" s="60"/>
      <c r="CU34" s="60"/>
      <c r="CV34" s="60">
        <f t="shared" si="2"/>
        <v>3284999597</v>
      </c>
      <c r="CW34" s="60">
        <f t="shared" si="3"/>
        <v>0</v>
      </c>
      <c r="CX34" s="60">
        <f t="shared" si="4"/>
        <v>0</v>
      </c>
      <c r="CY34" s="60">
        <f t="shared" si="5"/>
        <v>272801000</v>
      </c>
      <c r="CZ34" s="61">
        <f t="shared" si="6"/>
        <v>0</v>
      </c>
      <c r="DA34" s="61">
        <f t="shared" si="7"/>
        <v>0</v>
      </c>
      <c r="DB34" s="54">
        <f t="shared" si="8"/>
        <v>0</v>
      </c>
      <c r="DC34" s="60">
        <f t="shared" si="9"/>
        <v>0</v>
      </c>
      <c r="DD34" s="154">
        <f>+BC34*0.698</f>
        <v>2292929718.7059999</v>
      </c>
      <c r="DE34" s="61">
        <f t="shared" si="10"/>
        <v>992069878.29400015</v>
      </c>
      <c r="DF34" s="62"/>
      <c r="DG34" s="61">
        <v>6672614125</v>
      </c>
      <c r="DH34" s="61">
        <v>4683288812.5</v>
      </c>
      <c r="DI34" s="64">
        <f t="shared" si="11"/>
        <v>0.70186717300994839</v>
      </c>
      <c r="DJ34" s="65">
        <v>0.01</v>
      </c>
      <c r="DK34" s="65">
        <v>0.72280000000000011</v>
      </c>
      <c r="DL34" s="66">
        <f t="shared" si="12"/>
        <v>0.69799999999999995</v>
      </c>
      <c r="DM34" s="45">
        <v>547.5</v>
      </c>
      <c r="DN34" s="45"/>
      <c r="DO34" s="45"/>
      <c r="DP34" s="45"/>
      <c r="DQ34" s="45"/>
      <c r="DR34" s="45">
        <v>1635</v>
      </c>
      <c r="DS34" s="67">
        <v>292</v>
      </c>
      <c r="DT34" s="45">
        <v>89.28</v>
      </c>
      <c r="DU34" s="67"/>
      <c r="DV34" s="67">
        <v>365</v>
      </c>
      <c r="DW34" s="69">
        <v>241</v>
      </c>
      <c r="DX34" s="69">
        <v>110</v>
      </c>
      <c r="DY34" s="69">
        <v>14</v>
      </c>
      <c r="DZ34" s="69"/>
      <c r="EA34" s="68"/>
      <c r="EB34" s="68"/>
      <c r="EC34" s="68"/>
      <c r="ED34" s="68"/>
      <c r="EE34" s="69">
        <v>0</v>
      </c>
      <c r="EF34" s="67">
        <v>365</v>
      </c>
      <c r="EG34" s="70">
        <f t="shared" si="13"/>
        <v>89.28</v>
      </c>
      <c r="EH34" s="45" t="s">
        <v>168</v>
      </c>
      <c r="EI34" s="71" t="s">
        <v>850</v>
      </c>
      <c r="EJ34" s="119" t="s">
        <v>195</v>
      </c>
      <c r="EK34" s="119" t="s">
        <v>851</v>
      </c>
      <c r="EL34" s="119"/>
      <c r="EM34" s="74">
        <v>45168</v>
      </c>
      <c r="EN34" s="48">
        <v>365</v>
      </c>
      <c r="EO34" s="48">
        <v>365</v>
      </c>
      <c r="EP34" s="48" t="s">
        <v>852</v>
      </c>
      <c r="EQ34" s="48">
        <v>365</v>
      </c>
      <c r="ER34" s="45"/>
      <c r="ES34" s="77">
        <v>365</v>
      </c>
      <c r="ET34" s="77">
        <v>365</v>
      </c>
      <c r="EU34" s="78" t="s">
        <v>169</v>
      </c>
    </row>
    <row r="35" spans="1:158" ht="40" hidden="1" customHeight="1" x14ac:dyDescent="0.2">
      <c r="A35" s="120"/>
      <c r="B35" s="121"/>
      <c r="C35" s="95"/>
      <c r="D35" s="161" t="s">
        <v>853</v>
      </c>
      <c r="E35" s="122" t="s">
        <v>854</v>
      </c>
      <c r="F35" s="43" t="s">
        <v>141</v>
      </c>
      <c r="G35" s="45" t="s">
        <v>657</v>
      </c>
      <c r="H35" s="45">
        <v>3106561180</v>
      </c>
      <c r="I35" s="45" t="s">
        <v>143</v>
      </c>
      <c r="J35" s="45" t="s">
        <v>144</v>
      </c>
      <c r="K35" s="45" t="s">
        <v>831</v>
      </c>
      <c r="L35" s="81" t="s">
        <v>855</v>
      </c>
      <c r="M35" s="45">
        <v>12</v>
      </c>
      <c r="N35" s="152" t="s">
        <v>856</v>
      </c>
      <c r="O35" s="45" t="s">
        <v>857</v>
      </c>
      <c r="P35" s="45" t="s">
        <v>835</v>
      </c>
      <c r="Q35" s="45" t="s">
        <v>836</v>
      </c>
      <c r="R35" s="81">
        <v>1</v>
      </c>
      <c r="S35" s="76" t="s">
        <v>858</v>
      </c>
      <c r="T35" s="81">
        <v>36</v>
      </c>
      <c r="U35" s="48">
        <v>100</v>
      </c>
      <c r="V35" s="49" t="s">
        <v>859</v>
      </c>
      <c r="W35" s="45" t="s">
        <v>27</v>
      </c>
      <c r="X35" s="45"/>
      <c r="Y35" s="45"/>
      <c r="Z35" s="45"/>
      <c r="AA35" s="45"/>
      <c r="AB35" s="45" t="s">
        <v>153</v>
      </c>
      <c r="AC35" s="45" t="s">
        <v>153</v>
      </c>
      <c r="AD35" s="45"/>
      <c r="AE35" s="45">
        <v>130.38</v>
      </c>
      <c r="AF35" s="45">
        <f t="shared" si="14"/>
        <v>970.88</v>
      </c>
      <c r="AG35" s="45"/>
      <c r="AH35" s="45"/>
      <c r="AI35" s="62">
        <v>0</v>
      </c>
      <c r="AJ35" s="62">
        <v>0</v>
      </c>
      <c r="AK35" s="45">
        <v>840.5</v>
      </c>
      <c r="AL35" s="45">
        <v>89.28</v>
      </c>
      <c r="AM35" s="45">
        <v>246</v>
      </c>
      <c r="AN35" s="45">
        <v>100</v>
      </c>
      <c r="AO35" s="45">
        <v>146</v>
      </c>
      <c r="AP35" s="45" t="s">
        <v>860</v>
      </c>
      <c r="AQ35" s="45" t="s">
        <v>155</v>
      </c>
      <c r="AR35" s="45" t="s">
        <v>208</v>
      </c>
      <c r="AS35" s="45" t="s">
        <v>861</v>
      </c>
      <c r="AT35" s="45" t="s">
        <v>210</v>
      </c>
      <c r="AU35" s="45" t="s">
        <v>862</v>
      </c>
      <c r="AV35" s="45" t="s">
        <v>863</v>
      </c>
      <c r="AW35" s="45" t="s">
        <v>864</v>
      </c>
      <c r="AX35" s="45" t="s">
        <v>615</v>
      </c>
      <c r="AY35" s="45" t="s">
        <v>844</v>
      </c>
      <c r="AZ35" s="45">
        <v>97</v>
      </c>
      <c r="BA35" s="45" t="s">
        <v>845</v>
      </c>
      <c r="BB35" s="112"/>
      <c r="BC35" s="112">
        <v>2213977060</v>
      </c>
      <c r="BD35" s="112">
        <v>225576330</v>
      </c>
      <c r="BE35" s="112">
        <v>4674114982</v>
      </c>
      <c r="BF35" s="62">
        <v>6888092042</v>
      </c>
      <c r="BG35" s="103">
        <v>8999906.7479674798</v>
      </c>
      <c r="BH35" s="104">
        <v>0.32</v>
      </c>
      <c r="BI35" s="62"/>
      <c r="BJ35" s="45"/>
      <c r="BK35" s="45"/>
      <c r="BL35" s="54">
        <f t="shared" si="1"/>
        <v>0</v>
      </c>
      <c r="BM35" s="76" t="s">
        <v>865</v>
      </c>
      <c r="BN35" s="76" t="s">
        <v>853</v>
      </c>
      <c r="BO35" s="45" t="s">
        <v>857</v>
      </c>
      <c r="BP35" s="74">
        <v>44585</v>
      </c>
      <c r="BQ35" s="74">
        <v>44624</v>
      </c>
      <c r="BR35" s="74">
        <v>44988</v>
      </c>
      <c r="BS35" s="76" t="s">
        <v>866</v>
      </c>
      <c r="BT35" s="74">
        <v>44624</v>
      </c>
      <c r="BU35" s="45">
        <v>12</v>
      </c>
      <c r="BV35" s="76" t="s">
        <v>848</v>
      </c>
      <c r="BW35" s="76" t="s">
        <v>849</v>
      </c>
      <c r="BX35" s="45">
        <v>1</v>
      </c>
      <c r="BY35" s="163">
        <v>44988</v>
      </c>
      <c r="BZ35" s="60">
        <v>774891971</v>
      </c>
      <c r="CA35" s="114">
        <v>44670</v>
      </c>
      <c r="CB35" s="154">
        <v>774891971</v>
      </c>
      <c r="CC35" s="114">
        <v>44847</v>
      </c>
      <c r="CD35" s="60">
        <v>664193118</v>
      </c>
      <c r="CE35" s="114">
        <v>45141</v>
      </c>
      <c r="CF35" s="114"/>
      <c r="CG35" s="114"/>
      <c r="CH35" s="114"/>
      <c r="CI35" s="114"/>
      <c r="CJ35" s="60"/>
      <c r="CK35" s="60"/>
      <c r="CL35" s="60"/>
      <c r="CM35" s="60"/>
      <c r="CN35" s="60"/>
      <c r="CO35" s="60"/>
      <c r="CP35" s="60"/>
      <c r="CQ35" s="60"/>
      <c r="CR35" s="60"/>
      <c r="CS35" s="60"/>
      <c r="CT35" s="60"/>
      <c r="CU35" s="60"/>
      <c r="CV35" s="60">
        <f t="shared" si="2"/>
        <v>2213977060</v>
      </c>
      <c r="CW35" s="60">
        <f t="shared" si="3"/>
        <v>0</v>
      </c>
      <c r="CX35" s="60">
        <f t="shared" si="4"/>
        <v>0</v>
      </c>
      <c r="CY35" s="60">
        <f t="shared" si="5"/>
        <v>225576330</v>
      </c>
      <c r="CZ35" s="61">
        <f t="shared" si="6"/>
        <v>0</v>
      </c>
      <c r="DA35" s="61">
        <f t="shared" si="7"/>
        <v>0</v>
      </c>
      <c r="DB35" s="54">
        <f t="shared" si="8"/>
        <v>0</v>
      </c>
      <c r="DC35" s="60">
        <f t="shared" si="9"/>
        <v>0</v>
      </c>
      <c r="DD35" s="154">
        <f>+BC35*0.7</f>
        <v>1549783942</v>
      </c>
      <c r="DE35" s="61">
        <f t="shared" si="10"/>
        <v>664193118</v>
      </c>
      <c r="DF35" s="62"/>
      <c r="DG35" s="61">
        <v>4674114982</v>
      </c>
      <c r="DH35" s="61">
        <v>1596779778</v>
      </c>
      <c r="DI35" s="64">
        <f t="shared" si="11"/>
        <v>0.34162184373923044</v>
      </c>
      <c r="DJ35" s="65">
        <v>0.01</v>
      </c>
      <c r="DK35" s="65">
        <v>0.6633</v>
      </c>
      <c r="DL35" s="66">
        <f t="shared" si="12"/>
        <v>0.7</v>
      </c>
      <c r="DM35" s="45">
        <v>130.38</v>
      </c>
      <c r="DN35" s="45"/>
      <c r="DO35" s="45"/>
      <c r="DP35" s="45"/>
      <c r="DQ35" s="45"/>
      <c r="DR35" s="45">
        <v>840.5</v>
      </c>
      <c r="DS35" s="67">
        <v>0</v>
      </c>
      <c r="DT35" s="45">
        <v>89.28</v>
      </c>
      <c r="DU35" s="67"/>
      <c r="DV35" s="67">
        <v>246</v>
      </c>
      <c r="DW35" s="69">
        <v>143</v>
      </c>
      <c r="DX35" s="69">
        <v>99</v>
      </c>
      <c r="DY35" s="69">
        <v>3</v>
      </c>
      <c r="DZ35" s="69">
        <v>1</v>
      </c>
      <c r="EA35" s="68"/>
      <c r="EB35" s="68"/>
      <c r="EC35" s="68"/>
      <c r="ED35" s="68"/>
      <c r="EE35" s="69"/>
      <c r="EF35" s="67">
        <v>246</v>
      </c>
      <c r="EG35" s="70">
        <f t="shared" si="13"/>
        <v>89.28</v>
      </c>
      <c r="EH35" s="45" t="s">
        <v>168</v>
      </c>
      <c r="EI35" s="71" t="s">
        <v>867</v>
      </c>
      <c r="EJ35" s="119" t="s">
        <v>222</v>
      </c>
      <c r="EK35" s="119" t="s">
        <v>678</v>
      </c>
      <c r="EL35" s="119"/>
      <c r="EM35" s="74"/>
      <c r="EN35" s="48">
        <v>246</v>
      </c>
      <c r="EO35" s="48">
        <v>246</v>
      </c>
      <c r="EP35" s="48" t="s">
        <v>868</v>
      </c>
      <c r="EQ35" s="48">
        <v>246</v>
      </c>
      <c r="ER35" s="45"/>
      <c r="ES35" s="77">
        <v>246</v>
      </c>
      <c r="ET35" s="77">
        <v>246</v>
      </c>
      <c r="EU35" s="78" t="s">
        <v>169</v>
      </c>
    </row>
    <row r="36" spans="1:158" ht="40" hidden="1" customHeight="1" x14ac:dyDescent="0.2">
      <c r="A36" s="120" t="s">
        <v>869</v>
      </c>
      <c r="B36" s="121" t="s">
        <v>869</v>
      </c>
      <c r="C36" s="95" t="s">
        <v>869</v>
      </c>
      <c r="D36" s="45" t="s">
        <v>869</v>
      </c>
      <c r="E36" s="176" t="s">
        <v>870</v>
      </c>
      <c r="F36" s="45" t="s">
        <v>141</v>
      </c>
      <c r="G36" s="45" t="s">
        <v>730</v>
      </c>
      <c r="H36" s="45">
        <v>3006007039</v>
      </c>
      <c r="I36" s="45" t="s">
        <v>143</v>
      </c>
      <c r="J36" s="45" t="s">
        <v>144</v>
      </c>
      <c r="K36" s="45" t="s">
        <v>173</v>
      </c>
      <c r="L36" s="81">
        <v>1573168166941</v>
      </c>
      <c r="M36" s="45">
        <v>18</v>
      </c>
      <c r="N36" s="45" t="s">
        <v>871</v>
      </c>
      <c r="O36" s="45" t="s">
        <v>872</v>
      </c>
      <c r="P36" s="45" t="s">
        <v>176</v>
      </c>
      <c r="Q36" s="45" t="s">
        <v>204</v>
      </c>
      <c r="R36" s="81">
        <v>1</v>
      </c>
      <c r="S36" s="76" t="s">
        <v>873</v>
      </c>
      <c r="T36" s="81">
        <v>57</v>
      </c>
      <c r="U36" s="48">
        <v>288</v>
      </c>
      <c r="V36" s="49" t="s">
        <v>874</v>
      </c>
      <c r="W36" s="45" t="s">
        <v>27</v>
      </c>
      <c r="X36" s="45"/>
      <c r="Y36" s="45"/>
      <c r="Z36" s="45"/>
      <c r="AA36" s="45"/>
      <c r="AB36" s="45" t="s">
        <v>153</v>
      </c>
      <c r="AC36" s="45" t="s">
        <v>153</v>
      </c>
      <c r="AD36" s="45"/>
      <c r="AE36" s="45">
        <v>1476</v>
      </c>
      <c r="AF36" s="45">
        <f t="shared" si="14"/>
        <v>2365.5500000000002</v>
      </c>
      <c r="AG36" s="45"/>
      <c r="AH36" s="45"/>
      <c r="AI36" s="45"/>
      <c r="AJ36" s="45"/>
      <c r="AK36" s="45">
        <v>889.55</v>
      </c>
      <c r="AL36" s="45">
        <v>69</v>
      </c>
      <c r="AM36" s="45">
        <v>683</v>
      </c>
      <c r="AN36" s="45">
        <v>288</v>
      </c>
      <c r="AO36" s="45">
        <v>395</v>
      </c>
      <c r="AP36" s="45" t="s">
        <v>207</v>
      </c>
      <c r="AQ36" s="45" t="s">
        <v>155</v>
      </c>
      <c r="AR36" s="45" t="s">
        <v>208</v>
      </c>
      <c r="AS36" s="45" t="s">
        <v>320</v>
      </c>
      <c r="AT36" s="45" t="s">
        <v>210</v>
      </c>
      <c r="AU36" s="45" t="s">
        <v>875</v>
      </c>
      <c r="AV36" s="45" t="s">
        <v>876</v>
      </c>
      <c r="AW36" s="45" t="s">
        <v>876</v>
      </c>
      <c r="AX36" s="45" t="s">
        <v>264</v>
      </c>
      <c r="AY36" s="45" t="s">
        <v>877</v>
      </c>
      <c r="AZ36" s="45">
        <v>88</v>
      </c>
      <c r="BA36" s="45"/>
      <c r="BB36" s="112"/>
      <c r="BC36" s="112">
        <v>6147000000</v>
      </c>
      <c r="BD36" s="112">
        <v>773478472</v>
      </c>
      <c r="BE36" s="112">
        <v>4777600501</v>
      </c>
      <c r="BF36" s="54">
        <v>10924600501</v>
      </c>
      <c r="BG36" s="123">
        <v>9000000</v>
      </c>
      <c r="BH36" s="66">
        <v>0.56000000000000005</v>
      </c>
      <c r="BI36" s="54"/>
      <c r="BJ36" s="45"/>
      <c r="BK36" s="45"/>
      <c r="BL36" s="54">
        <f t="shared" si="1"/>
        <v>0</v>
      </c>
      <c r="BM36" s="45" t="s">
        <v>878</v>
      </c>
      <c r="BN36" s="45" t="s">
        <v>869</v>
      </c>
      <c r="BO36" s="45" t="s">
        <v>872</v>
      </c>
      <c r="BP36" s="74">
        <v>44585</v>
      </c>
      <c r="BQ36" s="74">
        <v>44655</v>
      </c>
      <c r="BR36" s="74">
        <v>45202</v>
      </c>
      <c r="BS36" s="76" t="s">
        <v>165</v>
      </c>
      <c r="BT36" s="74">
        <v>44643</v>
      </c>
      <c r="BU36" s="45">
        <v>18</v>
      </c>
      <c r="BV36" s="45" t="s">
        <v>879</v>
      </c>
      <c r="BW36" s="45" t="s">
        <v>880</v>
      </c>
      <c r="BX36" s="45"/>
      <c r="BY36" s="45"/>
      <c r="BZ36" s="54">
        <v>2151450000</v>
      </c>
      <c r="CA36" s="114">
        <v>44673</v>
      </c>
      <c r="CB36" s="54">
        <v>2151450000</v>
      </c>
      <c r="CC36" s="114">
        <v>45201</v>
      </c>
      <c r="CD36" s="54"/>
      <c r="CE36" s="146"/>
      <c r="CF36" s="146"/>
      <c r="CG36" s="146"/>
      <c r="CH36" s="146"/>
      <c r="CI36" s="146"/>
      <c r="CJ36" s="54"/>
      <c r="CK36" s="54"/>
      <c r="CL36" s="54"/>
      <c r="CM36" s="54"/>
      <c r="CN36" s="54"/>
      <c r="CO36" s="54"/>
      <c r="CP36" s="54"/>
      <c r="CQ36" s="54"/>
      <c r="CR36" s="54"/>
      <c r="CS36" s="54"/>
      <c r="CT36" s="54"/>
      <c r="CU36" s="54"/>
      <c r="CV36" s="60">
        <f t="shared" si="2"/>
        <v>4302900000</v>
      </c>
      <c r="CW36" s="60">
        <f t="shared" si="3"/>
        <v>0</v>
      </c>
      <c r="CX36" s="60">
        <f t="shared" si="4"/>
        <v>1844100000</v>
      </c>
      <c r="CY36" s="60">
        <f t="shared" si="5"/>
        <v>773478472</v>
      </c>
      <c r="CZ36" s="61">
        <f t="shared" si="6"/>
        <v>0</v>
      </c>
      <c r="DA36" s="61">
        <f t="shared" si="7"/>
        <v>0</v>
      </c>
      <c r="DB36" s="54">
        <f t="shared" si="8"/>
        <v>0</v>
      </c>
      <c r="DC36" s="60">
        <f t="shared" si="9"/>
        <v>0</v>
      </c>
      <c r="DD36" s="54">
        <v>2075771114</v>
      </c>
      <c r="DE36" s="61">
        <f t="shared" si="10"/>
        <v>2227128886</v>
      </c>
      <c r="DF36" s="54"/>
      <c r="DG36" s="54">
        <v>4777600501</v>
      </c>
      <c r="DH36" s="54">
        <v>314015344.98000002</v>
      </c>
      <c r="DI36" s="64">
        <f t="shared" si="11"/>
        <v>6.5726580720651184E-2</v>
      </c>
      <c r="DJ36" s="177">
        <v>0</v>
      </c>
      <c r="DK36" s="190">
        <v>0.34500000000000003</v>
      </c>
      <c r="DL36" s="66">
        <f t="shared" si="12"/>
        <v>0.33768848446396615</v>
      </c>
      <c r="DM36" s="45">
        <v>1476</v>
      </c>
      <c r="DN36" s="45"/>
      <c r="DO36" s="45"/>
      <c r="DP36" s="45"/>
      <c r="DQ36" s="45"/>
      <c r="DR36" s="45">
        <v>889.55</v>
      </c>
      <c r="DS36" s="81">
        <v>890</v>
      </c>
      <c r="DT36" s="45">
        <v>69</v>
      </c>
      <c r="DU36" s="81">
        <v>69</v>
      </c>
      <c r="DV36" s="81">
        <v>683</v>
      </c>
      <c r="DW36" s="68">
        <v>395</v>
      </c>
      <c r="DX36" s="68">
        <v>288</v>
      </c>
      <c r="DY36" s="68">
        <v>0</v>
      </c>
      <c r="DZ36" s="68">
        <v>0</v>
      </c>
      <c r="EA36" s="68">
        <v>0</v>
      </c>
      <c r="EB36" s="68">
        <v>0</v>
      </c>
      <c r="EC36" s="69"/>
      <c r="ED36" s="69"/>
      <c r="EE36" s="69"/>
      <c r="EF36" s="81">
        <v>683</v>
      </c>
      <c r="EG36" s="70">
        <f t="shared" si="13"/>
        <v>69</v>
      </c>
      <c r="EH36" s="179" t="s">
        <v>168</v>
      </c>
      <c r="EI36" s="188" t="s">
        <v>881</v>
      </c>
      <c r="EJ36" s="72" t="s">
        <v>195</v>
      </c>
      <c r="EK36" s="72" t="s">
        <v>251</v>
      </c>
      <c r="EL36" s="94"/>
      <c r="EM36" s="146">
        <v>45139</v>
      </c>
      <c r="EN36" s="48">
        <v>683</v>
      </c>
      <c r="EO36" s="48">
        <v>683</v>
      </c>
      <c r="EP36" s="48" t="s">
        <v>882</v>
      </c>
      <c r="EQ36" s="48">
        <v>683</v>
      </c>
      <c r="ER36" s="45"/>
      <c r="ES36" s="180">
        <v>683</v>
      </c>
      <c r="ET36" s="180">
        <v>683</v>
      </c>
      <c r="EU36" s="78" t="s">
        <v>169</v>
      </c>
    </row>
    <row r="37" spans="1:158" ht="40" hidden="1" customHeight="1" x14ac:dyDescent="0.2">
      <c r="A37" s="120"/>
      <c r="B37" s="121"/>
      <c r="C37" s="95"/>
      <c r="D37" s="191" t="s">
        <v>883</v>
      </c>
      <c r="E37" s="192" t="s">
        <v>884</v>
      </c>
      <c r="F37" s="81" t="s">
        <v>172</v>
      </c>
      <c r="G37" s="43" t="s">
        <v>227</v>
      </c>
      <c r="H37" s="43">
        <v>3157924015</v>
      </c>
      <c r="I37" s="45" t="s">
        <v>143</v>
      </c>
      <c r="J37" s="43" t="s">
        <v>229</v>
      </c>
      <c r="K37" s="43" t="s">
        <v>355</v>
      </c>
      <c r="L37" s="43"/>
      <c r="M37" s="43">
        <v>12</v>
      </c>
      <c r="N37" s="43" t="s">
        <v>885</v>
      </c>
      <c r="O37" s="43" t="s">
        <v>886</v>
      </c>
      <c r="P37" s="43" t="s">
        <v>679</v>
      </c>
      <c r="Q37" s="43" t="s">
        <v>887</v>
      </c>
      <c r="R37" s="82">
        <v>1</v>
      </c>
      <c r="S37" s="83" t="s">
        <v>888</v>
      </c>
      <c r="T37" s="82">
        <v>21</v>
      </c>
      <c r="U37" s="48">
        <v>20</v>
      </c>
      <c r="V37" s="49" t="s">
        <v>889</v>
      </c>
      <c r="W37" s="43" t="s">
        <v>27</v>
      </c>
      <c r="X37" s="43" t="s">
        <v>180</v>
      </c>
      <c r="Y37" s="43"/>
      <c r="Z37" s="43"/>
      <c r="AA37" s="43"/>
      <c r="AB37" s="43" t="s">
        <v>153</v>
      </c>
      <c r="AC37" s="43"/>
      <c r="AD37" s="43"/>
      <c r="AE37" s="43">
        <v>50</v>
      </c>
      <c r="AF37" s="45">
        <f t="shared" si="14"/>
        <v>93.05</v>
      </c>
      <c r="AG37" s="45"/>
      <c r="AH37" s="45"/>
      <c r="AI37" s="43"/>
      <c r="AJ37" s="43"/>
      <c r="AK37" s="43">
        <v>43.05</v>
      </c>
      <c r="AL37" s="43">
        <v>25</v>
      </c>
      <c r="AM37" s="43">
        <v>100</v>
      </c>
      <c r="AN37" s="43">
        <v>20</v>
      </c>
      <c r="AO37" s="43">
        <v>80</v>
      </c>
      <c r="AP37" s="43" t="s">
        <v>207</v>
      </c>
      <c r="AQ37" s="43" t="s">
        <v>155</v>
      </c>
      <c r="AR37" s="43" t="s">
        <v>208</v>
      </c>
      <c r="AS37" s="43" t="s">
        <v>261</v>
      </c>
      <c r="AT37" s="43" t="s">
        <v>210</v>
      </c>
      <c r="AU37" s="83" t="s">
        <v>890</v>
      </c>
      <c r="AV37" s="83" t="s">
        <v>891</v>
      </c>
      <c r="AW37" s="83" t="s">
        <v>892</v>
      </c>
      <c r="AX37" s="83" t="s">
        <v>341</v>
      </c>
      <c r="AY37" s="83" t="s">
        <v>892</v>
      </c>
      <c r="AZ37" s="43">
        <v>83</v>
      </c>
      <c r="BA37" s="43"/>
      <c r="BB37" s="84"/>
      <c r="BC37" s="84">
        <v>900000000</v>
      </c>
      <c r="BD37" s="84">
        <v>125504100</v>
      </c>
      <c r="BE37" s="84">
        <v>1349994000</v>
      </c>
      <c r="BF37" s="85">
        <v>2249994000</v>
      </c>
      <c r="BG37" s="86">
        <v>9000000</v>
      </c>
      <c r="BH37" s="87">
        <v>0.4</v>
      </c>
      <c r="BI37" s="85">
        <v>0</v>
      </c>
      <c r="BJ37" s="43">
        <v>0</v>
      </c>
      <c r="BK37" s="43">
        <v>0</v>
      </c>
      <c r="BL37" s="54">
        <f t="shared" si="1"/>
        <v>0</v>
      </c>
      <c r="BM37" s="83" t="s">
        <v>893</v>
      </c>
      <c r="BN37" s="83" t="s">
        <v>883</v>
      </c>
      <c r="BO37" s="43" t="s">
        <v>886</v>
      </c>
      <c r="BP37" s="88">
        <v>44585</v>
      </c>
      <c r="BQ37" s="88">
        <v>44677</v>
      </c>
      <c r="BR37" s="88">
        <v>45041</v>
      </c>
      <c r="BS37" s="83" t="s">
        <v>894</v>
      </c>
      <c r="BT37" s="88">
        <v>44676</v>
      </c>
      <c r="BU37" s="43">
        <v>12</v>
      </c>
      <c r="BV37" s="83" t="s">
        <v>895</v>
      </c>
      <c r="BW37" s="83" t="s">
        <v>896</v>
      </c>
      <c r="BX37" s="43"/>
      <c r="BY37" s="43"/>
      <c r="BZ37" s="85">
        <v>315000000</v>
      </c>
      <c r="CA37" s="89">
        <v>44718</v>
      </c>
      <c r="CB37" s="85">
        <v>315000000</v>
      </c>
      <c r="CC37" s="89">
        <v>44978</v>
      </c>
      <c r="CD37" s="85">
        <v>270000000</v>
      </c>
      <c r="CE37" s="89">
        <v>45187</v>
      </c>
      <c r="CF37" s="89"/>
      <c r="CG37" s="89"/>
      <c r="CH37" s="89"/>
      <c r="CI37" s="89"/>
      <c r="CJ37" s="85"/>
      <c r="CK37" s="85"/>
      <c r="CL37" s="85"/>
      <c r="CM37" s="85"/>
      <c r="CN37" s="85"/>
      <c r="CO37" s="85"/>
      <c r="CP37" s="85"/>
      <c r="CQ37" s="85"/>
      <c r="CR37" s="85"/>
      <c r="CS37" s="85"/>
      <c r="CT37" s="85"/>
      <c r="CU37" s="85"/>
      <c r="CV37" s="60">
        <f t="shared" si="2"/>
        <v>900000000</v>
      </c>
      <c r="CW37" s="60">
        <f t="shared" si="3"/>
        <v>0</v>
      </c>
      <c r="CX37" s="60">
        <f t="shared" si="4"/>
        <v>0</v>
      </c>
      <c r="CY37" s="60">
        <f t="shared" si="5"/>
        <v>125504100</v>
      </c>
      <c r="CZ37" s="61">
        <f t="shared" si="6"/>
        <v>0</v>
      </c>
      <c r="DA37" s="61">
        <f t="shared" si="7"/>
        <v>0</v>
      </c>
      <c r="DB37" s="54">
        <f t="shared" si="8"/>
        <v>0</v>
      </c>
      <c r="DC37" s="60">
        <f t="shared" si="9"/>
        <v>0</v>
      </c>
      <c r="DD37" s="85">
        <v>617730576</v>
      </c>
      <c r="DE37" s="61">
        <f t="shared" si="10"/>
        <v>282269424</v>
      </c>
      <c r="DF37" s="85"/>
      <c r="DG37" s="85">
        <v>1349994000</v>
      </c>
      <c r="DH37" s="85">
        <v>1057681515</v>
      </c>
      <c r="DI37" s="64">
        <f t="shared" si="11"/>
        <v>0.78347127098342662</v>
      </c>
      <c r="DJ37" s="135">
        <v>4.1099999999999998E-2</v>
      </c>
      <c r="DK37" s="193">
        <v>0.75450000000000006</v>
      </c>
      <c r="DL37" s="66">
        <f t="shared" si="12"/>
        <v>0.68636730666666668</v>
      </c>
      <c r="DM37" s="43">
        <v>50</v>
      </c>
      <c r="DN37" s="45"/>
      <c r="DO37" s="45"/>
      <c r="DP37" s="45"/>
      <c r="DQ37" s="45"/>
      <c r="DR37" s="43">
        <v>43.05</v>
      </c>
      <c r="DS37" s="91" t="s">
        <v>897</v>
      </c>
      <c r="DT37" s="43">
        <v>25</v>
      </c>
      <c r="DU37" s="91">
        <v>0</v>
      </c>
      <c r="DV37" s="92">
        <v>100</v>
      </c>
      <c r="DW37" s="68">
        <v>77</v>
      </c>
      <c r="DX37" s="68">
        <v>23</v>
      </c>
      <c r="DY37" s="69"/>
      <c r="DZ37" s="69"/>
      <c r="EA37" s="69"/>
      <c r="EB37" s="69"/>
      <c r="EC37" s="69"/>
      <c r="ED37" s="69"/>
      <c r="EE37" s="69">
        <v>100</v>
      </c>
      <c r="EF37" s="92">
        <v>100</v>
      </c>
      <c r="EG37" s="70">
        <f t="shared" si="13"/>
        <v>25</v>
      </c>
      <c r="EH37" s="83" t="s">
        <v>168</v>
      </c>
      <c r="EI37" s="194" t="s">
        <v>898</v>
      </c>
      <c r="EJ37" s="72" t="s">
        <v>195</v>
      </c>
      <c r="EK37" s="73" t="s">
        <v>251</v>
      </c>
      <c r="EL37" s="73" t="s">
        <v>899</v>
      </c>
      <c r="EM37" s="88" t="s">
        <v>900</v>
      </c>
      <c r="EN37" s="48">
        <v>100</v>
      </c>
      <c r="EO37" s="48">
        <v>100</v>
      </c>
      <c r="EP37" s="48" t="s">
        <v>901</v>
      </c>
      <c r="EQ37" s="48">
        <v>100</v>
      </c>
      <c r="ER37" s="88" t="s">
        <v>902</v>
      </c>
      <c r="ES37" s="48"/>
      <c r="ET37" s="40"/>
      <c r="EU37" s="40"/>
    </row>
    <row r="38" spans="1:158" ht="40" hidden="1" customHeight="1" x14ac:dyDescent="0.2">
      <c r="A38" s="120" t="s">
        <v>903</v>
      </c>
      <c r="B38" s="121" t="s">
        <v>903</v>
      </c>
      <c r="C38" s="95" t="s">
        <v>903</v>
      </c>
      <c r="D38" s="96" t="s">
        <v>903</v>
      </c>
      <c r="E38" s="42" t="s">
        <v>904</v>
      </c>
      <c r="F38" s="43" t="s">
        <v>141</v>
      </c>
      <c r="G38" s="45" t="s">
        <v>807</v>
      </c>
      <c r="H38" s="45">
        <v>3135461538</v>
      </c>
      <c r="I38" s="45" t="s">
        <v>143</v>
      </c>
      <c r="J38" s="45" t="s">
        <v>601</v>
      </c>
      <c r="K38" s="45" t="s">
        <v>658</v>
      </c>
      <c r="L38" s="81" t="s">
        <v>905</v>
      </c>
      <c r="M38" s="45">
        <v>24</v>
      </c>
      <c r="N38" s="152" t="s">
        <v>906</v>
      </c>
      <c r="O38" s="45" t="s">
        <v>907</v>
      </c>
      <c r="P38" s="45" t="s">
        <v>811</v>
      </c>
      <c r="Q38" s="45" t="s">
        <v>908</v>
      </c>
      <c r="R38" s="81">
        <v>1</v>
      </c>
      <c r="S38" s="76" t="s">
        <v>909</v>
      </c>
      <c r="T38" s="81">
        <v>1</v>
      </c>
      <c r="U38" s="48">
        <v>20</v>
      </c>
      <c r="V38" s="49" t="s">
        <v>910</v>
      </c>
      <c r="W38" s="45" t="s">
        <v>27</v>
      </c>
      <c r="X38" s="45"/>
      <c r="Y38" s="45"/>
      <c r="Z38" s="45"/>
      <c r="AA38" s="45"/>
      <c r="AB38" s="45" t="s">
        <v>153</v>
      </c>
      <c r="AC38" s="45" t="s">
        <v>153</v>
      </c>
      <c r="AD38" s="45"/>
      <c r="AE38" s="45">
        <v>71</v>
      </c>
      <c r="AF38" s="45">
        <f t="shared" si="14"/>
        <v>124</v>
      </c>
      <c r="AG38" s="45"/>
      <c r="AH38" s="45"/>
      <c r="AI38" s="62">
        <v>0</v>
      </c>
      <c r="AJ38" s="62">
        <v>0</v>
      </c>
      <c r="AK38" s="45">
        <v>53</v>
      </c>
      <c r="AL38" s="45">
        <v>18</v>
      </c>
      <c r="AM38" s="45">
        <v>71</v>
      </c>
      <c r="AN38" s="45">
        <v>20</v>
      </c>
      <c r="AO38" s="45">
        <v>51</v>
      </c>
      <c r="AP38" s="45" t="s">
        <v>911</v>
      </c>
      <c r="AQ38" s="45" t="s">
        <v>155</v>
      </c>
      <c r="AR38" s="45" t="s">
        <v>208</v>
      </c>
      <c r="AS38" s="45" t="s">
        <v>912</v>
      </c>
      <c r="AT38" s="45" t="s">
        <v>337</v>
      </c>
      <c r="AU38" s="76" t="s">
        <v>913</v>
      </c>
      <c r="AV38" s="76" t="s">
        <v>914</v>
      </c>
      <c r="AW38" s="76" t="s">
        <v>914</v>
      </c>
      <c r="AX38" s="76" t="s">
        <v>820</v>
      </c>
      <c r="AY38" s="76" t="s">
        <v>915</v>
      </c>
      <c r="AZ38" s="45">
        <v>92</v>
      </c>
      <c r="BA38" s="45" t="s">
        <v>617</v>
      </c>
      <c r="BB38" s="112"/>
      <c r="BC38" s="112">
        <v>638013743.48000002</v>
      </c>
      <c r="BD38" s="112">
        <v>93502227</v>
      </c>
      <c r="BE38" s="112">
        <v>723848024.20000005</v>
      </c>
      <c r="BF38" s="62">
        <v>1361861767.6800001</v>
      </c>
      <c r="BG38" s="103">
        <v>8986109.0630985927</v>
      </c>
      <c r="BH38" s="104">
        <v>0.46</v>
      </c>
      <c r="BI38" s="62"/>
      <c r="BJ38" s="45"/>
      <c r="BK38" s="45"/>
      <c r="BL38" s="54">
        <f t="shared" si="1"/>
        <v>0</v>
      </c>
      <c r="BM38" s="76" t="s">
        <v>916</v>
      </c>
      <c r="BN38" s="76" t="s">
        <v>917</v>
      </c>
      <c r="BO38" s="45" t="s">
        <v>907</v>
      </c>
      <c r="BP38" s="74">
        <v>44585</v>
      </c>
      <c r="BQ38" s="74">
        <v>44664</v>
      </c>
      <c r="BR38" s="74">
        <v>45394</v>
      </c>
      <c r="BS38" s="76" t="s">
        <v>165</v>
      </c>
      <c r="BT38" s="74">
        <v>44617</v>
      </c>
      <c r="BU38" s="45">
        <v>24</v>
      </c>
      <c r="BV38" s="76" t="s">
        <v>918</v>
      </c>
      <c r="BW38" s="76" t="s">
        <v>919</v>
      </c>
      <c r="BX38" s="45"/>
      <c r="BY38" s="45"/>
      <c r="BZ38" s="60">
        <v>223304810</v>
      </c>
      <c r="CA38" s="114">
        <v>44713</v>
      </c>
      <c r="CB38" s="60">
        <v>223304810</v>
      </c>
      <c r="CC38" s="114">
        <v>45176</v>
      </c>
      <c r="CD38" s="60"/>
      <c r="CE38" s="146"/>
      <c r="CF38" s="146"/>
      <c r="CG38" s="146"/>
      <c r="CH38" s="146"/>
      <c r="CI38" s="146"/>
      <c r="CJ38" s="60"/>
      <c r="CK38" s="60"/>
      <c r="CL38" s="60"/>
      <c r="CM38" s="60"/>
      <c r="CN38" s="60"/>
      <c r="CO38" s="60"/>
      <c r="CP38" s="60"/>
      <c r="CQ38" s="60"/>
      <c r="CR38" s="60"/>
      <c r="CS38" s="60"/>
      <c r="CT38" s="60"/>
      <c r="CU38" s="60"/>
      <c r="CV38" s="60">
        <f t="shared" si="2"/>
        <v>446609620</v>
      </c>
      <c r="CW38" s="60">
        <f t="shared" si="3"/>
        <v>0</v>
      </c>
      <c r="CX38" s="60">
        <f t="shared" si="4"/>
        <v>191404123.48000002</v>
      </c>
      <c r="CY38" s="60">
        <f t="shared" si="5"/>
        <v>93502227</v>
      </c>
      <c r="CZ38" s="61">
        <f t="shared" si="6"/>
        <v>0</v>
      </c>
      <c r="DA38" s="61">
        <f t="shared" si="7"/>
        <v>0</v>
      </c>
      <c r="DB38" s="54">
        <f t="shared" si="8"/>
        <v>0</v>
      </c>
      <c r="DC38" s="60">
        <f t="shared" si="9"/>
        <v>0</v>
      </c>
      <c r="DD38" s="62">
        <v>223235964</v>
      </c>
      <c r="DE38" s="61">
        <f t="shared" si="10"/>
        <v>223373656</v>
      </c>
      <c r="DF38" s="62"/>
      <c r="DG38" s="61">
        <v>723848024.20000005</v>
      </c>
      <c r="DH38" s="62">
        <v>229077063</v>
      </c>
      <c r="DI38" s="64">
        <f t="shared" si="11"/>
        <v>0.31647121404134099</v>
      </c>
      <c r="DJ38" s="65">
        <v>0</v>
      </c>
      <c r="DK38" s="65">
        <v>0.17007770681413417</v>
      </c>
      <c r="DL38" s="66">
        <f t="shared" si="12"/>
        <v>0.34989209289187956</v>
      </c>
      <c r="DM38" s="45">
        <v>71</v>
      </c>
      <c r="DN38" s="45"/>
      <c r="DO38" s="45"/>
      <c r="DP38" s="45"/>
      <c r="DQ38" s="45"/>
      <c r="DR38" s="45">
        <v>53</v>
      </c>
      <c r="DS38" s="67">
        <v>0</v>
      </c>
      <c r="DT38" s="45">
        <v>18</v>
      </c>
      <c r="DU38" s="67">
        <v>0</v>
      </c>
      <c r="DV38" s="67">
        <v>71</v>
      </c>
      <c r="DW38" s="68">
        <v>51</v>
      </c>
      <c r="DX38" s="68">
        <v>20</v>
      </c>
      <c r="DY38" s="68"/>
      <c r="DZ38" s="68"/>
      <c r="EA38" s="68"/>
      <c r="EB38" s="68"/>
      <c r="EC38" s="68"/>
      <c r="ED38" s="68"/>
      <c r="EE38" s="69">
        <v>0</v>
      </c>
      <c r="EF38" s="67">
        <v>71</v>
      </c>
      <c r="EG38" s="70">
        <f t="shared" si="13"/>
        <v>18</v>
      </c>
      <c r="EH38" s="45" t="s">
        <v>168</v>
      </c>
      <c r="EI38" s="71" t="s">
        <v>920</v>
      </c>
      <c r="EJ38" s="119">
        <v>8</v>
      </c>
      <c r="EK38" s="119" t="s">
        <v>196</v>
      </c>
      <c r="EL38" s="119" t="s">
        <v>828</v>
      </c>
      <c r="EM38" s="74">
        <v>45163</v>
      </c>
      <c r="EN38" s="48">
        <v>71</v>
      </c>
      <c r="EO38" s="48">
        <v>71</v>
      </c>
      <c r="EP38" s="48" t="s">
        <v>545</v>
      </c>
      <c r="EQ38" s="48">
        <v>71</v>
      </c>
      <c r="ER38" s="74"/>
      <c r="ES38" s="77">
        <v>71</v>
      </c>
      <c r="ET38" s="77">
        <v>71</v>
      </c>
      <c r="EU38" s="78" t="s">
        <v>169</v>
      </c>
    </row>
    <row r="39" spans="1:158" ht="40" hidden="1" customHeight="1" x14ac:dyDescent="0.2">
      <c r="A39" s="120" t="s">
        <v>921</v>
      </c>
      <c r="B39" s="121" t="s">
        <v>921</v>
      </c>
      <c r="C39" s="95" t="s">
        <v>921</v>
      </c>
      <c r="D39" s="45" t="s">
        <v>921</v>
      </c>
      <c r="E39" s="176" t="s">
        <v>922</v>
      </c>
      <c r="F39" s="45" t="s">
        <v>141</v>
      </c>
      <c r="G39" s="45" t="s">
        <v>923</v>
      </c>
      <c r="H39" s="45">
        <v>3208384415</v>
      </c>
      <c r="I39" s="45" t="s">
        <v>143</v>
      </c>
      <c r="J39" s="45" t="s">
        <v>601</v>
      </c>
      <c r="K39" s="45" t="s">
        <v>924</v>
      </c>
      <c r="L39" s="81">
        <v>1605172210131</v>
      </c>
      <c r="M39" s="45">
        <v>12</v>
      </c>
      <c r="N39" s="45" t="s">
        <v>925</v>
      </c>
      <c r="O39" s="45" t="s">
        <v>926</v>
      </c>
      <c r="P39" s="45" t="s">
        <v>148</v>
      </c>
      <c r="Q39" s="45" t="s">
        <v>927</v>
      </c>
      <c r="R39" s="81">
        <v>3</v>
      </c>
      <c r="S39" s="76" t="s">
        <v>928</v>
      </c>
      <c r="T39" s="81">
        <v>12</v>
      </c>
      <c r="U39" s="48">
        <v>18</v>
      </c>
      <c r="V39" s="49" t="s">
        <v>929</v>
      </c>
      <c r="W39" s="45" t="s">
        <v>27</v>
      </c>
      <c r="X39" s="45"/>
      <c r="Y39" s="45"/>
      <c r="Z39" s="45"/>
      <c r="AA39" s="45"/>
      <c r="AB39" s="45" t="s">
        <v>153</v>
      </c>
      <c r="AC39" s="45" t="s">
        <v>153</v>
      </c>
      <c r="AD39" s="45"/>
      <c r="AE39" s="45">
        <v>35.5</v>
      </c>
      <c r="AF39" s="45">
        <f t="shared" si="14"/>
        <v>36.799999999999997</v>
      </c>
      <c r="AG39" s="45"/>
      <c r="AH39" s="45"/>
      <c r="AI39" s="45"/>
      <c r="AJ39" s="45"/>
      <c r="AK39" s="45">
        <v>1.3</v>
      </c>
      <c r="AL39" s="45">
        <v>0</v>
      </c>
      <c r="AM39" s="45">
        <v>71</v>
      </c>
      <c r="AN39" s="45">
        <v>18</v>
      </c>
      <c r="AO39" s="45">
        <v>53</v>
      </c>
      <c r="AP39" s="45" t="s">
        <v>207</v>
      </c>
      <c r="AQ39" s="45" t="s">
        <v>155</v>
      </c>
      <c r="AR39" s="45" t="s">
        <v>208</v>
      </c>
      <c r="AS39" s="45" t="s">
        <v>930</v>
      </c>
      <c r="AT39" s="45" t="s">
        <v>337</v>
      </c>
      <c r="AU39" s="45" t="s">
        <v>931</v>
      </c>
      <c r="AV39" s="45" t="s">
        <v>932</v>
      </c>
      <c r="AW39" s="45" t="s">
        <v>933</v>
      </c>
      <c r="AX39" s="45" t="s">
        <v>187</v>
      </c>
      <c r="AY39" s="45" t="s">
        <v>934</v>
      </c>
      <c r="AZ39" s="45">
        <v>82</v>
      </c>
      <c r="BA39" s="45"/>
      <c r="BB39" s="112"/>
      <c r="BC39" s="112">
        <v>600175000</v>
      </c>
      <c r="BD39" s="112">
        <v>147615187</v>
      </c>
      <c r="BE39" s="112">
        <v>400118000</v>
      </c>
      <c r="BF39" s="54">
        <v>1000293000</v>
      </c>
      <c r="BG39" s="123">
        <v>8453169</v>
      </c>
      <c r="BH39" s="66">
        <v>0.59</v>
      </c>
      <c r="BI39" s="54"/>
      <c r="BJ39" s="45"/>
      <c r="BK39" s="45"/>
      <c r="BL39" s="54">
        <f t="shared" si="1"/>
        <v>0</v>
      </c>
      <c r="BM39" s="45" t="s">
        <v>935</v>
      </c>
      <c r="BN39" s="45" t="s">
        <v>921</v>
      </c>
      <c r="BO39" s="45" t="s">
        <v>926</v>
      </c>
      <c r="BP39" s="74">
        <v>44585</v>
      </c>
      <c r="BQ39" s="74">
        <v>44669</v>
      </c>
      <c r="BR39" s="74">
        <v>45033</v>
      </c>
      <c r="BS39" s="76" t="s">
        <v>936</v>
      </c>
      <c r="BT39" s="74">
        <v>44645</v>
      </c>
      <c r="BU39" s="45">
        <v>12</v>
      </c>
      <c r="BV39" s="76" t="s">
        <v>937</v>
      </c>
      <c r="BW39" s="76" t="s">
        <v>938</v>
      </c>
      <c r="BX39" s="45" t="s">
        <v>939</v>
      </c>
      <c r="BY39" s="163">
        <v>45016</v>
      </c>
      <c r="BZ39" s="54">
        <v>210061250</v>
      </c>
      <c r="CA39" s="114">
        <v>44704</v>
      </c>
      <c r="CB39" s="54">
        <v>210061250</v>
      </c>
      <c r="CC39" s="114">
        <v>45169</v>
      </c>
      <c r="CD39" s="54"/>
      <c r="CE39" s="146"/>
      <c r="CF39" s="146"/>
      <c r="CG39" s="146"/>
      <c r="CH39" s="146"/>
      <c r="CI39" s="146"/>
      <c r="CJ39" s="54"/>
      <c r="CK39" s="54"/>
      <c r="CL39" s="54"/>
      <c r="CM39" s="54"/>
      <c r="CN39" s="54"/>
      <c r="CO39" s="54"/>
      <c r="CP39" s="54"/>
      <c r="CQ39" s="54"/>
      <c r="CR39" s="54"/>
      <c r="CS39" s="54"/>
      <c r="CT39" s="54"/>
      <c r="CU39" s="54"/>
      <c r="CV39" s="60">
        <f t="shared" si="2"/>
        <v>420122500</v>
      </c>
      <c r="CW39" s="60">
        <f t="shared" si="3"/>
        <v>0</v>
      </c>
      <c r="CX39" s="60">
        <f t="shared" si="4"/>
        <v>180052500</v>
      </c>
      <c r="CY39" s="60">
        <f t="shared" si="5"/>
        <v>147615187</v>
      </c>
      <c r="CZ39" s="61">
        <f t="shared" si="6"/>
        <v>0</v>
      </c>
      <c r="DA39" s="61">
        <f t="shared" si="7"/>
        <v>0</v>
      </c>
      <c r="DB39" s="54">
        <f t="shared" si="8"/>
        <v>0</v>
      </c>
      <c r="DC39" s="60">
        <f t="shared" si="9"/>
        <v>0</v>
      </c>
      <c r="DD39" s="54">
        <v>181598139</v>
      </c>
      <c r="DE39" s="61">
        <f t="shared" si="10"/>
        <v>238524361</v>
      </c>
      <c r="DF39" s="177"/>
      <c r="DG39" s="54">
        <v>400118000</v>
      </c>
      <c r="DH39" s="195">
        <v>400118000</v>
      </c>
      <c r="DI39" s="64">
        <f t="shared" si="11"/>
        <v>1</v>
      </c>
      <c r="DJ39" s="177">
        <v>9.4999999999999998E-3</v>
      </c>
      <c r="DK39" s="190">
        <v>0.58829999999999993</v>
      </c>
      <c r="DL39" s="66">
        <f t="shared" si="12"/>
        <v>0.30257531386678888</v>
      </c>
      <c r="DM39" s="45">
        <v>35.5</v>
      </c>
      <c r="DN39" s="45"/>
      <c r="DO39" s="45"/>
      <c r="DP39" s="45"/>
      <c r="DQ39" s="45"/>
      <c r="DR39" s="45">
        <v>1.3</v>
      </c>
      <c r="DS39" s="81">
        <v>0</v>
      </c>
      <c r="DT39" s="45">
        <v>0</v>
      </c>
      <c r="DU39" s="81">
        <v>0</v>
      </c>
      <c r="DV39" s="81">
        <v>71</v>
      </c>
      <c r="DW39" s="69">
        <v>53</v>
      </c>
      <c r="DX39" s="69">
        <v>18</v>
      </c>
      <c r="DY39" s="69"/>
      <c r="DZ39" s="69"/>
      <c r="EA39" s="69"/>
      <c r="EB39" s="69"/>
      <c r="EC39" s="69"/>
      <c r="ED39" s="69"/>
      <c r="EE39" s="69"/>
      <c r="EF39" s="81">
        <v>71</v>
      </c>
      <c r="EG39" s="70">
        <f t="shared" si="13"/>
        <v>0</v>
      </c>
      <c r="EH39" s="179" t="s">
        <v>168</v>
      </c>
      <c r="EI39" s="71" t="s">
        <v>940</v>
      </c>
      <c r="EJ39" s="72" t="s">
        <v>941</v>
      </c>
      <c r="EK39" s="72" t="s">
        <v>505</v>
      </c>
      <c r="EL39" s="72" t="s">
        <v>942</v>
      </c>
      <c r="EM39" s="146">
        <v>45139</v>
      </c>
      <c r="EN39" s="48">
        <v>71</v>
      </c>
      <c r="EO39" s="48">
        <v>71</v>
      </c>
      <c r="EP39" s="48" t="s">
        <v>545</v>
      </c>
      <c r="EQ39" s="48">
        <v>71</v>
      </c>
      <c r="ER39" s="74">
        <v>45339</v>
      </c>
      <c r="ES39" s="180">
        <v>71</v>
      </c>
      <c r="ET39" s="180">
        <v>71</v>
      </c>
      <c r="EU39" s="78" t="s">
        <v>169</v>
      </c>
    </row>
    <row r="40" spans="1:158" ht="40" hidden="1" customHeight="1" x14ac:dyDescent="0.2">
      <c r="A40" s="120"/>
      <c r="B40" s="121" t="s">
        <v>943</v>
      </c>
      <c r="C40" s="95" t="s">
        <v>943</v>
      </c>
      <c r="D40" s="45" t="s">
        <v>943</v>
      </c>
      <c r="E40" s="176" t="s">
        <v>944</v>
      </c>
      <c r="F40" s="45" t="s">
        <v>141</v>
      </c>
      <c r="G40" s="45" t="s">
        <v>923</v>
      </c>
      <c r="H40" s="45">
        <v>3208384415</v>
      </c>
      <c r="I40" s="45" t="s">
        <v>143</v>
      </c>
      <c r="J40" s="45" t="s">
        <v>601</v>
      </c>
      <c r="K40" s="45" t="s">
        <v>924</v>
      </c>
      <c r="L40" s="81">
        <v>1605480227026</v>
      </c>
      <c r="M40" s="45">
        <v>12</v>
      </c>
      <c r="N40" s="45" t="s">
        <v>945</v>
      </c>
      <c r="O40" s="45" t="s">
        <v>946</v>
      </c>
      <c r="P40" s="45" t="s">
        <v>148</v>
      </c>
      <c r="Q40" s="45" t="s">
        <v>947</v>
      </c>
      <c r="R40" s="81">
        <v>1</v>
      </c>
      <c r="S40" s="76" t="s">
        <v>948</v>
      </c>
      <c r="T40" s="81">
        <v>6</v>
      </c>
      <c r="U40" s="48">
        <v>46</v>
      </c>
      <c r="V40" s="49" t="s">
        <v>949</v>
      </c>
      <c r="W40" s="45" t="s">
        <v>27</v>
      </c>
      <c r="X40" s="45"/>
      <c r="Y40" s="45"/>
      <c r="Z40" s="45"/>
      <c r="AA40" s="45"/>
      <c r="AB40" s="45" t="s">
        <v>153</v>
      </c>
      <c r="AC40" s="45" t="s">
        <v>153</v>
      </c>
      <c r="AD40" s="45"/>
      <c r="AE40" s="45">
        <v>100</v>
      </c>
      <c r="AF40" s="45">
        <f t="shared" si="14"/>
        <v>103</v>
      </c>
      <c r="AG40" s="45"/>
      <c r="AH40" s="45"/>
      <c r="AI40" s="45"/>
      <c r="AJ40" s="45"/>
      <c r="AK40" s="45">
        <v>3</v>
      </c>
      <c r="AL40" s="45">
        <v>1.2</v>
      </c>
      <c r="AM40" s="45">
        <v>100</v>
      </c>
      <c r="AN40" s="45">
        <v>46</v>
      </c>
      <c r="AO40" s="45">
        <v>54</v>
      </c>
      <c r="AP40" s="45" t="s">
        <v>950</v>
      </c>
      <c r="AQ40" s="45" t="s">
        <v>155</v>
      </c>
      <c r="AR40" s="45" t="s">
        <v>208</v>
      </c>
      <c r="AS40" s="45" t="s">
        <v>951</v>
      </c>
      <c r="AT40" s="45" t="s">
        <v>337</v>
      </c>
      <c r="AU40" s="45" t="s">
        <v>952</v>
      </c>
      <c r="AV40" s="45" t="s">
        <v>953</v>
      </c>
      <c r="AW40" s="45" t="s">
        <v>954</v>
      </c>
      <c r="AX40" s="45" t="s">
        <v>187</v>
      </c>
      <c r="AY40" s="45" t="s">
        <v>934</v>
      </c>
      <c r="AZ40" s="45">
        <v>82</v>
      </c>
      <c r="BA40" s="45"/>
      <c r="BB40" s="112"/>
      <c r="BC40" s="112">
        <v>899850000</v>
      </c>
      <c r="BD40" s="112">
        <v>187678200</v>
      </c>
      <c r="BE40" s="112">
        <v>666495000</v>
      </c>
      <c r="BF40" s="54">
        <v>1566345000</v>
      </c>
      <c r="BG40" s="123">
        <v>8998500</v>
      </c>
      <c r="BH40" s="66">
        <v>0.56999999999999995</v>
      </c>
      <c r="BI40" s="54"/>
      <c r="BJ40" s="45"/>
      <c r="BK40" s="45"/>
      <c r="BL40" s="54">
        <f t="shared" si="1"/>
        <v>0</v>
      </c>
      <c r="BM40" s="45" t="s">
        <v>955</v>
      </c>
      <c r="BN40" s="45" t="s">
        <v>943</v>
      </c>
      <c r="BO40" s="45" t="s">
        <v>946</v>
      </c>
      <c r="BP40" s="74">
        <v>44585</v>
      </c>
      <c r="BQ40" s="74">
        <v>44669</v>
      </c>
      <c r="BR40" s="74">
        <v>45033</v>
      </c>
      <c r="BS40" s="76" t="s">
        <v>956</v>
      </c>
      <c r="BT40" s="74">
        <v>44629</v>
      </c>
      <c r="BU40" s="45">
        <v>12</v>
      </c>
      <c r="BV40" s="76" t="s">
        <v>957</v>
      </c>
      <c r="BW40" s="76" t="s">
        <v>938</v>
      </c>
      <c r="BX40" s="45" t="s">
        <v>939</v>
      </c>
      <c r="BY40" s="163">
        <v>45016</v>
      </c>
      <c r="BZ40" s="54">
        <v>314947500</v>
      </c>
      <c r="CA40" s="114">
        <v>44704</v>
      </c>
      <c r="CB40" s="54">
        <v>314947500</v>
      </c>
      <c r="CC40" s="114">
        <v>45141</v>
      </c>
      <c r="CD40" s="54"/>
      <c r="CE40" s="146"/>
      <c r="CF40" s="146"/>
      <c r="CG40" s="146"/>
      <c r="CH40" s="146"/>
      <c r="CI40" s="146"/>
      <c r="CJ40" s="54"/>
      <c r="CK40" s="54"/>
      <c r="CL40" s="54"/>
      <c r="CM40" s="54"/>
      <c r="CN40" s="54"/>
      <c r="CO40" s="54"/>
      <c r="CP40" s="54"/>
      <c r="CQ40" s="54"/>
      <c r="CR40" s="54"/>
      <c r="CS40" s="54"/>
      <c r="CT40" s="54"/>
      <c r="CU40" s="54"/>
      <c r="CV40" s="60">
        <f t="shared" si="2"/>
        <v>629895000</v>
      </c>
      <c r="CW40" s="60">
        <f t="shared" si="3"/>
        <v>0</v>
      </c>
      <c r="CX40" s="60">
        <f t="shared" si="4"/>
        <v>269955000</v>
      </c>
      <c r="CY40" s="60">
        <f t="shared" si="5"/>
        <v>187678200</v>
      </c>
      <c r="CZ40" s="61">
        <f t="shared" si="6"/>
        <v>0</v>
      </c>
      <c r="DA40" s="61">
        <f t="shared" si="7"/>
        <v>0</v>
      </c>
      <c r="DB40" s="54">
        <f t="shared" si="8"/>
        <v>0</v>
      </c>
      <c r="DC40" s="60">
        <f t="shared" si="9"/>
        <v>0</v>
      </c>
      <c r="DD40" s="54">
        <v>313085454</v>
      </c>
      <c r="DE40" s="61">
        <f t="shared" si="10"/>
        <v>316809546</v>
      </c>
      <c r="DF40" s="54"/>
      <c r="DG40" s="54">
        <v>666495000</v>
      </c>
      <c r="DH40" s="54">
        <v>128206729</v>
      </c>
      <c r="DI40" s="64">
        <f t="shared" si="11"/>
        <v>0.1923596261037217</v>
      </c>
      <c r="DJ40" s="177">
        <v>0</v>
      </c>
      <c r="DK40" s="190">
        <v>0.37790000000000001</v>
      </c>
      <c r="DL40" s="66">
        <f t="shared" si="12"/>
        <v>0.34793071511918655</v>
      </c>
      <c r="DM40" s="45">
        <v>100</v>
      </c>
      <c r="DN40" s="45"/>
      <c r="DO40" s="45"/>
      <c r="DP40" s="45"/>
      <c r="DQ40" s="45"/>
      <c r="DR40" s="45">
        <v>3</v>
      </c>
      <c r="DS40" s="81">
        <v>0</v>
      </c>
      <c r="DT40" s="45">
        <v>1.2</v>
      </c>
      <c r="DU40" s="81">
        <v>1</v>
      </c>
      <c r="DV40" s="81">
        <v>35</v>
      </c>
      <c r="DW40" s="69">
        <v>30</v>
      </c>
      <c r="DX40" s="69">
        <v>22</v>
      </c>
      <c r="DY40" s="69">
        <v>24</v>
      </c>
      <c r="DZ40" s="69">
        <v>23</v>
      </c>
      <c r="EA40" s="69"/>
      <c r="EB40" s="69">
        <v>1</v>
      </c>
      <c r="EC40" s="69"/>
      <c r="ED40" s="69"/>
      <c r="EE40" s="69"/>
      <c r="EF40" s="81">
        <v>35</v>
      </c>
      <c r="EG40" s="70">
        <f t="shared" si="13"/>
        <v>1.2</v>
      </c>
      <c r="EH40" s="179" t="s">
        <v>168</v>
      </c>
      <c r="EI40" s="71" t="s">
        <v>958</v>
      </c>
      <c r="EJ40" s="72" t="s">
        <v>727</v>
      </c>
      <c r="EK40" s="72" t="s">
        <v>942</v>
      </c>
      <c r="EL40" s="72" t="s">
        <v>828</v>
      </c>
      <c r="EM40" s="146">
        <v>45139</v>
      </c>
      <c r="EN40" s="48">
        <v>100</v>
      </c>
      <c r="EO40" s="48">
        <v>35</v>
      </c>
      <c r="EP40" s="48" t="s">
        <v>959</v>
      </c>
      <c r="EQ40" s="48">
        <v>46</v>
      </c>
      <c r="ER40" s="74">
        <v>45339</v>
      </c>
      <c r="ES40" s="180">
        <v>35</v>
      </c>
      <c r="ET40" s="180">
        <v>35</v>
      </c>
      <c r="EU40" s="78" t="s">
        <v>169</v>
      </c>
    </row>
    <row r="41" spans="1:158" ht="40" hidden="1" customHeight="1" x14ac:dyDescent="0.2">
      <c r="A41" s="120" t="s">
        <v>960</v>
      </c>
      <c r="B41" s="121" t="s">
        <v>960</v>
      </c>
      <c r="C41" s="95" t="s">
        <v>960</v>
      </c>
      <c r="D41" s="45" t="s">
        <v>960</v>
      </c>
      <c r="E41" s="111" t="s">
        <v>961</v>
      </c>
      <c r="F41" s="81" t="s">
        <v>172</v>
      </c>
      <c r="G41" s="45" t="s">
        <v>525</v>
      </c>
      <c r="H41" s="45">
        <v>3137799707</v>
      </c>
      <c r="I41" s="45" t="s">
        <v>143</v>
      </c>
      <c r="J41" s="45" t="s">
        <v>383</v>
      </c>
      <c r="K41" s="45" t="s">
        <v>384</v>
      </c>
      <c r="L41" s="81" t="s">
        <v>962</v>
      </c>
      <c r="M41" s="45">
        <v>18</v>
      </c>
      <c r="N41" s="152" t="s">
        <v>963</v>
      </c>
      <c r="O41" s="45" t="s">
        <v>964</v>
      </c>
      <c r="P41" s="45" t="s">
        <v>388</v>
      </c>
      <c r="Q41" s="45" t="s">
        <v>965</v>
      </c>
      <c r="R41" s="81">
        <v>2</v>
      </c>
      <c r="S41" s="76" t="s">
        <v>966</v>
      </c>
      <c r="T41" s="81">
        <v>4</v>
      </c>
      <c r="U41" s="48">
        <v>27</v>
      </c>
      <c r="V41" s="49" t="s">
        <v>967</v>
      </c>
      <c r="W41" s="45" t="s">
        <v>27</v>
      </c>
      <c r="X41" s="45"/>
      <c r="Y41" s="45"/>
      <c r="Z41" s="45"/>
      <c r="AA41" s="45"/>
      <c r="AB41" s="45" t="s">
        <v>153</v>
      </c>
      <c r="AC41" s="45"/>
      <c r="AD41" s="45"/>
      <c r="AE41" s="45">
        <v>259.64999999999998</v>
      </c>
      <c r="AF41" s="45">
        <f t="shared" si="14"/>
        <v>301.29999999999995</v>
      </c>
      <c r="AG41" s="45"/>
      <c r="AH41" s="45"/>
      <c r="AI41" s="61">
        <v>0</v>
      </c>
      <c r="AJ41" s="61">
        <v>0</v>
      </c>
      <c r="AK41" s="45">
        <v>41.65</v>
      </c>
      <c r="AL41" s="45">
        <v>87.52</v>
      </c>
      <c r="AM41" s="45">
        <v>77</v>
      </c>
      <c r="AN41" s="45">
        <v>27</v>
      </c>
      <c r="AO41" s="45">
        <v>50</v>
      </c>
      <c r="AP41" s="45" t="s">
        <v>207</v>
      </c>
      <c r="AQ41" s="45" t="s">
        <v>155</v>
      </c>
      <c r="AR41" s="45" t="s">
        <v>208</v>
      </c>
      <c r="AS41" s="45" t="s">
        <v>532</v>
      </c>
      <c r="AT41" s="45" t="s">
        <v>210</v>
      </c>
      <c r="AU41" s="76" t="s">
        <v>968</v>
      </c>
      <c r="AV41" s="76" t="s">
        <v>969</v>
      </c>
      <c r="AW41" s="76" t="s">
        <v>970</v>
      </c>
      <c r="AX41" s="76" t="s">
        <v>396</v>
      </c>
      <c r="AY41" s="76" t="s">
        <v>971</v>
      </c>
      <c r="AZ41" s="45">
        <v>84</v>
      </c>
      <c r="BA41" s="45" t="s">
        <v>972</v>
      </c>
      <c r="BB41" s="112"/>
      <c r="BC41" s="112">
        <v>692934402</v>
      </c>
      <c r="BD41" s="112">
        <v>0</v>
      </c>
      <c r="BE41" s="112">
        <v>595325100</v>
      </c>
      <c r="BF41" s="61">
        <v>1288259502</v>
      </c>
      <c r="BG41" s="103">
        <v>8999148.0779220778</v>
      </c>
      <c r="BH41" s="104">
        <v>0.53</v>
      </c>
      <c r="BI41" s="61"/>
      <c r="BJ41" s="45"/>
      <c r="BK41" s="45"/>
      <c r="BL41" s="54">
        <f t="shared" si="1"/>
        <v>0</v>
      </c>
      <c r="BM41" s="76" t="s">
        <v>973</v>
      </c>
      <c r="BN41" s="76" t="s">
        <v>960</v>
      </c>
      <c r="BO41" s="45" t="s">
        <v>964</v>
      </c>
      <c r="BP41" s="74">
        <v>44601</v>
      </c>
      <c r="BQ41" s="74">
        <v>44649</v>
      </c>
      <c r="BR41" s="74">
        <v>45197</v>
      </c>
      <c r="BS41" s="76" t="s">
        <v>974</v>
      </c>
      <c r="BT41" s="74">
        <v>44624</v>
      </c>
      <c r="BU41" s="45">
        <v>18</v>
      </c>
      <c r="BV41" s="76" t="s">
        <v>975</v>
      </c>
      <c r="BW41" s="76" t="s">
        <v>976</v>
      </c>
      <c r="BX41" s="45"/>
      <c r="BY41" s="45"/>
      <c r="BZ41" s="61">
        <v>242527041</v>
      </c>
      <c r="CA41" s="114">
        <v>44692</v>
      </c>
      <c r="CB41" s="61">
        <v>242527041</v>
      </c>
      <c r="CC41" s="114">
        <v>45092</v>
      </c>
      <c r="CD41" s="61"/>
      <c r="CE41" s="146"/>
      <c r="CF41" s="146"/>
      <c r="CG41" s="146"/>
      <c r="CH41" s="146"/>
      <c r="CI41" s="146"/>
      <c r="CJ41" s="61"/>
      <c r="CK41" s="61"/>
      <c r="CL41" s="61"/>
      <c r="CM41" s="61"/>
      <c r="CN41" s="61"/>
      <c r="CO41" s="61"/>
      <c r="CP41" s="61"/>
      <c r="CQ41" s="61"/>
      <c r="CR41" s="61"/>
      <c r="CS41" s="61"/>
      <c r="CT41" s="61"/>
      <c r="CU41" s="61"/>
      <c r="CV41" s="60">
        <f t="shared" si="2"/>
        <v>485054082</v>
      </c>
      <c r="CW41" s="60">
        <f t="shared" si="3"/>
        <v>0</v>
      </c>
      <c r="CX41" s="60">
        <f t="shared" si="4"/>
        <v>207880320</v>
      </c>
      <c r="CY41" s="60">
        <f t="shared" si="5"/>
        <v>0</v>
      </c>
      <c r="CZ41" s="61">
        <f t="shared" si="6"/>
        <v>0</v>
      </c>
      <c r="DA41" s="61">
        <f t="shared" si="7"/>
        <v>0</v>
      </c>
      <c r="DB41" s="54">
        <f t="shared" si="8"/>
        <v>0</v>
      </c>
      <c r="DC41" s="60">
        <f t="shared" si="9"/>
        <v>0</v>
      </c>
      <c r="DD41" s="196">
        <v>331080561</v>
      </c>
      <c r="DE41" s="61">
        <f t="shared" si="10"/>
        <v>153973521</v>
      </c>
      <c r="DF41" s="61"/>
      <c r="DG41" s="61">
        <v>595325100</v>
      </c>
      <c r="DH41" s="197">
        <v>305428049</v>
      </c>
      <c r="DI41" s="64">
        <f t="shared" si="11"/>
        <v>0.51304413168535978</v>
      </c>
      <c r="DJ41" s="104">
        <v>0.22</v>
      </c>
      <c r="DK41" s="104">
        <v>0.39</v>
      </c>
      <c r="DL41" s="66">
        <f t="shared" si="12"/>
        <v>0.47779495439165681</v>
      </c>
      <c r="DM41" s="45">
        <v>259.64999999999998</v>
      </c>
      <c r="DN41" s="45"/>
      <c r="DO41" s="45"/>
      <c r="DP41" s="45"/>
      <c r="DQ41" s="45"/>
      <c r="DR41" s="45">
        <v>41.65</v>
      </c>
      <c r="DS41" s="167">
        <v>77</v>
      </c>
      <c r="DT41" s="45">
        <v>87.52</v>
      </c>
      <c r="DU41" s="168">
        <v>5</v>
      </c>
      <c r="DV41" s="67">
        <v>77</v>
      </c>
      <c r="DW41" s="69">
        <v>43</v>
      </c>
      <c r="DX41" s="69">
        <v>22</v>
      </c>
      <c r="DY41" s="69">
        <v>5</v>
      </c>
      <c r="DZ41" s="69">
        <v>4</v>
      </c>
      <c r="EA41" s="69">
        <v>2</v>
      </c>
      <c r="EB41" s="69">
        <v>1</v>
      </c>
      <c r="EC41" s="69"/>
      <c r="ED41" s="69"/>
      <c r="EE41" s="69">
        <v>0</v>
      </c>
      <c r="EF41" s="67">
        <v>77</v>
      </c>
      <c r="EG41" s="70">
        <f t="shared" si="13"/>
        <v>87.52</v>
      </c>
      <c r="EH41" s="45" t="s">
        <v>168</v>
      </c>
      <c r="EI41" s="165" t="s">
        <v>977</v>
      </c>
      <c r="EJ41" s="119" t="s">
        <v>195</v>
      </c>
      <c r="EK41" s="119" t="s">
        <v>251</v>
      </c>
      <c r="EL41" s="119" t="s">
        <v>544</v>
      </c>
      <c r="EM41" s="74">
        <v>45214</v>
      </c>
      <c r="EN41" s="48">
        <v>77</v>
      </c>
      <c r="EO41" s="48">
        <v>77</v>
      </c>
      <c r="EP41" s="48" t="s">
        <v>978</v>
      </c>
      <c r="EQ41" s="48">
        <v>77</v>
      </c>
      <c r="ER41" s="45"/>
      <c r="ES41" s="40"/>
      <c r="ET41" s="40"/>
      <c r="EU41" s="40"/>
    </row>
    <row r="42" spans="1:158" ht="40" hidden="1" customHeight="1" x14ac:dyDescent="0.2">
      <c r="A42" s="120" t="s">
        <v>979</v>
      </c>
      <c r="B42" s="121" t="s">
        <v>979</v>
      </c>
      <c r="C42" s="95" t="s">
        <v>979</v>
      </c>
      <c r="D42" s="45" t="s">
        <v>979</v>
      </c>
      <c r="E42" s="122" t="s">
        <v>980</v>
      </c>
      <c r="F42" s="45" t="s">
        <v>227</v>
      </c>
      <c r="G42" s="45" t="s">
        <v>780</v>
      </c>
      <c r="H42" s="45">
        <v>3174396170</v>
      </c>
      <c r="I42" s="45" t="s">
        <v>143</v>
      </c>
      <c r="J42" s="45" t="s">
        <v>144</v>
      </c>
      <c r="K42" s="45" t="s">
        <v>173</v>
      </c>
      <c r="L42" s="81">
        <v>1573067164283</v>
      </c>
      <c r="M42" s="45">
        <v>18</v>
      </c>
      <c r="N42" s="152" t="s">
        <v>981</v>
      </c>
      <c r="O42" s="45" t="s">
        <v>982</v>
      </c>
      <c r="P42" s="45" t="s">
        <v>176</v>
      </c>
      <c r="Q42" s="45" t="s">
        <v>278</v>
      </c>
      <c r="R42" s="81">
        <v>1</v>
      </c>
      <c r="S42" s="76" t="s">
        <v>983</v>
      </c>
      <c r="T42" s="81">
        <v>7</v>
      </c>
      <c r="U42" s="48">
        <v>17</v>
      </c>
      <c r="V42" s="49" t="s">
        <v>984</v>
      </c>
      <c r="W42" s="45" t="s">
        <v>27</v>
      </c>
      <c r="X42" s="45"/>
      <c r="Y42" s="45"/>
      <c r="Z42" s="45"/>
      <c r="AA42" s="45"/>
      <c r="AB42" s="45" t="s">
        <v>153</v>
      </c>
      <c r="AC42" s="45" t="s">
        <v>153</v>
      </c>
      <c r="AD42" s="45"/>
      <c r="AE42" s="45">
        <v>234</v>
      </c>
      <c r="AF42" s="45">
        <f t="shared" si="14"/>
        <v>287.60000000000002</v>
      </c>
      <c r="AG42" s="45"/>
      <c r="AH42" s="45"/>
      <c r="AI42" s="45"/>
      <c r="AJ42" s="45"/>
      <c r="AK42" s="45">
        <v>53.6</v>
      </c>
      <c r="AL42" s="45">
        <v>15</v>
      </c>
      <c r="AM42" s="45">
        <v>101</v>
      </c>
      <c r="AN42" s="45">
        <v>17</v>
      </c>
      <c r="AO42" s="45">
        <v>84</v>
      </c>
      <c r="AP42" s="45" t="s">
        <v>207</v>
      </c>
      <c r="AQ42" s="45" t="s">
        <v>155</v>
      </c>
      <c r="AR42" s="45" t="s">
        <v>208</v>
      </c>
      <c r="AS42" s="45" t="s">
        <v>281</v>
      </c>
      <c r="AT42" s="45" t="s">
        <v>210</v>
      </c>
      <c r="AU42" s="45" t="s">
        <v>985</v>
      </c>
      <c r="AV42" s="45" t="s">
        <v>986</v>
      </c>
      <c r="AW42" s="45" t="s">
        <v>986</v>
      </c>
      <c r="AX42" s="45" t="s">
        <v>264</v>
      </c>
      <c r="AY42" s="45" t="s">
        <v>987</v>
      </c>
      <c r="AZ42" s="45">
        <v>90</v>
      </c>
      <c r="BA42" s="45" t="s">
        <v>988</v>
      </c>
      <c r="BB42" s="112"/>
      <c r="BC42" s="112">
        <v>909000000</v>
      </c>
      <c r="BD42" s="112">
        <v>84594124</v>
      </c>
      <c r="BE42" s="112">
        <v>833617131</v>
      </c>
      <c r="BF42" s="61">
        <v>1742617131</v>
      </c>
      <c r="BG42" s="103">
        <v>9000000</v>
      </c>
      <c r="BH42" s="104">
        <v>0.52</v>
      </c>
      <c r="BI42" s="45"/>
      <c r="BJ42" s="45"/>
      <c r="BK42" s="45"/>
      <c r="BL42" s="54">
        <f t="shared" si="1"/>
        <v>0</v>
      </c>
      <c r="BM42" s="45" t="s">
        <v>989</v>
      </c>
      <c r="BN42" s="45" t="s">
        <v>979</v>
      </c>
      <c r="BO42" s="45" t="s">
        <v>982</v>
      </c>
      <c r="BP42" s="74">
        <v>44586</v>
      </c>
      <c r="BQ42" s="74">
        <v>44687</v>
      </c>
      <c r="BR42" s="74">
        <v>45235</v>
      </c>
      <c r="BS42" s="76" t="s">
        <v>990</v>
      </c>
      <c r="BT42" s="74">
        <v>44645</v>
      </c>
      <c r="BU42" s="45">
        <v>18</v>
      </c>
      <c r="BV42" s="76" t="s">
        <v>991</v>
      </c>
      <c r="BW42" s="76" t="s">
        <v>992</v>
      </c>
      <c r="BX42" s="45"/>
      <c r="BY42" s="45"/>
      <c r="BZ42" s="113">
        <v>318150000</v>
      </c>
      <c r="CA42" s="114">
        <v>44736</v>
      </c>
      <c r="CB42" s="113"/>
      <c r="CC42" s="146"/>
      <c r="CD42" s="113"/>
      <c r="CE42" s="146"/>
      <c r="CF42" s="146"/>
      <c r="CG42" s="146"/>
      <c r="CH42" s="146"/>
      <c r="CI42" s="146"/>
      <c r="CJ42" s="113"/>
      <c r="CK42" s="113"/>
      <c r="CL42" s="113"/>
      <c r="CM42" s="113"/>
      <c r="CN42" s="113"/>
      <c r="CO42" s="113"/>
      <c r="CP42" s="113"/>
      <c r="CQ42" s="113"/>
      <c r="CR42" s="113"/>
      <c r="CS42" s="113"/>
      <c r="CT42" s="113"/>
      <c r="CU42" s="113"/>
      <c r="CV42" s="60">
        <f t="shared" si="2"/>
        <v>318150000</v>
      </c>
      <c r="CW42" s="60">
        <f t="shared" si="3"/>
        <v>0</v>
      </c>
      <c r="CX42" s="60">
        <f t="shared" si="4"/>
        <v>590850000</v>
      </c>
      <c r="CY42" s="60">
        <f t="shared" si="5"/>
        <v>84594124</v>
      </c>
      <c r="CZ42" s="61">
        <f t="shared" si="6"/>
        <v>0</v>
      </c>
      <c r="DA42" s="61">
        <f t="shared" si="7"/>
        <v>0</v>
      </c>
      <c r="DB42" s="54">
        <f t="shared" si="8"/>
        <v>0</v>
      </c>
      <c r="DC42" s="60">
        <f t="shared" si="9"/>
        <v>0</v>
      </c>
      <c r="DD42" s="60">
        <v>285949593</v>
      </c>
      <c r="DE42" s="61">
        <f t="shared" si="10"/>
        <v>32200407</v>
      </c>
      <c r="DF42" s="60"/>
      <c r="DG42" s="61">
        <v>833617131</v>
      </c>
      <c r="DH42" s="61">
        <v>699854462</v>
      </c>
      <c r="DI42" s="64">
        <f t="shared" si="11"/>
        <v>0.83953944319793494</v>
      </c>
      <c r="DJ42" s="198">
        <v>1.4E-3</v>
      </c>
      <c r="DK42" s="65">
        <v>0.62270000000000003</v>
      </c>
      <c r="DL42" s="66">
        <f t="shared" si="12"/>
        <v>0.31457600990099011</v>
      </c>
      <c r="DM42" s="45">
        <v>234</v>
      </c>
      <c r="DN42" s="75"/>
      <c r="DO42" s="75"/>
      <c r="DP42" s="75"/>
      <c r="DQ42" s="75"/>
      <c r="DR42" s="45">
        <v>53.6</v>
      </c>
      <c r="DS42" s="67" t="s">
        <v>993</v>
      </c>
      <c r="DT42" s="45">
        <v>15</v>
      </c>
      <c r="DU42" s="67" t="s">
        <v>994</v>
      </c>
      <c r="DV42" s="67">
        <v>101</v>
      </c>
      <c r="DW42" s="68">
        <v>83</v>
      </c>
      <c r="DX42" s="68">
        <v>18</v>
      </c>
      <c r="DY42" s="68"/>
      <c r="DZ42" s="68"/>
      <c r="EA42" s="68"/>
      <c r="EB42" s="68"/>
      <c r="EC42" s="68"/>
      <c r="ED42" s="68"/>
      <c r="EE42" s="67">
        <v>101</v>
      </c>
      <c r="EF42" s="67">
        <v>101</v>
      </c>
      <c r="EG42" s="70">
        <f t="shared" si="13"/>
        <v>15</v>
      </c>
      <c r="EH42" s="45" t="s">
        <v>168</v>
      </c>
      <c r="EI42" s="149" t="s">
        <v>995</v>
      </c>
      <c r="EJ42" s="119" t="s">
        <v>727</v>
      </c>
      <c r="EK42" s="119" t="s">
        <v>803</v>
      </c>
      <c r="EL42" s="69">
        <v>1</v>
      </c>
      <c r="EM42" s="74">
        <v>45255</v>
      </c>
      <c r="EN42" s="48">
        <v>101</v>
      </c>
      <c r="EO42" s="48">
        <v>101</v>
      </c>
      <c r="EP42" s="48" t="s">
        <v>996</v>
      </c>
      <c r="EQ42" s="48">
        <v>101</v>
      </c>
      <c r="ER42" s="74"/>
      <c r="ES42" s="98"/>
      <c r="ET42" s="98"/>
      <c r="EU42" s="98"/>
      <c r="EV42" s="199"/>
      <c r="EW42" s="199"/>
      <c r="EX42" s="199"/>
      <c r="EY42" s="199"/>
      <c r="EZ42" s="199"/>
      <c r="FA42" s="199"/>
      <c r="FB42" s="199"/>
    </row>
    <row r="43" spans="1:158" ht="40" hidden="1" customHeight="1" x14ac:dyDescent="0.2">
      <c r="A43" s="120" t="s">
        <v>997</v>
      </c>
      <c r="B43" s="121" t="s">
        <v>997</v>
      </c>
      <c r="C43" s="95" t="s">
        <v>997</v>
      </c>
      <c r="D43" s="45" t="s">
        <v>997</v>
      </c>
      <c r="E43" s="122" t="s">
        <v>998</v>
      </c>
      <c r="F43" s="43" t="s">
        <v>141</v>
      </c>
      <c r="G43" s="45" t="s">
        <v>807</v>
      </c>
      <c r="H43" s="45">
        <v>3135461538</v>
      </c>
      <c r="I43" s="45" t="s">
        <v>143</v>
      </c>
      <c r="J43" s="45" t="s">
        <v>601</v>
      </c>
      <c r="K43" s="45" t="s">
        <v>658</v>
      </c>
      <c r="L43" s="81">
        <v>870418228418</v>
      </c>
      <c r="M43" s="45">
        <v>24</v>
      </c>
      <c r="N43" s="152" t="s">
        <v>999</v>
      </c>
      <c r="O43" s="45" t="s">
        <v>1000</v>
      </c>
      <c r="P43" s="45" t="s">
        <v>811</v>
      </c>
      <c r="Q43" s="45" t="s">
        <v>908</v>
      </c>
      <c r="R43" s="81">
        <v>1</v>
      </c>
      <c r="S43" s="76" t="s">
        <v>1001</v>
      </c>
      <c r="T43" s="81">
        <v>16</v>
      </c>
      <c r="U43" s="48">
        <v>43</v>
      </c>
      <c r="V43" s="49" t="s">
        <v>1002</v>
      </c>
      <c r="W43" s="45" t="s">
        <v>27</v>
      </c>
      <c r="X43" s="45"/>
      <c r="Y43" s="45"/>
      <c r="Z43" s="45"/>
      <c r="AA43" s="45"/>
      <c r="AB43" s="45" t="s">
        <v>153</v>
      </c>
      <c r="AC43" s="45" t="s">
        <v>153</v>
      </c>
      <c r="AD43" s="45"/>
      <c r="AE43" s="45">
        <v>170</v>
      </c>
      <c r="AF43" s="45">
        <f t="shared" si="14"/>
        <v>395.25</v>
      </c>
      <c r="AG43" s="45"/>
      <c r="AH43" s="45"/>
      <c r="AI43" s="62">
        <v>0</v>
      </c>
      <c r="AJ43" s="62">
        <v>0</v>
      </c>
      <c r="AK43" s="45">
        <v>225.25</v>
      </c>
      <c r="AL43" s="45">
        <v>170</v>
      </c>
      <c r="AM43" s="45">
        <v>170</v>
      </c>
      <c r="AN43" s="45">
        <v>43</v>
      </c>
      <c r="AO43" s="45">
        <v>127</v>
      </c>
      <c r="AP43" s="45" t="s">
        <v>207</v>
      </c>
      <c r="AQ43" s="45" t="s">
        <v>155</v>
      </c>
      <c r="AR43" s="45" t="s">
        <v>182</v>
      </c>
      <c r="AS43" s="45" t="s">
        <v>1003</v>
      </c>
      <c r="AT43" s="45" t="s">
        <v>184</v>
      </c>
      <c r="AU43" s="76" t="s">
        <v>1004</v>
      </c>
      <c r="AV43" s="76" t="s">
        <v>1005</v>
      </c>
      <c r="AW43" s="76" t="s">
        <v>1005</v>
      </c>
      <c r="AX43" s="76" t="s">
        <v>820</v>
      </c>
      <c r="AY43" s="76" t="s">
        <v>1006</v>
      </c>
      <c r="AZ43" s="45">
        <v>92</v>
      </c>
      <c r="BA43" s="45"/>
      <c r="BB43" s="112"/>
      <c r="BC43" s="112">
        <v>917471590</v>
      </c>
      <c r="BD43" s="112">
        <v>94272000</v>
      </c>
      <c r="BE43" s="112">
        <v>623101950.74000001</v>
      </c>
      <c r="BF43" s="62">
        <v>1540573540.74</v>
      </c>
      <c r="BG43" s="103">
        <v>5396891.7058823528</v>
      </c>
      <c r="BH43" s="104">
        <v>0.59</v>
      </c>
      <c r="BI43" s="62"/>
      <c r="BJ43" s="45"/>
      <c r="BK43" s="45"/>
      <c r="BL43" s="54">
        <f t="shared" si="1"/>
        <v>0</v>
      </c>
      <c r="BM43" s="76" t="s">
        <v>1007</v>
      </c>
      <c r="BN43" s="76" t="s">
        <v>997</v>
      </c>
      <c r="BO43" s="45" t="s">
        <v>1000</v>
      </c>
      <c r="BP43" s="74">
        <v>44585</v>
      </c>
      <c r="BQ43" s="74">
        <v>44660</v>
      </c>
      <c r="BR43" s="74">
        <v>45390</v>
      </c>
      <c r="BS43" s="76" t="s">
        <v>165</v>
      </c>
      <c r="BT43" s="74">
        <v>44618</v>
      </c>
      <c r="BU43" s="45">
        <v>24</v>
      </c>
      <c r="BV43" s="76" t="s">
        <v>918</v>
      </c>
      <c r="BW43" s="76" t="s">
        <v>919</v>
      </c>
      <c r="BX43" s="45"/>
      <c r="BY43" s="45"/>
      <c r="BZ43" s="60">
        <v>321115057</v>
      </c>
      <c r="CA43" s="114">
        <v>44701</v>
      </c>
      <c r="CB43" s="60">
        <v>321115057</v>
      </c>
      <c r="CC43" s="114">
        <v>45182</v>
      </c>
      <c r="CD43" s="60"/>
      <c r="CE43" s="146"/>
      <c r="CF43" s="146"/>
      <c r="CG43" s="146"/>
      <c r="CH43" s="146"/>
      <c r="CI43" s="146"/>
      <c r="CJ43" s="60"/>
      <c r="CK43" s="60"/>
      <c r="CL43" s="60"/>
      <c r="CM43" s="60"/>
      <c r="CN43" s="60"/>
      <c r="CO43" s="60"/>
      <c r="CP43" s="60"/>
      <c r="CQ43" s="60"/>
      <c r="CR43" s="60"/>
      <c r="CS43" s="60"/>
      <c r="CT43" s="60"/>
      <c r="CU43" s="60"/>
      <c r="CV43" s="60">
        <f t="shared" si="2"/>
        <v>642230114</v>
      </c>
      <c r="CW43" s="60">
        <f t="shared" si="3"/>
        <v>0</v>
      </c>
      <c r="CX43" s="60">
        <f t="shared" si="4"/>
        <v>275241476</v>
      </c>
      <c r="CY43" s="60">
        <f t="shared" si="5"/>
        <v>94272000</v>
      </c>
      <c r="CZ43" s="61">
        <f t="shared" si="6"/>
        <v>0</v>
      </c>
      <c r="DA43" s="61">
        <f t="shared" si="7"/>
        <v>0</v>
      </c>
      <c r="DB43" s="54">
        <f t="shared" si="8"/>
        <v>0</v>
      </c>
      <c r="DC43" s="60">
        <f t="shared" si="9"/>
        <v>0</v>
      </c>
      <c r="DD43" s="62">
        <v>320560000</v>
      </c>
      <c r="DE43" s="61">
        <f t="shared" si="10"/>
        <v>321670114</v>
      </c>
      <c r="DF43" s="62"/>
      <c r="DG43" s="61">
        <v>623101950.74000001</v>
      </c>
      <c r="DH43" s="62">
        <v>168734828.00470588</v>
      </c>
      <c r="DI43" s="64">
        <f t="shared" si="11"/>
        <v>0.27079810583856345</v>
      </c>
      <c r="DJ43" s="65">
        <v>0</v>
      </c>
      <c r="DK43" s="65">
        <v>0.16701211923493589</v>
      </c>
      <c r="DL43" s="66">
        <f t="shared" si="12"/>
        <v>0.3493950150543626</v>
      </c>
      <c r="DM43" s="45">
        <v>170</v>
      </c>
      <c r="DN43" s="45"/>
      <c r="DO43" s="45"/>
      <c r="DP43" s="45"/>
      <c r="DQ43" s="45"/>
      <c r="DR43" s="45">
        <v>225.25</v>
      </c>
      <c r="DS43" s="67">
        <v>0</v>
      </c>
      <c r="DT43" s="45">
        <v>170</v>
      </c>
      <c r="DU43" s="67">
        <v>0</v>
      </c>
      <c r="DV43" s="67">
        <v>170</v>
      </c>
      <c r="DW43" s="68">
        <v>124</v>
      </c>
      <c r="DX43" s="68">
        <v>43</v>
      </c>
      <c r="DY43" s="68">
        <v>3</v>
      </c>
      <c r="DZ43" s="68"/>
      <c r="EA43" s="68"/>
      <c r="EB43" s="68"/>
      <c r="EC43" s="68"/>
      <c r="ED43" s="68"/>
      <c r="EE43" s="69">
        <v>0</v>
      </c>
      <c r="EF43" s="67">
        <v>170</v>
      </c>
      <c r="EG43" s="70">
        <f t="shared" si="13"/>
        <v>170</v>
      </c>
      <c r="EH43" s="45" t="s">
        <v>168</v>
      </c>
      <c r="EI43" s="71" t="s">
        <v>1008</v>
      </c>
      <c r="EJ43" s="119">
        <v>8</v>
      </c>
      <c r="EK43" s="119" t="s">
        <v>196</v>
      </c>
      <c r="EL43" s="119" t="s">
        <v>828</v>
      </c>
      <c r="EM43" s="74">
        <v>45163</v>
      </c>
      <c r="EN43" s="48">
        <v>170</v>
      </c>
      <c r="EO43" s="48">
        <v>170</v>
      </c>
      <c r="EP43" s="48" t="s">
        <v>1009</v>
      </c>
      <c r="EQ43" s="48">
        <v>170</v>
      </c>
      <c r="ER43" s="74"/>
      <c r="ES43" s="77">
        <v>170</v>
      </c>
      <c r="ET43" s="77">
        <v>170</v>
      </c>
      <c r="EU43" s="78" t="s">
        <v>169</v>
      </c>
    </row>
    <row r="44" spans="1:158" ht="40" hidden="1" customHeight="1" x14ac:dyDescent="0.2">
      <c r="A44" s="120"/>
      <c r="B44" s="121"/>
      <c r="C44" s="95"/>
      <c r="D44" s="161" t="s">
        <v>1010</v>
      </c>
      <c r="E44" s="111" t="s">
        <v>1011</v>
      </c>
      <c r="F44" s="45" t="s">
        <v>141</v>
      </c>
      <c r="G44" s="45" t="s">
        <v>1012</v>
      </c>
      <c r="H44" s="45">
        <v>3134069096</v>
      </c>
      <c r="I44" s="45" t="s">
        <v>143</v>
      </c>
      <c r="J44" s="45" t="s">
        <v>144</v>
      </c>
      <c r="K44" s="45" t="s">
        <v>831</v>
      </c>
      <c r="L44" s="81">
        <v>1313688153865</v>
      </c>
      <c r="M44" s="45">
        <v>12</v>
      </c>
      <c r="N44" s="152" t="s">
        <v>1013</v>
      </c>
      <c r="O44" s="45" t="s">
        <v>1014</v>
      </c>
      <c r="P44" s="45" t="s">
        <v>835</v>
      </c>
      <c r="Q44" s="45" t="s">
        <v>1015</v>
      </c>
      <c r="R44" s="81">
        <v>1</v>
      </c>
      <c r="S44" s="76" t="s">
        <v>1016</v>
      </c>
      <c r="T44" s="81">
        <v>18</v>
      </c>
      <c r="U44" s="48">
        <v>28</v>
      </c>
      <c r="V44" s="49" t="s">
        <v>1017</v>
      </c>
      <c r="W44" s="45" t="s">
        <v>27</v>
      </c>
      <c r="X44" s="45"/>
      <c r="Y44" s="45"/>
      <c r="Z44" s="45"/>
      <c r="AA44" s="45"/>
      <c r="AB44" s="45" t="s">
        <v>153</v>
      </c>
      <c r="AC44" s="45" t="s">
        <v>153</v>
      </c>
      <c r="AD44" s="45"/>
      <c r="AE44" s="45">
        <v>108</v>
      </c>
      <c r="AF44" s="45">
        <f t="shared" si="14"/>
        <v>697</v>
      </c>
      <c r="AG44" s="45"/>
      <c r="AH44" s="45"/>
      <c r="AI44" s="200">
        <v>0</v>
      </c>
      <c r="AJ44" s="200">
        <v>0</v>
      </c>
      <c r="AK44" s="45">
        <v>589</v>
      </c>
      <c r="AL44" s="45">
        <v>21.6</v>
      </c>
      <c r="AM44" s="45">
        <v>108</v>
      </c>
      <c r="AN44" s="45">
        <v>28</v>
      </c>
      <c r="AO44" s="45">
        <v>80</v>
      </c>
      <c r="AP44" s="45" t="s">
        <v>207</v>
      </c>
      <c r="AQ44" s="45" t="s">
        <v>155</v>
      </c>
      <c r="AR44" s="45" t="s">
        <v>182</v>
      </c>
      <c r="AS44" s="45" t="s">
        <v>1018</v>
      </c>
      <c r="AT44" s="45" t="s">
        <v>184</v>
      </c>
      <c r="AU44" s="76" t="s">
        <v>1019</v>
      </c>
      <c r="AV44" s="76" t="s">
        <v>1020</v>
      </c>
      <c r="AW44" s="76" t="s">
        <v>1021</v>
      </c>
      <c r="AX44" s="76" t="s">
        <v>460</v>
      </c>
      <c r="AY44" s="76" t="s">
        <v>1022</v>
      </c>
      <c r="AZ44" s="45">
        <v>96</v>
      </c>
      <c r="BA44" s="45" t="s">
        <v>1023</v>
      </c>
      <c r="BB44" s="112">
        <v>972000000</v>
      </c>
      <c r="BC44" s="112"/>
      <c r="BD44" s="112">
        <v>0</v>
      </c>
      <c r="BE44" s="112">
        <v>662980000</v>
      </c>
      <c r="BF44" s="62">
        <v>1634980000</v>
      </c>
      <c r="BG44" s="103">
        <v>0</v>
      </c>
      <c r="BH44" s="104">
        <v>0</v>
      </c>
      <c r="BI44" s="62"/>
      <c r="BJ44" s="45"/>
      <c r="BK44" s="45"/>
      <c r="BL44" s="54">
        <f t="shared" si="1"/>
        <v>0</v>
      </c>
      <c r="BM44" s="76" t="s">
        <v>1024</v>
      </c>
      <c r="BN44" s="76" t="s">
        <v>1010</v>
      </c>
      <c r="BO44" s="45" t="s">
        <v>1014</v>
      </c>
      <c r="BP44" s="74">
        <v>44600</v>
      </c>
      <c r="BQ44" s="74">
        <v>44628</v>
      </c>
      <c r="BR44" s="74">
        <v>45084</v>
      </c>
      <c r="BS44" s="76" t="s">
        <v>1025</v>
      </c>
      <c r="BT44" s="74">
        <v>44624</v>
      </c>
      <c r="BU44" s="45">
        <v>12</v>
      </c>
      <c r="BV44" s="76" t="s">
        <v>1026</v>
      </c>
      <c r="BW44" s="76" t="s">
        <v>849</v>
      </c>
      <c r="BX44" s="45" t="s">
        <v>1027</v>
      </c>
      <c r="BY44" s="153">
        <v>44988</v>
      </c>
      <c r="BZ44" s="60"/>
      <c r="CA44" s="114"/>
      <c r="CB44" s="60"/>
      <c r="CC44" s="146"/>
      <c r="CD44" s="60"/>
      <c r="CE44" s="146"/>
      <c r="CF44" s="146"/>
      <c r="CG44" s="146"/>
      <c r="CH44" s="146"/>
      <c r="CI44" s="146"/>
      <c r="CJ44" s="60"/>
      <c r="CK44" s="60"/>
      <c r="CL44" s="60"/>
      <c r="CM44" s="60"/>
      <c r="CN44" s="60"/>
      <c r="CO44" s="60"/>
      <c r="CP44" s="60">
        <v>340200000</v>
      </c>
      <c r="CQ44" s="163">
        <v>44650</v>
      </c>
      <c r="CR44" s="154">
        <v>340200000</v>
      </c>
      <c r="CS44" s="163">
        <v>44861</v>
      </c>
      <c r="CT44" s="60">
        <v>291600000</v>
      </c>
      <c r="CU44" s="163">
        <v>45050</v>
      </c>
      <c r="CV44" s="60">
        <f t="shared" si="2"/>
        <v>0</v>
      </c>
      <c r="CW44" s="60">
        <f t="shared" si="3"/>
        <v>0</v>
      </c>
      <c r="CX44" s="60">
        <f t="shared" si="4"/>
        <v>0</v>
      </c>
      <c r="CY44" s="60">
        <f t="shared" si="5"/>
        <v>0</v>
      </c>
      <c r="CZ44" s="61">
        <f t="shared" si="6"/>
        <v>0</v>
      </c>
      <c r="DA44" s="61">
        <f t="shared" si="7"/>
        <v>0</v>
      </c>
      <c r="DB44" s="54">
        <f t="shared" si="8"/>
        <v>972000000</v>
      </c>
      <c r="DC44" s="60">
        <f t="shared" si="9"/>
        <v>0</v>
      </c>
      <c r="DD44" s="54">
        <v>868610256.78999996</v>
      </c>
      <c r="DE44" s="61">
        <f t="shared" si="10"/>
        <v>-868610256.78999996</v>
      </c>
      <c r="DF44" s="62"/>
      <c r="DG44" s="61">
        <v>662980000</v>
      </c>
      <c r="DH44" s="61">
        <v>606820000</v>
      </c>
      <c r="DI44" s="64">
        <f t="shared" si="11"/>
        <v>0.91529156233973874</v>
      </c>
      <c r="DJ44" s="65">
        <v>1.12E-2</v>
      </c>
      <c r="DK44" s="65">
        <v>1.0139</v>
      </c>
      <c r="DL44" s="177">
        <f>+DD44/BB44</f>
        <v>0.89363195143004115</v>
      </c>
      <c r="DM44" s="45">
        <v>108</v>
      </c>
      <c r="DN44" s="45"/>
      <c r="DO44" s="45"/>
      <c r="DP44" s="45"/>
      <c r="DQ44" s="45"/>
      <c r="DR44" s="45">
        <v>589</v>
      </c>
      <c r="DS44" s="67" t="s">
        <v>1028</v>
      </c>
      <c r="DT44" s="45">
        <v>21.6</v>
      </c>
      <c r="DU44" s="67" t="s">
        <v>1029</v>
      </c>
      <c r="DV44" s="67">
        <v>108</v>
      </c>
      <c r="DW44" s="69">
        <v>80</v>
      </c>
      <c r="DX44" s="69">
        <v>28</v>
      </c>
      <c r="DY44" s="69"/>
      <c r="DZ44" s="69"/>
      <c r="EA44" s="69"/>
      <c r="EB44" s="69"/>
      <c r="EC44" s="69"/>
      <c r="ED44" s="69"/>
      <c r="EE44" s="69">
        <v>108</v>
      </c>
      <c r="EF44" s="67">
        <v>108</v>
      </c>
      <c r="EG44" s="70">
        <f t="shared" si="13"/>
        <v>21.6</v>
      </c>
      <c r="EH44" s="76" t="s">
        <v>168</v>
      </c>
      <c r="EI44" s="152" t="s">
        <v>1030</v>
      </c>
      <c r="EJ44" s="119" t="s">
        <v>222</v>
      </c>
      <c r="EK44" s="119" t="s">
        <v>1031</v>
      </c>
      <c r="EL44" s="119" t="s">
        <v>679</v>
      </c>
      <c r="EM44" s="74" t="s">
        <v>163</v>
      </c>
      <c r="EN44" s="48">
        <v>108</v>
      </c>
      <c r="EO44" s="48">
        <v>108</v>
      </c>
      <c r="EP44" s="48">
        <v>108</v>
      </c>
      <c r="EQ44" s="48">
        <v>108</v>
      </c>
      <c r="ER44" s="74" t="s">
        <v>163</v>
      </c>
      <c r="ES44" s="77">
        <v>108</v>
      </c>
      <c r="ET44" s="77">
        <v>108</v>
      </c>
      <c r="EU44" s="78" t="s">
        <v>169</v>
      </c>
    </row>
    <row r="45" spans="1:158" ht="125.25" hidden="1" customHeight="1" x14ac:dyDescent="0.2">
      <c r="A45" s="120"/>
      <c r="B45" s="121"/>
      <c r="C45" s="95"/>
      <c r="D45" s="161" t="s">
        <v>1032</v>
      </c>
      <c r="E45" s="111" t="s">
        <v>1033</v>
      </c>
      <c r="F45" s="45" t="s">
        <v>141</v>
      </c>
      <c r="G45" s="45" t="s">
        <v>1012</v>
      </c>
      <c r="H45" s="45">
        <v>3134069096</v>
      </c>
      <c r="I45" s="45" t="s">
        <v>143</v>
      </c>
      <c r="J45" s="45" t="s">
        <v>144</v>
      </c>
      <c r="K45" s="45" t="s">
        <v>831</v>
      </c>
      <c r="L45" s="81" t="s">
        <v>1034</v>
      </c>
      <c r="M45" s="45">
        <v>12</v>
      </c>
      <c r="N45" s="152" t="s">
        <v>1035</v>
      </c>
      <c r="O45" s="45" t="s">
        <v>1036</v>
      </c>
      <c r="P45" s="45" t="s">
        <v>835</v>
      </c>
      <c r="Q45" s="45" t="s">
        <v>1037</v>
      </c>
      <c r="R45" s="81">
        <v>2</v>
      </c>
      <c r="S45" s="76" t="s">
        <v>1038</v>
      </c>
      <c r="T45" s="81">
        <v>22</v>
      </c>
      <c r="U45" s="48">
        <v>39</v>
      </c>
      <c r="V45" s="49" t="s">
        <v>1039</v>
      </c>
      <c r="W45" s="45" t="s">
        <v>27</v>
      </c>
      <c r="X45" s="45"/>
      <c r="Y45" s="45"/>
      <c r="Z45" s="45"/>
      <c r="AA45" s="45"/>
      <c r="AB45" s="45" t="s">
        <v>153</v>
      </c>
      <c r="AC45" s="45" t="s">
        <v>153</v>
      </c>
      <c r="AD45" s="45"/>
      <c r="AE45" s="45">
        <v>200</v>
      </c>
      <c r="AF45" s="45">
        <f t="shared" si="14"/>
        <v>656.5</v>
      </c>
      <c r="AG45" s="45"/>
      <c r="AH45" s="45"/>
      <c r="AI45" s="200">
        <v>0</v>
      </c>
      <c r="AJ45" s="200">
        <v>0</v>
      </c>
      <c r="AK45" s="45">
        <v>456.5</v>
      </c>
      <c r="AL45" s="45">
        <v>28.75</v>
      </c>
      <c r="AM45" s="45">
        <v>100</v>
      </c>
      <c r="AN45" s="45">
        <v>39</v>
      </c>
      <c r="AO45" s="45">
        <v>61</v>
      </c>
      <c r="AP45" s="45" t="s">
        <v>207</v>
      </c>
      <c r="AQ45" s="45" t="s">
        <v>155</v>
      </c>
      <c r="AR45" s="45" t="s">
        <v>208</v>
      </c>
      <c r="AS45" s="45" t="s">
        <v>1040</v>
      </c>
      <c r="AT45" s="45" t="s">
        <v>210</v>
      </c>
      <c r="AU45" s="76" t="s">
        <v>1041</v>
      </c>
      <c r="AV45" s="76" t="s">
        <v>1042</v>
      </c>
      <c r="AW45" s="76" t="s">
        <v>1021</v>
      </c>
      <c r="AX45" s="76" t="s">
        <v>460</v>
      </c>
      <c r="AY45" s="76" t="s">
        <v>1043</v>
      </c>
      <c r="AZ45" s="45">
        <v>96</v>
      </c>
      <c r="BA45" s="45" t="s">
        <v>1023</v>
      </c>
      <c r="BB45" s="112">
        <v>900000000</v>
      </c>
      <c r="BC45" s="112"/>
      <c r="BD45" s="112">
        <v>0</v>
      </c>
      <c r="BE45" s="112">
        <v>875100000</v>
      </c>
      <c r="BF45" s="62">
        <v>1775100000</v>
      </c>
      <c r="BG45" s="103">
        <v>0</v>
      </c>
      <c r="BH45" s="104">
        <v>0</v>
      </c>
      <c r="BI45" s="62"/>
      <c r="BJ45" s="45"/>
      <c r="BK45" s="45"/>
      <c r="BL45" s="54">
        <f t="shared" si="1"/>
        <v>0</v>
      </c>
      <c r="BM45" s="76" t="s">
        <v>1044</v>
      </c>
      <c r="BN45" s="76" t="s">
        <v>1032</v>
      </c>
      <c r="BO45" s="45" t="s">
        <v>1036</v>
      </c>
      <c r="BP45" s="74">
        <v>44600</v>
      </c>
      <c r="BQ45" s="74">
        <v>44628</v>
      </c>
      <c r="BR45" s="74">
        <v>44992</v>
      </c>
      <c r="BS45" s="76" t="s">
        <v>1045</v>
      </c>
      <c r="BT45" s="74">
        <v>44624</v>
      </c>
      <c r="BU45" s="45">
        <v>12</v>
      </c>
      <c r="BV45" s="76" t="s">
        <v>1046</v>
      </c>
      <c r="BW45" s="76" t="s">
        <v>849</v>
      </c>
      <c r="BX45" s="45" t="s">
        <v>1027</v>
      </c>
      <c r="BY45" s="153">
        <v>44988</v>
      </c>
      <c r="BZ45" s="60"/>
      <c r="CA45" s="114"/>
      <c r="CB45" s="60"/>
      <c r="CC45" s="146"/>
      <c r="CD45" s="60"/>
      <c r="CE45" s="146"/>
      <c r="CF45" s="146"/>
      <c r="CG45" s="146"/>
      <c r="CH45" s="146"/>
      <c r="CI45" s="146"/>
      <c r="CJ45" s="60"/>
      <c r="CK45" s="60"/>
      <c r="CL45" s="60"/>
      <c r="CM45" s="60"/>
      <c r="CN45" s="60"/>
      <c r="CO45" s="60"/>
      <c r="CP45" s="60">
        <v>315000000</v>
      </c>
      <c r="CQ45" s="163">
        <v>44677</v>
      </c>
      <c r="CR45" s="60">
        <v>315000000</v>
      </c>
      <c r="CS45" s="201">
        <v>44880</v>
      </c>
      <c r="CT45" s="60">
        <v>270000000</v>
      </c>
      <c r="CU45" s="163">
        <v>45054</v>
      </c>
      <c r="CV45" s="60">
        <f t="shared" si="2"/>
        <v>0</v>
      </c>
      <c r="CW45" s="60">
        <f t="shared" si="3"/>
        <v>0</v>
      </c>
      <c r="CX45" s="60">
        <f t="shared" si="4"/>
        <v>0</v>
      </c>
      <c r="CY45" s="60">
        <f t="shared" si="5"/>
        <v>0</v>
      </c>
      <c r="CZ45" s="61">
        <f t="shared" si="6"/>
        <v>0</v>
      </c>
      <c r="DA45" s="61">
        <f t="shared" si="7"/>
        <v>0</v>
      </c>
      <c r="DB45" s="54">
        <f t="shared" si="8"/>
        <v>900000000</v>
      </c>
      <c r="DC45" s="60">
        <f t="shared" si="9"/>
        <v>0</v>
      </c>
      <c r="DD45" s="202">
        <v>720643901</v>
      </c>
      <c r="DE45" s="61">
        <f t="shared" si="10"/>
        <v>-720643901</v>
      </c>
      <c r="DF45" s="62"/>
      <c r="DG45" s="61">
        <v>875100000</v>
      </c>
      <c r="DH45" s="61">
        <v>839850000</v>
      </c>
      <c r="DI45" s="64">
        <f t="shared" si="11"/>
        <v>0.95971888926979776</v>
      </c>
      <c r="DJ45" s="65">
        <v>3.3799999999999997E-2</v>
      </c>
      <c r="DK45" s="65">
        <v>0.97530000000000006</v>
      </c>
      <c r="DL45" s="177">
        <f>+DD45/BB45</f>
        <v>0.80071544555555552</v>
      </c>
      <c r="DM45" s="45">
        <v>200</v>
      </c>
      <c r="DN45" s="45"/>
      <c r="DO45" s="45"/>
      <c r="DP45" s="45"/>
      <c r="DQ45" s="45"/>
      <c r="DR45" s="45">
        <v>456.5</v>
      </c>
      <c r="DS45" s="67" t="s">
        <v>1047</v>
      </c>
      <c r="DT45" s="45">
        <v>28.75</v>
      </c>
      <c r="DU45" s="67" t="s">
        <v>1048</v>
      </c>
      <c r="DV45" s="67">
        <v>100</v>
      </c>
      <c r="DW45" s="69">
        <v>61</v>
      </c>
      <c r="DX45" s="69">
        <v>39</v>
      </c>
      <c r="DY45" s="69"/>
      <c r="DZ45" s="69"/>
      <c r="EA45" s="69"/>
      <c r="EB45" s="69"/>
      <c r="EC45" s="69">
        <v>11</v>
      </c>
      <c r="ED45" s="69"/>
      <c r="EE45" s="69">
        <v>100</v>
      </c>
      <c r="EF45" s="67">
        <v>100</v>
      </c>
      <c r="EG45" s="70">
        <f t="shared" si="13"/>
        <v>28.75</v>
      </c>
      <c r="EH45" s="76" t="s">
        <v>168</v>
      </c>
      <c r="EI45" s="152" t="s">
        <v>1049</v>
      </c>
      <c r="EJ45" s="119" t="s">
        <v>222</v>
      </c>
      <c r="EK45" s="119" t="s">
        <v>1031</v>
      </c>
      <c r="EL45" s="119" t="s">
        <v>679</v>
      </c>
      <c r="EM45" s="74" t="s">
        <v>163</v>
      </c>
      <c r="EN45" s="48">
        <v>100</v>
      </c>
      <c r="EO45" s="48">
        <v>100</v>
      </c>
      <c r="EP45" s="48">
        <v>100</v>
      </c>
      <c r="EQ45" s="48">
        <v>100</v>
      </c>
      <c r="ER45" s="74" t="s">
        <v>163</v>
      </c>
      <c r="ES45" s="77">
        <v>100</v>
      </c>
      <c r="ET45" s="77">
        <v>100</v>
      </c>
      <c r="EU45" s="78" t="s">
        <v>169</v>
      </c>
    </row>
    <row r="46" spans="1:158" ht="40" hidden="1" customHeight="1" x14ac:dyDescent="0.2">
      <c r="A46" s="120"/>
      <c r="B46" s="121"/>
      <c r="C46" s="95"/>
      <c r="D46" s="161" t="s">
        <v>1050</v>
      </c>
      <c r="E46" s="111" t="s">
        <v>1051</v>
      </c>
      <c r="F46" s="45" t="s">
        <v>141</v>
      </c>
      <c r="G46" s="45" t="s">
        <v>1012</v>
      </c>
      <c r="H46" s="45">
        <v>3134069096</v>
      </c>
      <c r="I46" s="45" t="s">
        <v>143</v>
      </c>
      <c r="J46" s="45" t="s">
        <v>144</v>
      </c>
      <c r="K46" s="45" t="s">
        <v>831</v>
      </c>
      <c r="L46" s="81">
        <v>1313688153773</v>
      </c>
      <c r="M46" s="45">
        <v>15</v>
      </c>
      <c r="N46" s="152" t="s">
        <v>1052</v>
      </c>
      <c r="O46" s="45" t="s">
        <v>1053</v>
      </c>
      <c r="P46" s="45" t="s">
        <v>835</v>
      </c>
      <c r="Q46" s="45" t="s">
        <v>1054</v>
      </c>
      <c r="R46" s="81">
        <v>1</v>
      </c>
      <c r="S46" s="76" t="s">
        <v>1055</v>
      </c>
      <c r="T46" s="81">
        <v>16</v>
      </c>
      <c r="U46" s="48">
        <v>27</v>
      </c>
      <c r="V46" s="49" t="s">
        <v>1056</v>
      </c>
      <c r="W46" s="45" t="s">
        <v>27</v>
      </c>
      <c r="X46" s="45"/>
      <c r="Y46" s="45"/>
      <c r="Z46" s="45"/>
      <c r="AA46" s="45"/>
      <c r="AB46" s="45" t="s">
        <v>153</v>
      </c>
      <c r="AC46" s="45" t="s">
        <v>153</v>
      </c>
      <c r="AD46" s="45"/>
      <c r="AE46" s="45">
        <v>50</v>
      </c>
      <c r="AF46" s="45">
        <f t="shared" si="14"/>
        <v>296.3</v>
      </c>
      <c r="AG46" s="45"/>
      <c r="AH46" s="45"/>
      <c r="AI46" s="200">
        <v>0</v>
      </c>
      <c r="AJ46" s="200">
        <v>0</v>
      </c>
      <c r="AK46" s="45">
        <v>246.3</v>
      </c>
      <c r="AL46" s="45">
        <v>14.5</v>
      </c>
      <c r="AM46" s="45">
        <v>100</v>
      </c>
      <c r="AN46" s="45">
        <v>27</v>
      </c>
      <c r="AO46" s="45">
        <v>73</v>
      </c>
      <c r="AP46" s="45" t="s">
        <v>207</v>
      </c>
      <c r="AQ46" s="45" t="s">
        <v>155</v>
      </c>
      <c r="AR46" s="45" t="s">
        <v>208</v>
      </c>
      <c r="AS46" s="45" t="s">
        <v>1057</v>
      </c>
      <c r="AT46" s="45" t="s">
        <v>210</v>
      </c>
      <c r="AU46" s="76" t="s">
        <v>1058</v>
      </c>
      <c r="AV46" s="76" t="s">
        <v>1042</v>
      </c>
      <c r="AW46" s="76" t="s">
        <v>1021</v>
      </c>
      <c r="AX46" s="76" t="s">
        <v>460</v>
      </c>
      <c r="AY46" s="76" t="s">
        <v>1043</v>
      </c>
      <c r="AZ46" s="45">
        <v>96</v>
      </c>
      <c r="BA46" s="45" t="s">
        <v>1023</v>
      </c>
      <c r="BB46" s="112">
        <v>900000000</v>
      </c>
      <c r="BC46" s="112"/>
      <c r="BD46" s="112">
        <v>0</v>
      </c>
      <c r="BE46" s="112">
        <v>693400000</v>
      </c>
      <c r="BF46" s="62">
        <v>1593400000</v>
      </c>
      <c r="BG46" s="103">
        <v>0</v>
      </c>
      <c r="BH46" s="104">
        <v>0</v>
      </c>
      <c r="BI46" s="62"/>
      <c r="BJ46" s="45"/>
      <c r="BK46" s="45"/>
      <c r="BL46" s="54">
        <f t="shared" si="1"/>
        <v>0</v>
      </c>
      <c r="BM46" s="76" t="s">
        <v>1059</v>
      </c>
      <c r="BN46" s="76" t="s">
        <v>1050</v>
      </c>
      <c r="BO46" s="45" t="s">
        <v>1053</v>
      </c>
      <c r="BP46" s="74">
        <v>44600</v>
      </c>
      <c r="BQ46" s="74">
        <v>44628</v>
      </c>
      <c r="BR46" s="74">
        <v>44992</v>
      </c>
      <c r="BS46" s="76" t="s">
        <v>165</v>
      </c>
      <c r="BT46" s="74">
        <v>44624</v>
      </c>
      <c r="BU46" s="45">
        <v>15</v>
      </c>
      <c r="BV46" s="76" t="s">
        <v>1026</v>
      </c>
      <c r="BW46" s="76" t="s">
        <v>849</v>
      </c>
      <c r="BX46" s="45" t="s">
        <v>1027</v>
      </c>
      <c r="BY46" s="153">
        <v>45084</v>
      </c>
      <c r="BZ46" s="60"/>
      <c r="CA46" s="114"/>
      <c r="CB46" s="60"/>
      <c r="CC46" s="146"/>
      <c r="CD46" s="60"/>
      <c r="CE46" s="146"/>
      <c r="CF46" s="146"/>
      <c r="CG46" s="146"/>
      <c r="CH46" s="146"/>
      <c r="CI46" s="146"/>
      <c r="CJ46" s="60"/>
      <c r="CK46" s="60"/>
      <c r="CL46" s="60"/>
      <c r="CM46" s="60"/>
      <c r="CN46" s="60"/>
      <c r="CO46" s="60"/>
      <c r="CP46" s="60">
        <v>315000000</v>
      </c>
      <c r="CQ46" s="163">
        <v>44650</v>
      </c>
      <c r="CR46" s="60">
        <v>315000000</v>
      </c>
      <c r="CS46" s="201">
        <v>44880</v>
      </c>
      <c r="CT46" s="60">
        <v>270000000</v>
      </c>
      <c r="CU46" s="163">
        <v>45051</v>
      </c>
      <c r="CV46" s="60">
        <f t="shared" si="2"/>
        <v>0</v>
      </c>
      <c r="CW46" s="60">
        <f t="shared" si="3"/>
        <v>0</v>
      </c>
      <c r="CX46" s="60">
        <f t="shared" si="4"/>
        <v>0</v>
      </c>
      <c r="CY46" s="60">
        <f t="shared" si="5"/>
        <v>0</v>
      </c>
      <c r="CZ46" s="61">
        <f t="shared" si="6"/>
        <v>0</v>
      </c>
      <c r="DA46" s="61">
        <f t="shared" si="7"/>
        <v>0</v>
      </c>
      <c r="DB46" s="54">
        <f t="shared" si="8"/>
        <v>900000000</v>
      </c>
      <c r="DC46" s="60">
        <f t="shared" si="9"/>
        <v>0</v>
      </c>
      <c r="DD46" s="54">
        <v>816578877.46999991</v>
      </c>
      <c r="DE46" s="61">
        <f t="shared" si="10"/>
        <v>-816578877.46999991</v>
      </c>
      <c r="DF46" s="62"/>
      <c r="DG46" s="61">
        <v>693400000</v>
      </c>
      <c r="DH46" s="61">
        <v>693400000</v>
      </c>
      <c r="DI46" s="64">
        <f t="shared" si="11"/>
        <v>1</v>
      </c>
      <c r="DJ46" s="65">
        <v>8.6300000000000002E-2</v>
      </c>
      <c r="DK46" s="65">
        <v>1.0226999999999999</v>
      </c>
      <c r="DL46" s="177">
        <f>+DD46/BB46</f>
        <v>0.90730986385555545</v>
      </c>
      <c r="DM46" s="45">
        <v>50</v>
      </c>
      <c r="DN46" s="45"/>
      <c r="DO46" s="45"/>
      <c r="DP46" s="45"/>
      <c r="DQ46" s="45"/>
      <c r="DR46" s="45">
        <v>246.3</v>
      </c>
      <c r="DS46" s="67" t="s">
        <v>1060</v>
      </c>
      <c r="DT46" s="45">
        <v>14.5</v>
      </c>
      <c r="DU46" s="67" t="s">
        <v>1061</v>
      </c>
      <c r="DV46" s="67">
        <v>100</v>
      </c>
      <c r="DW46" s="69">
        <v>64</v>
      </c>
      <c r="DX46" s="69">
        <v>36</v>
      </c>
      <c r="DY46" s="69"/>
      <c r="DZ46" s="69"/>
      <c r="EA46" s="69"/>
      <c r="EB46" s="69"/>
      <c r="EC46" s="69"/>
      <c r="ED46" s="69"/>
      <c r="EE46" s="69">
        <v>100</v>
      </c>
      <c r="EF46" s="67">
        <v>100</v>
      </c>
      <c r="EG46" s="70">
        <f t="shared" si="13"/>
        <v>14.5</v>
      </c>
      <c r="EH46" s="76" t="s">
        <v>168</v>
      </c>
      <c r="EI46" s="152" t="s">
        <v>1062</v>
      </c>
      <c r="EJ46" s="119" t="s">
        <v>222</v>
      </c>
      <c r="EK46" s="119" t="s">
        <v>1031</v>
      </c>
      <c r="EL46" s="119" t="s">
        <v>679</v>
      </c>
      <c r="EM46" s="74" t="s">
        <v>163</v>
      </c>
      <c r="EN46" s="48">
        <v>100</v>
      </c>
      <c r="EO46" s="48">
        <v>100</v>
      </c>
      <c r="EP46" s="48">
        <v>100</v>
      </c>
      <c r="EQ46" s="48">
        <v>100</v>
      </c>
      <c r="ER46" s="74" t="s">
        <v>163</v>
      </c>
      <c r="ES46" s="77">
        <v>100</v>
      </c>
      <c r="ET46" s="77">
        <v>100</v>
      </c>
      <c r="EU46" s="78" t="s">
        <v>169</v>
      </c>
    </row>
    <row r="47" spans="1:158" ht="40" hidden="1" customHeight="1" x14ac:dyDescent="0.2">
      <c r="A47" s="120" t="s">
        <v>1063</v>
      </c>
      <c r="B47" s="121" t="s">
        <v>1063</v>
      </c>
      <c r="C47" s="95" t="s">
        <v>1063</v>
      </c>
      <c r="D47" s="45" t="s">
        <v>1063</v>
      </c>
      <c r="E47" s="187" t="s">
        <v>1064</v>
      </c>
      <c r="F47" s="45" t="s">
        <v>141</v>
      </c>
      <c r="G47" s="45" t="s">
        <v>730</v>
      </c>
      <c r="H47" s="45">
        <v>3006007039</v>
      </c>
      <c r="I47" s="45" t="s">
        <v>143</v>
      </c>
      <c r="J47" s="45" t="s">
        <v>144</v>
      </c>
      <c r="K47" s="45" t="s">
        <v>173</v>
      </c>
      <c r="L47" s="81">
        <v>1573168166955</v>
      </c>
      <c r="M47" s="45">
        <v>24</v>
      </c>
      <c r="N47" s="45" t="s">
        <v>1065</v>
      </c>
      <c r="O47" s="45" t="s">
        <v>1066</v>
      </c>
      <c r="P47" s="45" t="s">
        <v>176</v>
      </c>
      <c r="Q47" s="45" t="s">
        <v>204</v>
      </c>
      <c r="R47" s="81">
        <v>1</v>
      </c>
      <c r="S47" s="76" t="s">
        <v>1067</v>
      </c>
      <c r="T47" s="81">
        <v>11</v>
      </c>
      <c r="U47" s="48">
        <v>26</v>
      </c>
      <c r="V47" s="49" t="s">
        <v>1068</v>
      </c>
      <c r="W47" s="45" t="s">
        <v>27</v>
      </c>
      <c r="X47" s="45"/>
      <c r="Y47" s="45"/>
      <c r="Z47" s="45"/>
      <c r="AA47" s="45"/>
      <c r="AB47" s="45" t="s">
        <v>153</v>
      </c>
      <c r="AC47" s="45" t="s">
        <v>153</v>
      </c>
      <c r="AD47" s="45"/>
      <c r="AE47" s="45">
        <v>142</v>
      </c>
      <c r="AF47" s="45">
        <f t="shared" si="14"/>
        <v>231.62</v>
      </c>
      <c r="AG47" s="45"/>
      <c r="AH47" s="45"/>
      <c r="AI47" s="45"/>
      <c r="AJ47" s="45"/>
      <c r="AK47" s="45">
        <v>89.62</v>
      </c>
      <c r="AL47" s="45">
        <v>42</v>
      </c>
      <c r="AM47" s="45">
        <v>97</v>
      </c>
      <c r="AN47" s="45">
        <v>26</v>
      </c>
      <c r="AO47" s="45">
        <v>71</v>
      </c>
      <c r="AP47" s="45" t="s">
        <v>207</v>
      </c>
      <c r="AQ47" s="45" t="s">
        <v>155</v>
      </c>
      <c r="AR47" s="45" t="s">
        <v>208</v>
      </c>
      <c r="AS47" s="45" t="s">
        <v>209</v>
      </c>
      <c r="AT47" s="45" t="s">
        <v>210</v>
      </c>
      <c r="AU47" s="45" t="s">
        <v>1069</v>
      </c>
      <c r="AV47" s="45" t="s">
        <v>1070</v>
      </c>
      <c r="AW47" s="45" t="s">
        <v>1071</v>
      </c>
      <c r="AX47" s="45" t="s">
        <v>214</v>
      </c>
      <c r="AY47" s="45" t="s">
        <v>1072</v>
      </c>
      <c r="AZ47" s="45">
        <v>82</v>
      </c>
      <c r="BA47" s="45"/>
      <c r="BB47" s="112"/>
      <c r="BC47" s="112">
        <v>873000000</v>
      </c>
      <c r="BD47" s="112">
        <v>15912275</v>
      </c>
      <c r="BE47" s="112">
        <v>2690147828</v>
      </c>
      <c r="BF47" s="54">
        <v>3563147828</v>
      </c>
      <c r="BG47" s="123">
        <v>9000000</v>
      </c>
      <c r="BH47" s="66">
        <v>0.24</v>
      </c>
      <c r="BI47" s="54"/>
      <c r="BJ47" s="45"/>
      <c r="BK47" s="45"/>
      <c r="BL47" s="54">
        <f t="shared" si="1"/>
        <v>0</v>
      </c>
      <c r="BM47" s="45" t="s">
        <v>1073</v>
      </c>
      <c r="BN47" s="45" t="s">
        <v>1063</v>
      </c>
      <c r="BO47" s="45" t="s">
        <v>1066</v>
      </c>
      <c r="BP47" s="74">
        <v>44585</v>
      </c>
      <c r="BQ47" s="74">
        <v>44715</v>
      </c>
      <c r="BR47" s="74" t="s">
        <v>1074</v>
      </c>
      <c r="BS47" s="76" t="s">
        <v>165</v>
      </c>
      <c r="BT47" s="74">
        <v>44693</v>
      </c>
      <c r="BU47" s="45">
        <v>24</v>
      </c>
      <c r="BV47" s="45" t="s">
        <v>1075</v>
      </c>
      <c r="BW47" s="45" t="s">
        <v>1076</v>
      </c>
      <c r="BX47" s="45"/>
      <c r="BY47" s="45"/>
      <c r="BZ47" s="54">
        <v>305550000</v>
      </c>
      <c r="CA47" s="114">
        <v>44757</v>
      </c>
      <c r="CB47" s="54">
        <v>305550000</v>
      </c>
      <c r="CC47" s="114">
        <v>45222</v>
      </c>
      <c r="CD47" s="54"/>
      <c r="CE47" s="146"/>
      <c r="CF47" s="146"/>
      <c r="CG47" s="146"/>
      <c r="CH47" s="146"/>
      <c r="CI47" s="146"/>
      <c r="CJ47" s="54"/>
      <c r="CK47" s="54"/>
      <c r="CL47" s="54"/>
      <c r="CM47" s="54"/>
      <c r="CN47" s="54"/>
      <c r="CO47" s="54"/>
      <c r="CP47" s="54"/>
      <c r="CQ47" s="54"/>
      <c r="CR47" s="54"/>
      <c r="CS47" s="54"/>
      <c r="CT47" s="54"/>
      <c r="CU47" s="54"/>
      <c r="CV47" s="60">
        <f t="shared" si="2"/>
        <v>611100000</v>
      </c>
      <c r="CW47" s="60">
        <f t="shared" si="3"/>
        <v>0</v>
      </c>
      <c r="CX47" s="60">
        <f t="shared" si="4"/>
        <v>261900000</v>
      </c>
      <c r="CY47" s="60">
        <f t="shared" si="5"/>
        <v>15912275</v>
      </c>
      <c r="CZ47" s="61">
        <f t="shared" si="6"/>
        <v>0</v>
      </c>
      <c r="DA47" s="61">
        <f t="shared" si="7"/>
        <v>0</v>
      </c>
      <c r="DB47" s="54">
        <f t="shared" si="8"/>
        <v>0</v>
      </c>
      <c r="DC47" s="60">
        <f t="shared" si="9"/>
        <v>0</v>
      </c>
      <c r="DD47" s="54">
        <v>276664220</v>
      </c>
      <c r="DE47" s="61">
        <f t="shared" si="10"/>
        <v>334435780</v>
      </c>
      <c r="DF47" s="54"/>
      <c r="DG47" s="54">
        <v>2690147828</v>
      </c>
      <c r="DH47" s="54">
        <v>1017391121</v>
      </c>
      <c r="DI47" s="64">
        <f t="shared" si="11"/>
        <v>0.3781915292574769</v>
      </c>
      <c r="DJ47" s="177">
        <v>0.2087</v>
      </c>
      <c r="DK47" s="190">
        <v>0.35869999999999996</v>
      </c>
      <c r="DL47" s="66">
        <f t="shared" ref="DL47:DL56" si="15">DD47/BC47</f>
        <v>0.31691205040091636</v>
      </c>
      <c r="DM47" s="45">
        <v>142</v>
      </c>
      <c r="DN47" s="45"/>
      <c r="DO47" s="45"/>
      <c r="DP47" s="45"/>
      <c r="DQ47" s="45"/>
      <c r="DR47" s="45">
        <v>89.62</v>
      </c>
      <c r="DS47" s="81">
        <v>90</v>
      </c>
      <c r="DT47" s="45">
        <v>42</v>
      </c>
      <c r="DU47" s="81">
        <v>42</v>
      </c>
      <c r="DV47" s="81">
        <v>97</v>
      </c>
      <c r="DW47" s="68">
        <v>68</v>
      </c>
      <c r="DX47" s="68">
        <v>29</v>
      </c>
      <c r="DY47" s="68">
        <v>0</v>
      </c>
      <c r="DZ47" s="68">
        <v>0</v>
      </c>
      <c r="EA47" s="68">
        <v>0</v>
      </c>
      <c r="EB47" s="68">
        <v>0</v>
      </c>
      <c r="EC47" s="69"/>
      <c r="ED47" s="69"/>
      <c r="EE47" s="69"/>
      <c r="EF47" s="81">
        <v>97</v>
      </c>
      <c r="EG47" s="70">
        <f t="shared" si="13"/>
        <v>42</v>
      </c>
      <c r="EH47" s="179" t="s">
        <v>168</v>
      </c>
      <c r="EI47" s="188" t="s">
        <v>1077</v>
      </c>
      <c r="EJ47" s="72" t="s">
        <v>727</v>
      </c>
      <c r="EK47" s="72" t="s">
        <v>251</v>
      </c>
      <c r="EL47" s="94"/>
      <c r="EM47" s="146">
        <v>45139</v>
      </c>
      <c r="EN47" s="48">
        <v>97</v>
      </c>
      <c r="EO47" s="48">
        <v>97</v>
      </c>
      <c r="EP47" s="48" t="s">
        <v>1078</v>
      </c>
      <c r="EQ47" s="48">
        <v>97</v>
      </c>
      <c r="ER47" s="45"/>
      <c r="ES47" s="180">
        <v>97</v>
      </c>
      <c r="ET47" s="180">
        <v>97</v>
      </c>
      <c r="EU47" s="78" t="s">
        <v>169</v>
      </c>
    </row>
    <row r="48" spans="1:158" ht="59.5" hidden="1" customHeight="1" x14ac:dyDescent="0.2">
      <c r="A48" s="120"/>
      <c r="B48" s="121" t="s">
        <v>1079</v>
      </c>
      <c r="C48" s="95" t="s">
        <v>1079</v>
      </c>
      <c r="D48" s="45" t="s">
        <v>1079</v>
      </c>
      <c r="E48" s="42" t="s">
        <v>1080</v>
      </c>
      <c r="F48" s="43" t="s">
        <v>141</v>
      </c>
      <c r="G48" s="45" t="s">
        <v>657</v>
      </c>
      <c r="H48" s="45">
        <v>3106561180</v>
      </c>
      <c r="I48" s="45" t="s">
        <v>143</v>
      </c>
      <c r="J48" s="45" t="s">
        <v>144</v>
      </c>
      <c r="K48" s="45" t="s">
        <v>831</v>
      </c>
      <c r="L48" s="81" t="s">
        <v>1081</v>
      </c>
      <c r="M48" s="45">
        <v>18</v>
      </c>
      <c r="N48" s="152" t="s">
        <v>1082</v>
      </c>
      <c r="O48" s="45" t="s">
        <v>1083</v>
      </c>
      <c r="P48" s="45" t="s">
        <v>835</v>
      </c>
      <c r="Q48" s="45" t="s">
        <v>836</v>
      </c>
      <c r="R48" s="81">
        <v>2</v>
      </c>
      <c r="S48" s="76" t="s">
        <v>1084</v>
      </c>
      <c r="T48" s="81">
        <v>22</v>
      </c>
      <c r="U48" s="48">
        <v>38</v>
      </c>
      <c r="V48" s="49" t="s">
        <v>1085</v>
      </c>
      <c r="W48" s="45" t="s">
        <v>27</v>
      </c>
      <c r="X48" s="45"/>
      <c r="Y48" s="45"/>
      <c r="Z48" s="45"/>
      <c r="AA48" s="45"/>
      <c r="AB48" s="45" t="s">
        <v>153</v>
      </c>
      <c r="AC48" s="45"/>
      <c r="AD48" s="45" t="s">
        <v>153</v>
      </c>
      <c r="AE48" s="45">
        <v>130</v>
      </c>
      <c r="AF48" s="45">
        <f t="shared" si="14"/>
        <v>305</v>
      </c>
      <c r="AG48" s="45"/>
      <c r="AH48" s="45"/>
      <c r="AI48" s="62">
        <v>0</v>
      </c>
      <c r="AJ48" s="62">
        <v>0</v>
      </c>
      <c r="AK48" s="45">
        <v>175</v>
      </c>
      <c r="AL48" s="45">
        <v>130</v>
      </c>
      <c r="AM48" s="45">
        <v>65</v>
      </c>
      <c r="AN48" s="45">
        <v>38</v>
      </c>
      <c r="AO48" s="45">
        <v>27</v>
      </c>
      <c r="AP48" s="45" t="s">
        <v>207</v>
      </c>
      <c r="AQ48" s="45" t="s">
        <v>155</v>
      </c>
      <c r="AR48" s="45" t="s">
        <v>208</v>
      </c>
      <c r="AS48" s="45" t="s">
        <v>1086</v>
      </c>
      <c r="AT48" s="45" t="s">
        <v>210</v>
      </c>
      <c r="AU48" s="45" t="s">
        <v>1087</v>
      </c>
      <c r="AV48" s="45" t="s">
        <v>1088</v>
      </c>
      <c r="AW48" s="45" t="s">
        <v>1089</v>
      </c>
      <c r="AX48" s="45" t="s">
        <v>161</v>
      </c>
      <c r="AY48" s="45" t="s">
        <v>1090</v>
      </c>
      <c r="AZ48" s="45">
        <v>92</v>
      </c>
      <c r="BA48" s="45" t="s">
        <v>163</v>
      </c>
      <c r="BB48" s="112"/>
      <c r="BC48" s="112">
        <v>583989000</v>
      </c>
      <c r="BD48" s="112">
        <v>0</v>
      </c>
      <c r="BE48" s="112">
        <v>389326000</v>
      </c>
      <c r="BF48" s="62">
        <v>973315000</v>
      </c>
      <c r="BG48" s="103">
        <v>8984446.153846154</v>
      </c>
      <c r="BH48" s="104">
        <v>0.6</v>
      </c>
      <c r="BI48" s="62"/>
      <c r="BJ48" s="45"/>
      <c r="BK48" s="45"/>
      <c r="BL48" s="54">
        <f t="shared" si="1"/>
        <v>0</v>
      </c>
      <c r="BM48" s="76" t="s">
        <v>1091</v>
      </c>
      <c r="BN48" s="76" t="s">
        <v>1079</v>
      </c>
      <c r="BO48" s="45" t="s">
        <v>1083</v>
      </c>
      <c r="BP48" s="74">
        <v>44585</v>
      </c>
      <c r="BQ48" s="74">
        <v>44665</v>
      </c>
      <c r="BR48" s="74">
        <v>45212</v>
      </c>
      <c r="BS48" s="76" t="s">
        <v>1092</v>
      </c>
      <c r="BT48" s="74">
        <v>44658</v>
      </c>
      <c r="BU48" s="45">
        <v>18</v>
      </c>
      <c r="BV48" s="76" t="s">
        <v>1093</v>
      </c>
      <c r="BW48" s="76" t="s">
        <v>1094</v>
      </c>
      <c r="BX48" s="45"/>
      <c r="BY48" s="45"/>
      <c r="BZ48" s="60">
        <v>204396150</v>
      </c>
      <c r="CA48" s="114">
        <v>44705</v>
      </c>
      <c r="CB48" s="60">
        <v>204396150</v>
      </c>
      <c r="CC48" s="114">
        <v>45062</v>
      </c>
      <c r="CD48" s="60"/>
      <c r="CE48" s="146"/>
      <c r="CF48" s="146"/>
      <c r="CG48" s="146"/>
      <c r="CH48" s="146"/>
      <c r="CI48" s="146"/>
      <c r="CJ48" s="60"/>
      <c r="CK48" s="60"/>
      <c r="CL48" s="60"/>
      <c r="CM48" s="60"/>
      <c r="CN48" s="60"/>
      <c r="CO48" s="60"/>
      <c r="CP48" s="60"/>
      <c r="CQ48" s="60"/>
      <c r="CR48" s="60"/>
      <c r="CS48" s="60"/>
      <c r="CT48" s="60"/>
      <c r="CU48" s="60"/>
      <c r="CV48" s="60">
        <f t="shared" si="2"/>
        <v>408792300</v>
      </c>
      <c r="CW48" s="60">
        <f t="shared" si="3"/>
        <v>0</v>
      </c>
      <c r="CX48" s="60">
        <f t="shared" si="4"/>
        <v>175196700</v>
      </c>
      <c r="CY48" s="60">
        <f t="shared" si="5"/>
        <v>0</v>
      </c>
      <c r="CZ48" s="61">
        <f t="shared" si="6"/>
        <v>0</v>
      </c>
      <c r="DA48" s="61">
        <f t="shared" si="7"/>
        <v>0</v>
      </c>
      <c r="DB48" s="54">
        <f t="shared" si="8"/>
        <v>0</v>
      </c>
      <c r="DC48" s="60">
        <f t="shared" si="9"/>
        <v>0</v>
      </c>
      <c r="DD48" s="154">
        <f>+BC48*0.6</f>
        <v>350393400</v>
      </c>
      <c r="DE48" s="61">
        <f t="shared" si="10"/>
        <v>58398900</v>
      </c>
      <c r="DF48" s="62"/>
      <c r="DG48" s="61">
        <v>389326000</v>
      </c>
      <c r="DH48" s="61">
        <v>124000000</v>
      </c>
      <c r="DI48" s="64">
        <f t="shared" si="11"/>
        <v>0.31849914981275335</v>
      </c>
      <c r="DJ48" s="65">
        <v>0.33900000000000002</v>
      </c>
      <c r="DK48" s="65">
        <v>0.75900000000000001</v>
      </c>
      <c r="DL48" s="66">
        <f t="shared" si="15"/>
        <v>0.6</v>
      </c>
      <c r="DM48" s="45">
        <v>130</v>
      </c>
      <c r="DN48" s="45"/>
      <c r="DO48" s="45"/>
      <c r="DP48" s="45"/>
      <c r="DQ48" s="45"/>
      <c r="DR48" s="45">
        <v>175</v>
      </c>
      <c r="DS48" s="67">
        <v>0</v>
      </c>
      <c r="DT48" s="45">
        <v>130</v>
      </c>
      <c r="DU48" s="67"/>
      <c r="DV48" s="67">
        <v>65</v>
      </c>
      <c r="DW48" s="69">
        <v>26</v>
      </c>
      <c r="DX48" s="69">
        <v>38</v>
      </c>
      <c r="DY48" s="69">
        <v>1</v>
      </c>
      <c r="DZ48" s="69"/>
      <c r="EA48" s="68"/>
      <c r="EB48" s="68"/>
      <c r="EC48" s="68"/>
      <c r="ED48" s="68"/>
      <c r="EE48" s="69"/>
      <c r="EF48" s="67">
        <v>65</v>
      </c>
      <c r="EG48" s="70">
        <f t="shared" si="13"/>
        <v>130</v>
      </c>
      <c r="EH48" s="45" t="s">
        <v>168</v>
      </c>
      <c r="EI48" s="71" t="s">
        <v>1095</v>
      </c>
      <c r="EJ48" s="119" t="s">
        <v>222</v>
      </c>
      <c r="EK48" s="119" t="s">
        <v>678</v>
      </c>
      <c r="EL48" s="119" t="s">
        <v>679</v>
      </c>
      <c r="EM48" s="74">
        <v>45168</v>
      </c>
      <c r="EN48" s="48">
        <v>65</v>
      </c>
      <c r="EO48" s="48">
        <v>65</v>
      </c>
      <c r="EP48" s="48" t="s">
        <v>253</v>
      </c>
      <c r="EQ48" s="48">
        <v>65</v>
      </c>
      <c r="ER48" s="45"/>
      <c r="ES48" s="77">
        <v>65</v>
      </c>
      <c r="ET48" s="77">
        <v>65</v>
      </c>
      <c r="EU48" s="78" t="s">
        <v>169</v>
      </c>
    </row>
    <row r="49" spans="1:158" ht="55" hidden="1" customHeight="1" x14ac:dyDescent="0.2">
      <c r="A49" s="120" t="s">
        <v>1096</v>
      </c>
      <c r="B49" s="121" t="s">
        <v>1096</v>
      </c>
      <c r="C49" s="95" t="s">
        <v>1096</v>
      </c>
      <c r="D49" s="203" t="s">
        <v>1096</v>
      </c>
      <c r="E49" s="204" t="s">
        <v>1097</v>
      </c>
      <c r="F49" s="45" t="s">
        <v>227</v>
      </c>
      <c r="G49" s="45" t="s">
        <v>600</v>
      </c>
      <c r="H49" s="45">
        <v>3118769409</v>
      </c>
      <c r="I49" s="45" t="s">
        <v>143</v>
      </c>
      <c r="J49" s="45" t="s">
        <v>601</v>
      </c>
      <c r="K49" s="45" t="s">
        <v>602</v>
      </c>
      <c r="L49" s="81">
        <v>1423807176404</v>
      </c>
      <c r="M49" s="45">
        <v>24</v>
      </c>
      <c r="N49" s="152" t="s">
        <v>1098</v>
      </c>
      <c r="O49" s="45" t="s">
        <v>1099</v>
      </c>
      <c r="P49" s="45" t="s">
        <v>606</v>
      </c>
      <c r="Q49" s="45" t="s">
        <v>1100</v>
      </c>
      <c r="R49" s="81">
        <v>1</v>
      </c>
      <c r="S49" s="76" t="s">
        <v>1101</v>
      </c>
      <c r="T49" s="81">
        <v>4</v>
      </c>
      <c r="U49" s="48">
        <v>115</v>
      </c>
      <c r="V49" s="49" t="s">
        <v>1102</v>
      </c>
      <c r="W49" s="45" t="s">
        <v>1103</v>
      </c>
      <c r="X49" s="45" t="s">
        <v>153</v>
      </c>
      <c r="Y49" s="45" t="s">
        <v>153</v>
      </c>
      <c r="Z49" s="45"/>
      <c r="AA49" s="45" t="s">
        <v>714</v>
      </c>
      <c r="AB49" s="45"/>
      <c r="AC49" s="45"/>
      <c r="AD49" s="45"/>
      <c r="AE49" s="45">
        <v>252</v>
      </c>
      <c r="AF49" s="45">
        <f>AG49+AH49</f>
        <v>252</v>
      </c>
      <c r="AG49" s="45">
        <v>252</v>
      </c>
      <c r="AH49" s="45"/>
      <c r="AI49" s="154">
        <v>3677525382</v>
      </c>
      <c r="AJ49" s="154"/>
      <c r="AK49" s="45">
        <v>0</v>
      </c>
      <c r="AL49" s="45">
        <v>252</v>
      </c>
      <c r="AM49" s="45">
        <v>335</v>
      </c>
      <c r="AN49" s="45">
        <v>115</v>
      </c>
      <c r="AO49" s="45">
        <v>220</v>
      </c>
      <c r="AP49" s="45" t="s">
        <v>610</v>
      </c>
      <c r="AQ49" s="45" t="s">
        <v>155</v>
      </c>
      <c r="AR49" s="76" t="s">
        <v>156</v>
      </c>
      <c r="AS49" s="45" t="s">
        <v>1104</v>
      </c>
      <c r="AT49" s="45" t="s">
        <v>716</v>
      </c>
      <c r="AU49" s="76" t="s">
        <v>163</v>
      </c>
      <c r="AV49" s="45" t="s">
        <v>1105</v>
      </c>
      <c r="AW49" s="76" t="s">
        <v>1106</v>
      </c>
      <c r="AX49" s="45" t="s">
        <v>615</v>
      </c>
      <c r="AY49" s="76" t="s">
        <v>1107</v>
      </c>
      <c r="AZ49" s="45">
        <v>90</v>
      </c>
      <c r="BA49" s="44" t="s">
        <v>1108</v>
      </c>
      <c r="BB49" s="112"/>
      <c r="BC49" s="112">
        <v>3677525382</v>
      </c>
      <c r="BD49" s="112">
        <v>0</v>
      </c>
      <c r="BE49" s="112">
        <v>1840698672</v>
      </c>
      <c r="BF49" s="61">
        <v>5518224054</v>
      </c>
      <c r="BG49" s="103">
        <v>10977687.707462687</v>
      </c>
      <c r="BH49" s="104">
        <v>0.66</v>
      </c>
      <c r="BI49" s="45"/>
      <c r="BJ49" s="45"/>
      <c r="BK49" s="45"/>
      <c r="BL49" s="54">
        <f t="shared" si="1"/>
        <v>0</v>
      </c>
      <c r="BM49" s="76" t="s">
        <v>1109</v>
      </c>
      <c r="BN49" s="76" t="s">
        <v>1096</v>
      </c>
      <c r="BO49" s="45" t="s">
        <v>1099</v>
      </c>
      <c r="BP49" s="74">
        <v>44600</v>
      </c>
      <c r="BQ49" s="74">
        <v>44651</v>
      </c>
      <c r="BR49" s="74">
        <v>45381</v>
      </c>
      <c r="BS49" s="75" t="s">
        <v>1110</v>
      </c>
      <c r="BT49" s="74">
        <v>44645</v>
      </c>
      <c r="BU49" s="45">
        <v>24</v>
      </c>
      <c r="BV49" s="76" t="s">
        <v>1111</v>
      </c>
      <c r="BW49" s="76" t="s">
        <v>1112</v>
      </c>
      <c r="BX49" s="45"/>
      <c r="BY49" s="45"/>
      <c r="BZ49" s="113">
        <v>1287133884</v>
      </c>
      <c r="CA49" s="114">
        <v>44673</v>
      </c>
      <c r="CB49" s="113">
        <v>1287133884</v>
      </c>
      <c r="CC49" s="114">
        <v>44901</v>
      </c>
      <c r="CD49" s="113">
        <v>1103257614</v>
      </c>
      <c r="CE49" s="114">
        <v>44839</v>
      </c>
      <c r="CF49" s="114"/>
      <c r="CG49" s="114"/>
      <c r="CH49" s="114"/>
      <c r="CI49" s="114"/>
      <c r="CJ49" s="113"/>
      <c r="CK49" s="113"/>
      <c r="CL49" s="113"/>
      <c r="CM49" s="113"/>
      <c r="CN49" s="113"/>
      <c r="CO49" s="113"/>
      <c r="CP49" s="113"/>
      <c r="CQ49" s="113"/>
      <c r="CR49" s="113"/>
      <c r="CS49" s="113"/>
      <c r="CT49" s="113"/>
      <c r="CU49" s="113"/>
      <c r="CV49" s="60">
        <f t="shared" si="2"/>
        <v>3677525382</v>
      </c>
      <c r="CW49" s="60">
        <f t="shared" si="3"/>
        <v>0</v>
      </c>
      <c r="CX49" s="60">
        <f t="shared" si="4"/>
        <v>0</v>
      </c>
      <c r="CY49" s="60">
        <f t="shared" si="5"/>
        <v>0</v>
      </c>
      <c r="CZ49" s="61">
        <f t="shared" si="6"/>
        <v>0</v>
      </c>
      <c r="DA49" s="61">
        <f t="shared" si="7"/>
        <v>0</v>
      </c>
      <c r="DB49" s="54">
        <f t="shared" si="8"/>
        <v>0</v>
      </c>
      <c r="DC49" s="60">
        <f t="shared" si="9"/>
        <v>0</v>
      </c>
      <c r="DD49" s="205">
        <v>2138223885</v>
      </c>
      <c r="DE49" s="61">
        <f t="shared" si="10"/>
        <v>1539301497</v>
      </c>
      <c r="DF49" s="60"/>
      <c r="DG49" s="61">
        <v>1840698672</v>
      </c>
      <c r="DH49" s="206">
        <v>112865357</v>
      </c>
      <c r="DI49" s="64">
        <f t="shared" si="11"/>
        <v>6.1316585227590148E-2</v>
      </c>
      <c r="DJ49" s="104">
        <v>4.2000000000000003E-2</v>
      </c>
      <c r="DK49" s="65">
        <v>0.53530000000000011</v>
      </c>
      <c r="DL49" s="66">
        <f t="shared" si="15"/>
        <v>0.58143008215952541</v>
      </c>
      <c r="DM49" s="45">
        <v>252</v>
      </c>
      <c r="DN49" s="167">
        <v>158.5</v>
      </c>
      <c r="DO49" s="167" t="s">
        <v>1113</v>
      </c>
      <c r="DP49" s="75"/>
      <c r="DQ49" s="75"/>
      <c r="DR49" s="45">
        <v>0</v>
      </c>
      <c r="DS49" s="75" t="s">
        <v>902</v>
      </c>
      <c r="DT49" s="45">
        <v>252</v>
      </c>
      <c r="DU49" s="75"/>
      <c r="DV49" s="67">
        <v>0</v>
      </c>
      <c r="DW49" s="69">
        <v>212</v>
      </c>
      <c r="DX49" s="69">
        <v>112</v>
      </c>
      <c r="DY49" s="69">
        <v>2</v>
      </c>
      <c r="DZ49" s="69">
        <v>2</v>
      </c>
      <c r="EA49" s="69">
        <v>6</v>
      </c>
      <c r="EB49" s="69">
        <v>1</v>
      </c>
      <c r="EC49" s="69"/>
      <c r="ED49" s="69"/>
      <c r="EE49" s="69">
        <v>0</v>
      </c>
      <c r="EF49" s="168">
        <v>0</v>
      </c>
      <c r="EG49" s="70">
        <f t="shared" si="13"/>
        <v>662.5</v>
      </c>
      <c r="EH49" s="45" t="s">
        <v>168</v>
      </c>
      <c r="EI49" s="149" t="s">
        <v>1114</v>
      </c>
      <c r="EJ49" s="119" t="s">
        <v>1115</v>
      </c>
      <c r="EK49" s="119" t="s">
        <v>628</v>
      </c>
      <c r="EL49" s="119"/>
      <c r="EM49" s="169" t="s">
        <v>1116</v>
      </c>
      <c r="EN49" s="48">
        <v>0</v>
      </c>
      <c r="EO49" s="48">
        <v>335</v>
      </c>
      <c r="EP49" s="48">
        <v>335</v>
      </c>
      <c r="EQ49" s="48">
        <v>335</v>
      </c>
      <c r="ER49" s="74"/>
      <c r="ES49" s="98"/>
      <c r="ET49" s="98"/>
      <c r="EU49" s="98"/>
      <c r="EV49" s="144"/>
      <c r="EW49" s="144"/>
      <c r="EX49" s="144"/>
      <c r="EY49" s="144"/>
      <c r="EZ49" s="144"/>
      <c r="FA49" s="144"/>
      <c r="FB49" s="144"/>
    </row>
    <row r="50" spans="1:158" ht="40" hidden="1" customHeight="1" x14ac:dyDescent="0.2">
      <c r="A50" s="120"/>
      <c r="B50" s="121" t="s">
        <v>1117</v>
      </c>
      <c r="C50" s="95" t="s">
        <v>1117</v>
      </c>
      <c r="D50" s="98" t="s">
        <v>1117</v>
      </c>
      <c r="E50" s="97" t="s">
        <v>1118</v>
      </c>
      <c r="F50" s="45" t="s">
        <v>227</v>
      </c>
      <c r="G50" s="98" t="s">
        <v>683</v>
      </c>
      <c r="H50" s="98">
        <v>3124498220</v>
      </c>
      <c r="I50" s="45" t="s">
        <v>143</v>
      </c>
      <c r="J50" s="98" t="s">
        <v>229</v>
      </c>
      <c r="K50" s="98" t="s">
        <v>684</v>
      </c>
      <c r="L50" s="99" t="s">
        <v>1119</v>
      </c>
      <c r="M50" s="98">
        <v>12</v>
      </c>
      <c r="N50" s="98" t="s">
        <v>1120</v>
      </c>
      <c r="O50" s="98" t="s">
        <v>1121</v>
      </c>
      <c r="P50" s="98" t="s">
        <v>687</v>
      </c>
      <c r="Q50" s="98" t="s">
        <v>1122</v>
      </c>
      <c r="R50" s="99">
        <v>2</v>
      </c>
      <c r="S50" s="100" t="s">
        <v>1123</v>
      </c>
      <c r="T50" s="99">
        <v>30</v>
      </c>
      <c r="U50" s="48">
        <v>111</v>
      </c>
      <c r="V50" s="49" t="s">
        <v>1124</v>
      </c>
      <c r="W50" s="98" t="s">
        <v>27</v>
      </c>
      <c r="X50" s="98"/>
      <c r="Y50" s="98"/>
      <c r="Z50" s="98"/>
      <c r="AA50" s="98"/>
      <c r="AB50" s="98" t="s">
        <v>153</v>
      </c>
      <c r="AC50" s="98"/>
      <c r="AD50" s="98"/>
      <c r="AE50" s="98">
        <v>886.5</v>
      </c>
      <c r="AF50" s="45">
        <f>AE50+AK50</f>
        <v>1186.5</v>
      </c>
      <c r="AG50" s="45"/>
      <c r="AH50" s="45"/>
      <c r="AI50" s="98"/>
      <c r="AJ50" s="98"/>
      <c r="AK50" s="98">
        <v>300</v>
      </c>
      <c r="AL50" s="98">
        <v>886.5</v>
      </c>
      <c r="AM50" s="98">
        <v>197</v>
      </c>
      <c r="AN50" s="98">
        <v>111</v>
      </c>
      <c r="AO50" s="98">
        <v>86</v>
      </c>
      <c r="AP50" s="98" t="s">
        <v>207</v>
      </c>
      <c r="AQ50" s="98" t="s">
        <v>155</v>
      </c>
      <c r="AR50" s="98" t="s">
        <v>182</v>
      </c>
      <c r="AS50" s="98" t="s">
        <v>363</v>
      </c>
      <c r="AT50" s="98" t="s">
        <v>184</v>
      </c>
      <c r="AU50" s="98" t="s">
        <v>1125</v>
      </c>
      <c r="AV50" s="98" t="s">
        <v>1126</v>
      </c>
      <c r="AW50" s="98" t="s">
        <v>1127</v>
      </c>
      <c r="AX50" s="98" t="s">
        <v>367</v>
      </c>
      <c r="AY50" s="98" t="s">
        <v>1128</v>
      </c>
      <c r="AZ50" s="98">
        <v>91</v>
      </c>
      <c r="BA50" s="148" t="s">
        <v>1129</v>
      </c>
      <c r="BB50" s="101"/>
      <c r="BC50" s="101">
        <v>1063648500</v>
      </c>
      <c r="BD50" s="101">
        <v>308108000</v>
      </c>
      <c r="BE50" s="101">
        <v>1307005627</v>
      </c>
      <c r="BF50" s="113">
        <v>3080005627</v>
      </c>
      <c r="BG50" s="103">
        <v>5399230.9644670049</v>
      </c>
      <c r="BH50" s="104">
        <v>0.34</v>
      </c>
      <c r="BI50" s="101">
        <v>709351500</v>
      </c>
      <c r="BJ50" s="98"/>
      <c r="BK50" s="98"/>
      <c r="BL50" s="54">
        <f t="shared" si="1"/>
        <v>709351500</v>
      </c>
      <c r="BM50" s="98" t="s">
        <v>1130</v>
      </c>
      <c r="BN50" s="98" t="s">
        <v>1117</v>
      </c>
      <c r="BO50" s="98" t="s">
        <v>1121</v>
      </c>
      <c r="BP50" s="105">
        <v>44600</v>
      </c>
      <c r="BQ50" s="105">
        <v>44644</v>
      </c>
      <c r="BR50" s="105">
        <v>45008</v>
      </c>
      <c r="BS50" s="100" t="s">
        <v>1131</v>
      </c>
      <c r="BT50" s="105">
        <v>44638</v>
      </c>
      <c r="BU50" s="98">
        <v>12</v>
      </c>
      <c r="BV50" s="100" t="s">
        <v>1132</v>
      </c>
      <c r="BW50" s="100" t="s">
        <v>1133</v>
      </c>
      <c r="BX50" s="98"/>
      <c r="BY50" s="98"/>
      <c r="BZ50" s="113">
        <v>0</v>
      </c>
      <c r="CA50" s="106"/>
      <c r="CB50" s="113">
        <v>531748500</v>
      </c>
      <c r="CC50" s="106">
        <v>45051</v>
      </c>
      <c r="CD50" s="113"/>
      <c r="CE50" s="59"/>
      <c r="CF50" s="59"/>
      <c r="CG50" s="59"/>
      <c r="CH50" s="59"/>
      <c r="CI50" s="59"/>
      <c r="CJ50" s="113">
        <v>620550000</v>
      </c>
      <c r="CK50" s="207">
        <v>44686</v>
      </c>
      <c r="CL50" s="113">
        <v>88801500</v>
      </c>
      <c r="CM50" s="113">
        <v>45071</v>
      </c>
      <c r="CN50" s="113"/>
      <c r="CO50" s="113"/>
      <c r="CP50" s="113"/>
      <c r="CQ50" s="113"/>
      <c r="CR50" s="113"/>
      <c r="CS50" s="113"/>
      <c r="CT50" s="113"/>
      <c r="CU50" s="113"/>
      <c r="CV50" s="60">
        <f t="shared" si="2"/>
        <v>531748500</v>
      </c>
      <c r="CW50" s="60">
        <f t="shared" si="3"/>
        <v>0</v>
      </c>
      <c r="CX50" s="60">
        <f t="shared" si="4"/>
        <v>531900000</v>
      </c>
      <c r="CY50" s="60">
        <f t="shared" si="5"/>
        <v>308108000</v>
      </c>
      <c r="CZ50" s="61">
        <f t="shared" si="6"/>
        <v>709351500</v>
      </c>
      <c r="DA50" s="61">
        <f t="shared" si="7"/>
        <v>0</v>
      </c>
      <c r="DB50" s="54">
        <f t="shared" si="8"/>
        <v>0</v>
      </c>
      <c r="DC50" s="60">
        <f t="shared" si="9"/>
        <v>0</v>
      </c>
      <c r="DD50" s="113">
        <v>839930128</v>
      </c>
      <c r="DE50" s="61">
        <f t="shared" si="10"/>
        <v>-308181628</v>
      </c>
      <c r="DF50" s="113"/>
      <c r="DG50" s="61">
        <v>1307005627</v>
      </c>
      <c r="DH50" s="61">
        <v>1243495667</v>
      </c>
      <c r="DI50" s="64">
        <f t="shared" si="11"/>
        <v>0.95140804393797762</v>
      </c>
      <c r="DJ50" s="104">
        <v>0.21</v>
      </c>
      <c r="DK50" s="65">
        <v>0.6</v>
      </c>
      <c r="DL50" s="66">
        <f t="shared" si="15"/>
        <v>0.78966888779516919</v>
      </c>
      <c r="DM50" s="98">
        <v>886.5</v>
      </c>
      <c r="DN50" s="75"/>
      <c r="DO50" s="75"/>
      <c r="DP50" s="75"/>
      <c r="DQ50" s="75"/>
      <c r="DR50" s="98">
        <v>300</v>
      </c>
      <c r="DS50" s="67" t="s">
        <v>1134</v>
      </c>
      <c r="DT50" s="98">
        <v>886.5</v>
      </c>
      <c r="DU50" s="67" t="s">
        <v>1135</v>
      </c>
      <c r="DV50" s="67">
        <v>197</v>
      </c>
      <c r="DW50" s="107">
        <v>84</v>
      </c>
      <c r="DX50" s="107">
        <v>111</v>
      </c>
      <c r="DY50" s="107">
        <v>2</v>
      </c>
      <c r="DZ50" s="107">
        <v>0</v>
      </c>
      <c r="EA50" s="107">
        <v>0</v>
      </c>
      <c r="EB50" s="107">
        <v>0</v>
      </c>
      <c r="EC50" s="107">
        <v>0</v>
      </c>
      <c r="ED50" s="107">
        <v>0</v>
      </c>
      <c r="EE50" s="108">
        <v>0</v>
      </c>
      <c r="EF50" s="67">
        <v>197</v>
      </c>
      <c r="EG50" s="70">
        <f t="shared" si="13"/>
        <v>886.5</v>
      </c>
      <c r="EH50" s="100" t="s">
        <v>168</v>
      </c>
      <c r="EI50" s="118" t="s">
        <v>1136</v>
      </c>
      <c r="EJ50" s="150" t="s">
        <v>222</v>
      </c>
      <c r="EK50" s="150" t="s">
        <v>1137</v>
      </c>
      <c r="EL50" s="150" t="s">
        <v>679</v>
      </c>
      <c r="EM50" s="75" t="s">
        <v>1138</v>
      </c>
      <c r="EN50" s="48">
        <v>197</v>
      </c>
      <c r="EO50" s="48">
        <v>197</v>
      </c>
      <c r="EP50" s="48" t="s">
        <v>1139</v>
      </c>
      <c r="EQ50" s="48">
        <v>197</v>
      </c>
      <c r="ER50" s="98"/>
      <c r="ES50" s="40"/>
      <c r="ET50" s="40"/>
      <c r="EU50" s="40"/>
    </row>
    <row r="51" spans="1:158" ht="60" hidden="1" customHeight="1" x14ac:dyDescent="0.2">
      <c r="A51" s="120"/>
      <c r="B51" s="121"/>
      <c r="C51" s="95"/>
      <c r="D51" s="161" t="s">
        <v>1140</v>
      </c>
      <c r="E51" s="42" t="s">
        <v>1141</v>
      </c>
      <c r="F51" s="81" t="s">
        <v>172</v>
      </c>
      <c r="G51" s="45" t="s">
        <v>633</v>
      </c>
      <c r="H51" s="45">
        <v>3116337459</v>
      </c>
      <c r="I51" s="45" t="s">
        <v>143</v>
      </c>
      <c r="J51" s="45" t="s">
        <v>383</v>
      </c>
      <c r="K51" s="45" t="s">
        <v>384</v>
      </c>
      <c r="L51" s="81">
        <v>119110281383</v>
      </c>
      <c r="M51" s="45">
        <v>18</v>
      </c>
      <c r="N51" s="152" t="s">
        <v>1142</v>
      </c>
      <c r="O51" s="45" t="s">
        <v>1143</v>
      </c>
      <c r="P51" s="45" t="s">
        <v>1144</v>
      </c>
      <c r="Q51" s="45" t="s">
        <v>1145</v>
      </c>
      <c r="R51" s="81">
        <v>1</v>
      </c>
      <c r="S51" s="76" t="s">
        <v>1146</v>
      </c>
      <c r="T51" s="81">
        <v>3</v>
      </c>
      <c r="U51" s="48">
        <v>31</v>
      </c>
      <c r="V51" s="49" t="s">
        <v>1147</v>
      </c>
      <c r="W51" s="45" t="s">
        <v>27</v>
      </c>
      <c r="X51" s="45" t="s">
        <v>180</v>
      </c>
      <c r="Y51" s="45"/>
      <c r="Z51" s="45"/>
      <c r="AA51" s="45"/>
      <c r="AB51" s="45" t="s">
        <v>153</v>
      </c>
      <c r="AC51" s="45" t="s">
        <v>153</v>
      </c>
      <c r="AD51" s="45"/>
      <c r="AE51" s="45">
        <v>184</v>
      </c>
      <c r="AF51" s="45">
        <f>AE51+AK51</f>
        <v>664</v>
      </c>
      <c r="AG51" s="45"/>
      <c r="AH51" s="45"/>
      <c r="AI51" s="45"/>
      <c r="AJ51" s="45"/>
      <c r="AK51" s="45">
        <v>480</v>
      </c>
      <c r="AL51" s="45">
        <v>2</v>
      </c>
      <c r="AM51" s="45">
        <v>80</v>
      </c>
      <c r="AN51" s="45">
        <v>31</v>
      </c>
      <c r="AO51" s="45">
        <v>49</v>
      </c>
      <c r="AP51" s="45" t="s">
        <v>1148</v>
      </c>
      <c r="AQ51" s="45" t="s">
        <v>155</v>
      </c>
      <c r="AR51" s="76" t="s">
        <v>208</v>
      </c>
      <c r="AS51" s="45" t="s">
        <v>1149</v>
      </c>
      <c r="AT51" s="45" t="s">
        <v>210</v>
      </c>
      <c r="AU51" s="76" t="s">
        <v>1150</v>
      </c>
      <c r="AV51" s="45" t="s">
        <v>1151</v>
      </c>
      <c r="AW51" s="76" t="s">
        <v>1152</v>
      </c>
      <c r="AX51" s="45" t="s">
        <v>556</v>
      </c>
      <c r="AY51" s="76" t="s">
        <v>1153</v>
      </c>
      <c r="AZ51" s="45">
        <v>87</v>
      </c>
      <c r="BA51" s="44" t="s">
        <v>1154</v>
      </c>
      <c r="BB51" s="112"/>
      <c r="BC51" s="112">
        <v>719993732</v>
      </c>
      <c r="BD51" s="112">
        <v>537696381</v>
      </c>
      <c r="BE51" s="112">
        <v>950364546</v>
      </c>
      <c r="BF51" s="61">
        <v>1670358278</v>
      </c>
      <c r="BG51" s="103">
        <v>8999921.6500000004</v>
      </c>
      <c r="BH51" s="104">
        <v>0.43</v>
      </c>
      <c r="BI51" s="61"/>
      <c r="BJ51" s="45"/>
      <c r="BK51" s="45"/>
      <c r="BL51" s="54">
        <f t="shared" si="1"/>
        <v>0</v>
      </c>
      <c r="BM51" s="76" t="s">
        <v>1155</v>
      </c>
      <c r="BN51" s="76" t="s">
        <v>1140</v>
      </c>
      <c r="BO51" s="45" t="s">
        <v>1143</v>
      </c>
      <c r="BP51" s="163">
        <v>44585</v>
      </c>
      <c r="BQ51" s="74">
        <v>44649</v>
      </c>
      <c r="BR51" s="74">
        <v>45197</v>
      </c>
      <c r="BS51" s="45" t="s">
        <v>1156</v>
      </c>
      <c r="BT51" s="74">
        <v>44624</v>
      </c>
      <c r="BU51" s="45">
        <v>18</v>
      </c>
      <c r="BV51" s="76" t="s">
        <v>1157</v>
      </c>
      <c r="BW51" s="76" t="s">
        <v>1158</v>
      </c>
      <c r="BX51" s="45"/>
      <c r="BY51" s="45"/>
      <c r="BZ51" s="61">
        <v>251997806</v>
      </c>
      <c r="CA51" s="114">
        <v>44694</v>
      </c>
      <c r="CB51" s="61"/>
      <c r="CC51" s="146"/>
      <c r="CD51" s="61"/>
      <c r="CE51" s="146"/>
      <c r="CF51" s="146"/>
      <c r="CG51" s="146"/>
      <c r="CH51" s="146"/>
      <c r="CI51" s="146"/>
      <c r="CJ51" s="61"/>
      <c r="CK51" s="61"/>
      <c r="CL51" s="61"/>
      <c r="CM51" s="61"/>
      <c r="CN51" s="61"/>
      <c r="CO51" s="61"/>
      <c r="CP51" s="61"/>
      <c r="CQ51" s="61"/>
      <c r="CR51" s="61"/>
      <c r="CS51" s="61"/>
      <c r="CT51" s="61"/>
      <c r="CU51" s="61"/>
      <c r="CV51" s="60">
        <f t="shared" si="2"/>
        <v>251997806</v>
      </c>
      <c r="CW51" s="60">
        <f t="shared" si="3"/>
        <v>0</v>
      </c>
      <c r="CX51" s="60">
        <f t="shared" si="4"/>
        <v>467995926</v>
      </c>
      <c r="CY51" s="60">
        <f t="shared" si="5"/>
        <v>537696381</v>
      </c>
      <c r="CZ51" s="61">
        <f t="shared" si="6"/>
        <v>0</v>
      </c>
      <c r="DA51" s="61">
        <f t="shared" si="7"/>
        <v>0</v>
      </c>
      <c r="DB51" s="54">
        <f t="shared" si="8"/>
        <v>0</v>
      </c>
      <c r="DC51" s="60">
        <f t="shared" si="9"/>
        <v>0</v>
      </c>
      <c r="DD51" s="61">
        <v>69795868</v>
      </c>
      <c r="DE51" s="61">
        <f t="shared" si="10"/>
        <v>182201938</v>
      </c>
      <c r="DF51" s="61"/>
      <c r="DG51" s="61">
        <v>950364546</v>
      </c>
      <c r="DH51" s="208">
        <v>156771859</v>
      </c>
      <c r="DI51" s="64">
        <f t="shared" si="11"/>
        <v>0.16495970905042578</v>
      </c>
      <c r="DJ51" s="65">
        <v>1.0000000000000009E-3</v>
      </c>
      <c r="DK51" s="65">
        <v>0.16200000000000001</v>
      </c>
      <c r="DL51" s="66">
        <f t="shared" si="15"/>
        <v>9.6939549468188987E-2</v>
      </c>
      <c r="DM51" s="45">
        <v>184</v>
      </c>
      <c r="DN51" s="45"/>
      <c r="DO51" s="45"/>
      <c r="DP51" s="45"/>
      <c r="DQ51" s="45"/>
      <c r="DR51" s="45">
        <v>480</v>
      </c>
      <c r="DS51" s="45" t="s">
        <v>1159</v>
      </c>
      <c r="DT51" s="45">
        <v>2</v>
      </c>
      <c r="DU51" s="45" t="s">
        <v>1160</v>
      </c>
      <c r="DV51" s="67">
        <v>80</v>
      </c>
      <c r="DW51" s="209"/>
      <c r="DX51" s="209"/>
      <c r="DY51" s="68">
        <v>49</v>
      </c>
      <c r="DZ51" s="68">
        <v>31</v>
      </c>
      <c r="EA51" s="68"/>
      <c r="EB51" s="68"/>
      <c r="EC51" s="68"/>
      <c r="ED51" s="68"/>
      <c r="EE51" s="69">
        <v>80</v>
      </c>
      <c r="EF51" s="67">
        <v>80</v>
      </c>
      <c r="EG51" s="70">
        <f t="shared" si="13"/>
        <v>2</v>
      </c>
      <c r="EH51" s="76" t="s">
        <v>702</v>
      </c>
      <c r="EI51" s="71" t="s">
        <v>1161</v>
      </c>
      <c r="EJ51" s="119" t="s">
        <v>195</v>
      </c>
      <c r="EK51" s="119" t="s">
        <v>1162</v>
      </c>
      <c r="EL51" s="119" t="s">
        <v>652</v>
      </c>
      <c r="EM51" s="146" t="s">
        <v>1163</v>
      </c>
      <c r="EN51" s="48">
        <v>80</v>
      </c>
      <c r="EO51" s="48">
        <v>80</v>
      </c>
      <c r="EP51" s="48">
        <v>80</v>
      </c>
      <c r="EQ51" s="48">
        <v>80</v>
      </c>
      <c r="ER51" s="74"/>
      <c r="ES51" s="98"/>
      <c r="ET51" s="98"/>
      <c r="EU51" s="98"/>
    </row>
    <row r="52" spans="1:158" ht="40" hidden="1" customHeight="1" x14ac:dyDescent="0.2">
      <c r="A52" s="120"/>
      <c r="B52" s="121"/>
      <c r="C52" s="95"/>
      <c r="D52" s="161" t="s">
        <v>1164</v>
      </c>
      <c r="E52" s="111" t="s">
        <v>1165</v>
      </c>
      <c r="F52" s="45" t="s">
        <v>227</v>
      </c>
      <c r="G52" s="45" t="s">
        <v>1166</v>
      </c>
      <c r="H52" s="45">
        <v>3118353863</v>
      </c>
      <c r="I52" s="45" t="s">
        <v>143</v>
      </c>
      <c r="J52" s="45" t="s">
        <v>229</v>
      </c>
      <c r="K52" s="45" t="s">
        <v>355</v>
      </c>
      <c r="L52" s="81" t="s">
        <v>1167</v>
      </c>
      <c r="M52" s="45">
        <v>18</v>
      </c>
      <c r="N52" s="45" t="s">
        <v>1168</v>
      </c>
      <c r="O52" s="45" t="s">
        <v>1169</v>
      </c>
      <c r="P52" s="45" t="s">
        <v>1170</v>
      </c>
      <c r="Q52" s="45" t="s">
        <v>887</v>
      </c>
      <c r="R52" s="45">
        <v>1</v>
      </c>
      <c r="S52" s="45" t="s">
        <v>1171</v>
      </c>
      <c r="T52" s="45">
        <v>34</v>
      </c>
      <c r="U52" s="48">
        <v>41</v>
      </c>
      <c r="V52" s="49" t="s">
        <v>1172</v>
      </c>
      <c r="W52" s="45" t="s">
        <v>27</v>
      </c>
      <c r="X52" s="45" t="s">
        <v>180</v>
      </c>
      <c r="Y52" s="45"/>
      <c r="Z52" s="45"/>
      <c r="AA52" s="45"/>
      <c r="AB52" s="45" t="s">
        <v>153</v>
      </c>
      <c r="AC52" s="45"/>
      <c r="AD52" s="45"/>
      <c r="AE52" s="45">
        <v>90.5</v>
      </c>
      <c r="AF52" s="45">
        <f>AE52+AK52</f>
        <v>247.5</v>
      </c>
      <c r="AG52" s="45"/>
      <c r="AH52" s="45"/>
      <c r="AI52" s="45"/>
      <c r="AJ52" s="45"/>
      <c r="AK52" s="45">
        <v>157</v>
      </c>
      <c r="AL52" s="45">
        <v>30</v>
      </c>
      <c r="AM52" s="45">
        <v>130</v>
      </c>
      <c r="AN52" s="45">
        <v>41</v>
      </c>
      <c r="AO52" s="45">
        <v>89</v>
      </c>
      <c r="AP52" s="45" t="s">
        <v>207</v>
      </c>
      <c r="AQ52" s="45" t="s">
        <v>155</v>
      </c>
      <c r="AR52" s="45" t="s">
        <v>208</v>
      </c>
      <c r="AS52" s="45" t="s">
        <v>1173</v>
      </c>
      <c r="AT52" s="45" t="s">
        <v>337</v>
      </c>
      <c r="AU52" s="45" t="s">
        <v>1174</v>
      </c>
      <c r="AV52" s="45" t="s">
        <v>1175</v>
      </c>
      <c r="AW52" s="45" t="s">
        <v>1176</v>
      </c>
      <c r="AX52" s="45" t="s">
        <v>341</v>
      </c>
      <c r="AY52" s="45" t="s">
        <v>1177</v>
      </c>
      <c r="AZ52" s="45">
        <v>86</v>
      </c>
      <c r="BA52" s="210" t="s">
        <v>1178</v>
      </c>
      <c r="BB52" s="112"/>
      <c r="BC52" s="112">
        <v>1169998469</v>
      </c>
      <c r="BD52" s="112">
        <v>313681945</v>
      </c>
      <c r="BE52" s="112">
        <v>1799498656</v>
      </c>
      <c r="BF52" s="61">
        <v>2969497125</v>
      </c>
      <c r="BG52" s="103">
        <v>8999988.2230769228</v>
      </c>
      <c r="BH52" s="104">
        <v>0.39</v>
      </c>
      <c r="BI52" s="61"/>
      <c r="BJ52" s="45"/>
      <c r="BK52" s="45"/>
      <c r="BL52" s="54">
        <f t="shared" si="1"/>
        <v>0</v>
      </c>
      <c r="BM52" s="45" t="s">
        <v>1179</v>
      </c>
      <c r="BN52" s="45" t="s">
        <v>1164</v>
      </c>
      <c r="BO52" s="45" t="s">
        <v>1169</v>
      </c>
      <c r="BP52" s="74">
        <v>44656</v>
      </c>
      <c r="BQ52" s="74">
        <v>44819</v>
      </c>
      <c r="BR52" s="74">
        <v>45365</v>
      </c>
      <c r="BS52" s="76" t="s">
        <v>165</v>
      </c>
      <c r="BT52" s="74">
        <v>44797</v>
      </c>
      <c r="BU52" s="45">
        <v>18</v>
      </c>
      <c r="BV52" s="45" t="s">
        <v>1180</v>
      </c>
      <c r="BW52" s="45" t="s">
        <v>1181</v>
      </c>
      <c r="BX52" s="45"/>
      <c r="BY52" s="45"/>
      <c r="BZ52" s="113">
        <v>409499464</v>
      </c>
      <c r="CA52" s="114">
        <v>44855</v>
      </c>
      <c r="CB52" s="113"/>
      <c r="CC52" s="114"/>
      <c r="CD52" s="113"/>
      <c r="CE52" s="146"/>
      <c r="CF52" s="146"/>
      <c r="CG52" s="146"/>
      <c r="CH52" s="146"/>
      <c r="CI52" s="146"/>
      <c r="CJ52" s="113"/>
      <c r="CK52" s="113"/>
      <c r="CL52" s="113"/>
      <c r="CM52" s="113"/>
      <c r="CN52" s="113"/>
      <c r="CO52" s="113"/>
      <c r="CP52" s="113"/>
      <c r="CQ52" s="113"/>
      <c r="CR52" s="113"/>
      <c r="CS52" s="113"/>
      <c r="CT52" s="113"/>
      <c r="CU52" s="113"/>
      <c r="CV52" s="60">
        <f t="shared" si="2"/>
        <v>409499464</v>
      </c>
      <c r="CW52" s="60">
        <f t="shared" si="3"/>
        <v>0</v>
      </c>
      <c r="CX52" s="60">
        <f t="shared" si="4"/>
        <v>760499005</v>
      </c>
      <c r="CY52" s="60">
        <f t="shared" si="5"/>
        <v>313681945</v>
      </c>
      <c r="CZ52" s="61">
        <f t="shared" si="6"/>
        <v>0</v>
      </c>
      <c r="DA52" s="61">
        <f t="shared" si="7"/>
        <v>0</v>
      </c>
      <c r="DB52" s="54">
        <f t="shared" si="8"/>
        <v>0</v>
      </c>
      <c r="DC52" s="60">
        <f t="shared" si="9"/>
        <v>0</v>
      </c>
      <c r="DD52" s="211">
        <v>64775384</v>
      </c>
      <c r="DE52" s="61">
        <f t="shared" si="10"/>
        <v>344724080</v>
      </c>
      <c r="DF52" s="60"/>
      <c r="DG52" s="61">
        <v>1799498656</v>
      </c>
      <c r="DH52" s="197">
        <v>115769000</v>
      </c>
      <c r="DI52" s="64">
        <f t="shared" si="11"/>
        <v>6.4334029710995236E-2</v>
      </c>
      <c r="DJ52" s="65">
        <v>8.9999999999999993E-3</v>
      </c>
      <c r="DK52" s="65">
        <v>5.9000000000000004E-2</v>
      </c>
      <c r="DL52" s="66">
        <f t="shared" si="15"/>
        <v>5.5363648514312712E-2</v>
      </c>
      <c r="DM52" s="45">
        <v>90.5</v>
      </c>
      <c r="DN52" s="75"/>
      <c r="DO52" s="75"/>
      <c r="DP52" s="75"/>
      <c r="DQ52" s="75"/>
      <c r="DR52" s="45">
        <v>157</v>
      </c>
      <c r="DS52" s="67"/>
      <c r="DT52" s="45">
        <v>30</v>
      </c>
      <c r="DU52" s="67"/>
      <c r="DV52" s="212">
        <v>130</v>
      </c>
      <c r="DW52" s="68">
        <v>94</v>
      </c>
      <c r="DX52" s="68">
        <v>36</v>
      </c>
      <c r="DY52" s="69"/>
      <c r="DZ52" s="69"/>
      <c r="EA52" s="68"/>
      <c r="EB52" s="68"/>
      <c r="EC52" s="69"/>
      <c r="ED52" s="69"/>
      <c r="EE52" s="212"/>
      <c r="EF52" s="212">
        <v>130</v>
      </c>
      <c r="EG52" s="70">
        <f t="shared" si="13"/>
        <v>30</v>
      </c>
      <c r="EH52" s="76" t="s">
        <v>168</v>
      </c>
      <c r="EI52" s="213" t="s">
        <v>1182</v>
      </c>
      <c r="EJ52" s="72" t="s">
        <v>941</v>
      </c>
      <c r="EK52" s="72" t="s">
        <v>1183</v>
      </c>
      <c r="EL52" s="72"/>
      <c r="EM52" s="146">
        <v>45275</v>
      </c>
      <c r="EN52" s="48">
        <v>130</v>
      </c>
      <c r="EO52" s="48">
        <v>130</v>
      </c>
      <c r="EP52" s="48" t="s">
        <v>1184</v>
      </c>
      <c r="EQ52" s="48">
        <v>130</v>
      </c>
      <c r="ER52" s="74"/>
      <c r="ES52" s="40"/>
      <c r="ET52" s="40"/>
      <c r="EU52" s="40"/>
    </row>
    <row r="53" spans="1:158" ht="77.5" hidden="1" customHeight="1" x14ac:dyDescent="0.2">
      <c r="A53" s="120"/>
      <c r="B53" s="121"/>
      <c r="C53" s="95"/>
      <c r="D53" s="79" t="s">
        <v>1185</v>
      </c>
      <c r="E53" s="122" t="s">
        <v>1186</v>
      </c>
      <c r="F53" s="45" t="s">
        <v>227</v>
      </c>
      <c r="G53" s="45" t="s">
        <v>1187</v>
      </c>
      <c r="H53" s="45">
        <v>3114190277</v>
      </c>
      <c r="I53" s="45" t="s">
        <v>143</v>
      </c>
      <c r="J53" s="45" t="s">
        <v>601</v>
      </c>
      <c r="K53" s="45" t="s">
        <v>1188</v>
      </c>
      <c r="L53" s="81">
        <v>12470532919713</v>
      </c>
      <c r="M53" s="45">
        <v>12</v>
      </c>
      <c r="N53" s="152" t="s">
        <v>1189</v>
      </c>
      <c r="O53" s="45" t="s">
        <v>1190</v>
      </c>
      <c r="P53" s="45" t="s">
        <v>1191</v>
      </c>
      <c r="Q53" s="45" t="s">
        <v>1192</v>
      </c>
      <c r="R53" s="81">
        <v>2</v>
      </c>
      <c r="S53" s="76" t="s">
        <v>1193</v>
      </c>
      <c r="T53" s="81">
        <v>5</v>
      </c>
      <c r="U53" s="48">
        <v>35</v>
      </c>
      <c r="V53" s="49" t="s">
        <v>1194</v>
      </c>
      <c r="W53" s="45" t="s">
        <v>27</v>
      </c>
      <c r="X53" s="45"/>
      <c r="Y53" s="45"/>
      <c r="Z53" s="45"/>
      <c r="AA53" s="45"/>
      <c r="AB53" s="45" t="s">
        <v>153</v>
      </c>
      <c r="AC53" s="45" t="s">
        <v>153</v>
      </c>
      <c r="AD53" s="45"/>
      <c r="AE53" s="45">
        <v>67</v>
      </c>
      <c r="AF53" s="45">
        <f>AE53+AK53</f>
        <v>201</v>
      </c>
      <c r="AG53" s="45"/>
      <c r="AH53" s="45"/>
      <c r="AI53" s="61"/>
      <c r="AJ53" s="61"/>
      <c r="AK53" s="45">
        <v>134</v>
      </c>
      <c r="AL53" s="45">
        <v>65</v>
      </c>
      <c r="AM53" s="45">
        <v>67</v>
      </c>
      <c r="AN53" s="45">
        <v>35</v>
      </c>
      <c r="AO53" s="45">
        <v>32</v>
      </c>
      <c r="AP53" s="45" t="s">
        <v>1195</v>
      </c>
      <c r="AQ53" s="45" t="s">
        <v>155</v>
      </c>
      <c r="AR53" s="76" t="s">
        <v>208</v>
      </c>
      <c r="AS53" s="45" t="s">
        <v>1196</v>
      </c>
      <c r="AT53" s="45" t="s">
        <v>210</v>
      </c>
      <c r="AU53" s="76" t="s">
        <v>1197</v>
      </c>
      <c r="AV53" s="45" t="s">
        <v>1198</v>
      </c>
      <c r="AW53" s="76" t="s">
        <v>1199</v>
      </c>
      <c r="AX53" s="45" t="s">
        <v>670</v>
      </c>
      <c r="AY53" s="76" t="s">
        <v>1200</v>
      </c>
      <c r="AZ53" s="45">
        <v>95</v>
      </c>
      <c r="BA53" s="44" t="s">
        <v>1201</v>
      </c>
      <c r="BB53" s="112"/>
      <c r="BC53" s="112">
        <v>584471900</v>
      </c>
      <c r="BD53" s="112">
        <v>24567400</v>
      </c>
      <c r="BE53" s="112">
        <v>473550000</v>
      </c>
      <c r="BF53" s="61">
        <v>1058021900</v>
      </c>
      <c r="BG53" s="103">
        <v>8723461.1940298509</v>
      </c>
      <c r="BH53" s="104">
        <v>0.55000000000000004</v>
      </c>
      <c r="BI53" s="61"/>
      <c r="BJ53" s="45"/>
      <c r="BK53" s="45"/>
      <c r="BL53" s="54">
        <f t="shared" si="1"/>
        <v>0</v>
      </c>
      <c r="BM53" s="76" t="s">
        <v>1202</v>
      </c>
      <c r="BN53" s="214" t="s">
        <v>1203</v>
      </c>
      <c r="BO53" s="45" t="s">
        <v>1190</v>
      </c>
      <c r="BP53" s="74">
        <v>44694</v>
      </c>
      <c r="BQ53" s="74">
        <v>44743</v>
      </c>
      <c r="BR53" s="74">
        <v>45107</v>
      </c>
      <c r="BS53" s="76" t="s">
        <v>165</v>
      </c>
      <c r="BT53" s="163">
        <v>44707</v>
      </c>
      <c r="BU53" s="45">
        <v>12</v>
      </c>
      <c r="BV53" s="76" t="s">
        <v>1204</v>
      </c>
      <c r="BW53" s="76" t="s">
        <v>1205</v>
      </c>
      <c r="BX53" s="45"/>
      <c r="BY53" s="45"/>
      <c r="BZ53" s="154">
        <v>204565165</v>
      </c>
      <c r="CA53" s="114">
        <v>44774</v>
      </c>
      <c r="CB53" s="154">
        <v>204565165</v>
      </c>
      <c r="CC53" s="114">
        <v>45132</v>
      </c>
      <c r="CD53" s="113"/>
      <c r="CE53" s="146"/>
      <c r="CF53" s="146"/>
      <c r="CG53" s="146"/>
      <c r="CH53" s="146"/>
      <c r="CI53" s="146"/>
      <c r="CJ53" s="113"/>
      <c r="CK53" s="113"/>
      <c r="CL53" s="113"/>
      <c r="CM53" s="113"/>
      <c r="CN53" s="113"/>
      <c r="CO53" s="113"/>
      <c r="CP53" s="113"/>
      <c r="CQ53" s="113"/>
      <c r="CR53" s="113"/>
      <c r="CS53" s="113"/>
      <c r="CT53" s="113"/>
      <c r="CU53" s="113"/>
      <c r="CV53" s="60">
        <f t="shared" si="2"/>
        <v>409130330</v>
      </c>
      <c r="CW53" s="60">
        <f t="shared" si="3"/>
        <v>0</v>
      </c>
      <c r="CX53" s="60">
        <f t="shared" si="4"/>
        <v>175341570</v>
      </c>
      <c r="CY53" s="60">
        <f t="shared" si="5"/>
        <v>24567400</v>
      </c>
      <c r="CZ53" s="61">
        <f t="shared" si="6"/>
        <v>0</v>
      </c>
      <c r="DA53" s="61">
        <f t="shared" si="7"/>
        <v>0</v>
      </c>
      <c r="DB53" s="54">
        <f t="shared" si="8"/>
        <v>0</v>
      </c>
      <c r="DC53" s="60">
        <f t="shared" si="9"/>
        <v>0</v>
      </c>
      <c r="DD53" s="206">
        <v>164173388</v>
      </c>
      <c r="DE53" s="61">
        <f t="shared" si="10"/>
        <v>244956942</v>
      </c>
      <c r="DF53" s="60"/>
      <c r="DG53" s="61">
        <v>473550000</v>
      </c>
      <c r="DH53" s="197">
        <v>139610000</v>
      </c>
      <c r="DI53" s="64">
        <f t="shared" si="11"/>
        <v>0.29481575335233873</v>
      </c>
      <c r="DJ53" s="215">
        <v>0.03</v>
      </c>
      <c r="DK53" s="65">
        <v>0.48</v>
      </c>
      <c r="DL53" s="66">
        <f t="shared" si="15"/>
        <v>0.2808918409935533</v>
      </c>
      <c r="DM53" s="45">
        <v>67</v>
      </c>
      <c r="DN53" s="75"/>
      <c r="DO53" s="75"/>
      <c r="DP53" s="75"/>
      <c r="DQ53" s="75"/>
      <c r="DR53" s="45">
        <v>134</v>
      </c>
      <c r="DS53" s="216" t="s">
        <v>1206</v>
      </c>
      <c r="DT53" s="45">
        <v>65</v>
      </c>
      <c r="DU53" s="168"/>
      <c r="DV53" s="67">
        <v>65</v>
      </c>
      <c r="DW53" s="217">
        <v>29</v>
      </c>
      <c r="DX53" s="217">
        <v>36</v>
      </c>
      <c r="DY53" s="68"/>
      <c r="DZ53" s="138"/>
      <c r="EA53" s="138"/>
      <c r="EB53" s="138"/>
      <c r="EC53" s="138"/>
      <c r="ED53" s="138"/>
      <c r="EE53" s="138"/>
      <c r="EF53" s="218">
        <v>65</v>
      </c>
      <c r="EG53" s="70">
        <f t="shared" si="13"/>
        <v>65</v>
      </c>
      <c r="EH53" s="45" t="s">
        <v>168</v>
      </c>
      <c r="EI53" s="219" t="s">
        <v>1207</v>
      </c>
      <c r="EJ53" s="140" t="s">
        <v>195</v>
      </c>
      <c r="EK53" s="140" t="s">
        <v>1031</v>
      </c>
      <c r="EL53" s="140" t="s">
        <v>679</v>
      </c>
      <c r="EM53" s="220">
        <v>45200</v>
      </c>
      <c r="EN53" s="48">
        <v>67</v>
      </c>
      <c r="EO53" s="48">
        <v>65</v>
      </c>
      <c r="EP53" s="48" t="s">
        <v>253</v>
      </c>
      <c r="EQ53" s="48">
        <v>65</v>
      </c>
      <c r="ER53" s="45"/>
      <c r="ES53" s="98"/>
      <c r="ET53" s="98"/>
      <c r="EU53" s="98"/>
      <c r="EV53" s="127"/>
      <c r="EW53" s="127"/>
      <c r="EX53" s="127"/>
      <c r="EY53" s="127"/>
      <c r="EZ53" s="127"/>
      <c r="FA53" s="127"/>
      <c r="FB53" s="127"/>
    </row>
    <row r="54" spans="1:158" ht="77.5" hidden="1" customHeight="1" x14ac:dyDescent="0.2">
      <c r="A54" s="120" t="s">
        <v>1208</v>
      </c>
      <c r="B54" s="121" t="s">
        <v>1208</v>
      </c>
      <c r="C54" s="95" t="s">
        <v>1208</v>
      </c>
      <c r="D54" s="45" t="s">
        <v>1208</v>
      </c>
      <c r="E54" s="122" t="s">
        <v>1209</v>
      </c>
      <c r="F54" s="43" t="s">
        <v>141</v>
      </c>
      <c r="G54" s="45" t="s">
        <v>657</v>
      </c>
      <c r="H54" s="45">
        <v>3106561180</v>
      </c>
      <c r="I54" s="45" t="s">
        <v>143</v>
      </c>
      <c r="J54" s="45" t="s">
        <v>601</v>
      </c>
      <c r="K54" s="45" t="s">
        <v>658</v>
      </c>
      <c r="L54" s="81" t="s">
        <v>1210</v>
      </c>
      <c r="M54" s="45">
        <v>12</v>
      </c>
      <c r="N54" s="152" t="s">
        <v>1211</v>
      </c>
      <c r="O54" s="45" t="s">
        <v>1212</v>
      </c>
      <c r="P54" s="45" t="s">
        <v>835</v>
      </c>
      <c r="Q54" s="45" t="s">
        <v>1213</v>
      </c>
      <c r="R54" s="81">
        <v>1</v>
      </c>
      <c r="S54" s="76" t="s">
        <v>1214</v>
      </c>
      <c r="T54" s="81">
        <v>18</v>
      </c>
      <c r="U54" s="48">
        <v>22</v>
      </c>
      <c r="V54" s="49" t="s">
        <v>1215</v>
      </c>
      <c r="W54" s="45" t="s">
        <v>27</v>
      </c>
      <c r="X54" s="45"/>
      <c r="Y54" s="45"/>
      <c r="Z54" s="45"/>
      <c r="AA54" s="45"/>
      <c r="AB54" s="45" t="s">
        <v>153</v>
      </c>
      <c r="AC54" s="45" t="s">
        <v>153</v>
      </c>
      <c r="AD54" s="45"/>
      <c r="AE54" s="45">
        <v>65</v>
      </c>
      <c r="AF54" s="45">
        <f>AE54+AK54</f>
        <v>130</v>
      </c>
      <c r="AG54" s="45"/>
      <c r="AH54" s="45"/>
      <c r="AI54" s="62">
        <v>0</v>
      </c>
      <c r="AJ54" s="62">
        <v>0</v>
      </c>
      <c r="AK54" s="45">
        <v>65</v>
      </c>
      <c r="AL54" s="45">
        <v>7.8</v>
      </c>
      <c r="AM54" s="45">
        <v>65</v>
      </c>
      <c r="AN54" s="45">
        <v>22</v>
      </c>
      <c r="AO54" s="45">
        <v>43</v>
      </c>
      <c r="AP54" s="45" t="s">
        <v>207</v>
      </c>
      <c r="AQ54" s="45" t="s">
        <v>155</v>
      </c>
      <c r="AR54" s="45" t="s">
        <v>208</v>
      </c>
      <c r="AS54" s="45" t="s">
        <v>1216</v>
      </c>
      <c r="AT54" s="45" t="s">
        <v>337</v>
      </c>
      <c r="AU54" s="45" t="s">
        <v>1217</v>
      </c>
      <c r="AV54" s="45" t="s">
        <v>1218</v>
      </c>
      <c r="AW54" s="45" t="s">
        <v>1218</v>
      </c>
      <c r="AX54" s="45" t="s">
        <v>820</v>
      </c>
      <c r="AY54" s="45" t="s">
        <v>1219</v>
      </c>
      <c r="AZ54" s="45">
        <v>90</v>
      </c>
      <c r="BA54" s="45" t="s">
        <v>1220</v>
      </c>
      <c r="BB54" s="112"/>
      <c r="BC54" s="112">
        <v>584960000</v>
      </c>
      <c r="BD54" s="112">
        <v>0</v>
      </c>
      <c r="BE54" s="112">
        <v>789183256</v>
      </c>
      <c r="BF54" s="62">
        <v>1374143256</v>
      </c>
      <c r="BG54" s="103">
        <v>8999384.615384616</v>
      </c>
      <c r="BH54" s="104">
        <v>0.42</v>
      </c>
      <c r="BI54" s="62"/>
      <c r="BJ54" s="45"/>
      <c r="BK54" s="45"/>
      <c r="BL54" s="54">
        <f t="shared" si="1"/>
        <v>0</v>
      </c>
      <c r="BM54" s="76" t="s">
        <v>1221</v>
      </c>
      <c r="BN54" s="76" t="s">
        <v>1208</v>
      </c>
      <c r="BO54" s="45" t="s">
        <v>1212</v>
      </c>
      <c r="BP54" s="74">
        <v>44594</v>
      </c>
      <c r="BQ54" s="74">
        <v>44649</v>
      </c>
      <c r="BR54" s="74">
        <v>45013</v>
      </c>
      <c r="BS54" s="76" t="s">
        <v>1222</v>
      </c>
      <c r="BT54" s="74">
        <v>44630</v>
      </c>
      <c r="BU54" s="45">
        <v>12</v>
      </c>
      <c r="BV54" s="76" t="s">
        <v>1223</v>
      </c>
      <c r="BW54" s="76" t="s">
        <v>1224</v>
      </c>
      <c r="BX54" s="45"/>
      <c r="BY54" s="45"/>
      <c r="BZ54" s="60">
        <v>204736000</v>
      </c>
      <c r="CA54" s="114">
        <v>44690</v>
      </c>
      <c r="CB54" s="154">
        <v>204736000</v>
      </c>
      <c r="CC54" s="114">
        <v>44804</v>
      </c>
      <c r="CD54" s="60">
        <v>161715000</v>
      </c>
      <c r="CE54" s="114">
        <v>44902</v>
      </c>
      <c r="CF54" s="114"/>
      <c r="CG54" s="114"/>
      <c r="CH54" s="114"/>
      <c r="CI54" s="114"/>
      <c r="CJ54" s="60"/>
      <c r="CK54" s="60"/>
      <c r="CL54" s="60"/>
      <c r="CM54" s="60"/>
      <c r="CN54" s="60"/>
      <c r="CO54" s="60"/>
      <c r="CP54" s="60"/>
      <c r="CQ54" s="60"/>
      <c r="CR54" s="60"/>
      <c r="CS54" s="60"/>
      <c r="CT54" s="60"/>
      <c r="CU54" s="60"/>
      <c r="CV54" s="60">
        <f t="shared" si="2"/>
        <v>571187000</v>
      </c>
      <c r="CW54" s="60">
        <f t="shared" si="3"/>
        <v>0</v>
      </c>
      <c r="CX54" s="60">
        <f t="shared" si="4"/>
        <v>13773000</v>
      </c>
      <c r="CY54" s="60">
        <f t="shared" si="5"/>
        <v>0</v>
      </c>
      <c r="CZ54" s="61">
        <f t="shared" si="6"/>
        <v>0</v>
      </c>
      <c r="DA54" s="61">
        <f t="shared" si="7"/>
        <v>0</v>
      </c>
      <c r="DB54" s="54">
        <f t="shared" si="8"/>
        <v>0</v>
      </c>
      <c r="DC54" s="60">
        <f t="shared" si="9"/>
        <v>0</v>
      </c>
      <c r="DD54" s="154">
        <v>571271936</v>
      </c>
      <c r="DE54" s="61">
        <f t="shared" si="10"/>
        <v>-84936</v>
      </c>
      <c r="DF54" s="62" t="s">
        <v>1225</v>
      </c>
      <c r="DG54" s="61">
        <v>789183256</v>
      </c>
      <c r="DH54" s="61">
        <v>710264930.39999998</v>
      </c>
      <c r="DI54" s="64">
        <f t="shared" si="11"/>
        <v>0.9</v>
      </c>
      <c r="DJ54" s="65">
        <v>0</v>
      </c>
      <c r="DK54" s="65">
        <v>0.95000000000000007</v>
      </c>
      <c r="DL54" s="66">
        <f t="shared" si="15"/>
        <v>0.97660000000000002</v>
      </c>
      <c r="DM54" s="45">
        <v>65</v>
      </c>
      <c r="DN54" s="45"/>
      <c r="DO54" s="45"/>
      <c r="DP54" s="45"/>
      <c r="DQ54" s="45"/>
      <c r="DR54" s="45">
        <v>65</v>
      </c>
      <c r="DS54" s="67">
        <v>65</v>
      </c>
      <c r="DT54" s="45">
        <v>7.8</v>
      </c>
      <c r="DU54" s="67"/>
      <c r="DV54" s="67">
        <v>65</v>
      </c>
      <c r="DW54" s="69">
        <v>43</v>
      </c>
      <c r="DX54" s="69">
        <v>22</v>
      </c>
      <c r="DY54" s="69"/>
      <c r="DZ54" s="69"/>
      <c r="EA54" s="68"/>
      <c r="EB54" s="68"/>
      <c r="EC54" s="68"/>
      <c r="ED54" s="68"/>
      <c r="EE54" s="69"/>
      <c r="EF54" s="67">
        <v>65</v>
      </c>
      <c r="EG54" s="70">
        <f t="shared" si="13"/>
        <v>7.8</v>
      </c>
      <c r="EH54" s="45" t="s">
        <v>376</v>
      </c>
      <c r="EI54" s="71"/>
      <c r="EJ54" s="119"/>
      <c r="EK54" s="119"/>
      <c r="EL54" s="119"/>
      <c r="EM54" s="74"/>
      <c r="EN54" s="48"/>
      <c r="EO54" s="48"/>
      <c r="EP54" s="48"/>
      <c r="EQ54" s="48"/>
      <c r="ER54" s="163">
        <v>45013</v>
      </c>
      <c r="ES54" s="77">
        <v>65</v>
      </c>
      <c r="ET54" s="77">
        <v>65</v>
      </c>
      <c r="EU54" s="78" t="s">
        <v>169</v>
      </c>
    </row>
    <row r="55" spans="1:158" ht="40" hidden="1" customHeight="1" x14ac:dyDescent="0.2">
      <c r="A55" s="120" t="s">
        <v>1226</v>
      </c>
      <c r="B55" s="121" t="s">
        <v>1226</v>
      </c>
      <c r="C55" s="95" t="s">
        <v>1226</v>
      </c>
      <c r="D55" s="96" t="s">
        <v>1226</v>
      </c>
      <c r="E55" s="221" t="s">
        <v>1227</v>
      </c>
      <c r="F55" s="45" t="s">
        <v>227</v>
      </c>
      <c r="G55" s="98" t="s">
        <v>683</v>
      </c>
      <c r="H55" s="98">
        <v>3124498220</v>
      </c>
      <c r="I55" s="45" t="s">
        <v>143</v>
      </c>
      <c r="J55" s="98" t="s">
        <v>144</v>
      </c>
      <c r="K55" s="98" t="s">
        <v>1228</v>
      </c>
      <c r="L55" s="99">
        <v>281065179330</v>
      </c>
      <c r="M55" s="98">
        <v>24</v>
      </c>
      <c r="N55" s="98" t="s">
        <v>1229</v>
      </c>
      <c r="O55" s="98" t="s">
        <v>1230</v>
      </c>
      <c r="P55" s="98" t="s">
        <v>1228</v>
      </c>
      <c r="Q55" s="98" t="s">
        <v>1231</v>
      </c>
      <c r="R55" s="99">
        <v>1</v>
      </c>
      <c r="S55" s="100" t="s">
        <v>1232</v>
      </c>
      <c r="T55" s="99">
        <v>6</v>
      </c>
      <c r="U55" s="48">
        <v>24</v>
      </c>
      <c r="V55" s="49" t="s">
        <v>1233</v>
      </c>
      <c r="W55" s="98" t="s">
        <v>23</v>
      </c>
      <c r="X55" s="98" t="s">
        <v>153</v>
      </c>
      <c r="Y55" s="98" t="s">
        <v>153</v>
      </c>
      <c r="Z55" s="98" t="s">
        <v>153</v>
      </c>
      <c r="AA55" s="45" t="s">
        <v>1234</v>
      </c>
      <c r="AB55" s="98"/>
      <c r="AC55" s="98"/>
      <c r="AD55" s="98"/>
      <c r="AE55" s="98">
        <v>465.4</v>
      </c>
      <c r="AF55" s="45">
        <f>AG55+AH55</f>
        <v>465.4</v>
      </c>
      <c r="AG55" s="100">
        <v>25.4</v>
      </c>
      <c r="AH55" s="100">
        <v>440</v>
      </c>
      <c r="AI55" s="113">
        <v>493667950</v>
      </c>
      <c r="AJ55" s="113">
        <v>556940000</v>
      </c>
      <c r="AK55" s="98">
        <v>440</v>
      </c>
      <c r="AL55" s="98">
        <v>25.4</v>
      </c>
      <c r="AM55" s="98">
        <v>65</v>
      </c>
      <c r="AN55" s="98">
        <v>24</v>
      </c>
      <c r="AO55" s="98">
        <v>41</v>
      </c>
      <c r="AP55" s="98" t="s">
        <v>207</v>
      </c>
      <c r="AQ55" s="98" t="s">
        <v>155</v>
      </c>
      <c r="AR55" s="98"/>
      <c r="AS55" s="98" t="s">
        <v>1235</v>
      </c>
      <c r="AT55" s="98" t="s">
        <v>716</v>
      </c>
      <c r="AU55" s="98" t="s">
        <v>163</v>
      </c>
      <c r="AV55" s="98" t="s">
        <v>1236</v>
      </c>
      <c r="AW55" s="98" t="s">
        <v>1236</v>
      </c>
      <c r="AX55" s="98" t="s">
        <v>1237</v>
      </c>
      <c r="AY55" s="98" t="s">
        <v>1238</v>
      </c>
      <c r="AZ55" s="98">
        <v>88</v>
      </c>
      <c r="BA55" s="98" t="s">
        <v>163</v>
      </c>
      <c r="BB55" s="101"/>
      <c r="BC55" s="101">
        <v>1050607950</v>
      </c>
      <c r="BD55" s="101">
        <v>0</v>
      </c>
      <c r="BE55" s="101">
        <v>450435319</v>
      </c>
      <c r="BF55" s="113">
        <v>1501043269</v>
      </c>
      <c r="BG55" s="103">
        <v>16163199.23076923</v>
      </c>
      <c r="BH55" s="104">
        <v>0.69</v>
      </c>
      <c r="BI55" s="113"/>
      <c r="BJ55" s="98"/>
      <c r="BK55" s="98"/>
      <c r="BL55" s="54">
        <f t="shared" si="1"/>
        <v>0</v>
      </c>
      <c r="BM55" s="100" t="s">
        <v>1239</v>
      </c>
      <c r="BN55" s="100" t="s">
        <v>1240</v>
      </c>
      <c r="BO55" s="98" t="s">
        <v>1230</v>
      </c>
      <c r="BP55" s="105">
        <v>44586</v>
      </c>
      <c r="BQ55" s="105">
        <v>44673</v>
      </c>
      <c r="BR55" s="105">
        <v>45403</v>
      </c>
      <c r="BS55" s="100" t="s">
        <v>1241</v>
      </c>
      <c r="BT55" s="105">
        <v>44630</v>
      </c>
      <c r="BU55" s="98">
        <v>24</v>
      </c>
      <c r="BV55" s="100" t="s">
        <v>1242</v>
      </c>
      <c r="BW55" s="100" t="s">
        <v>1243</v>
      </c>
      <c r="BX55" s="98"/>
      <c r="BY55" s="98"/>
      <c r="BZ55" s="113">
        <v>367712783</v>
      </c>
      <c r="CA55" s="106">
        <v>44727</v>
      </c>
      <c r="CB55" s="113"/>
      <c r="CC55" s="59"/>
      <c r="CD55" s="113"/>
      <c r="CE55" s="59"/>
      <c r="CF55" s="59"/>
      <c r="CG55" s="59"/>
      <c r="CH55" s="59"/>
      <c r="CI55" s="59"/>
      <c r="CJ55" s="113"/>
      <c r="CK55" s="113"/>
      <c r="CL55" s="113"/>
      <c r="CM55" s="113"/>
      <c r="CN55" s="113"/>
      <c r="CO55" s="113"/>
      <c r="CP55" s="113"/>
      <c r="CQ55" s="113"/>
      <c r="CR55" s="113"/>
      <c r="CS55" s="113"/>
      <c r="CT55" s="113"/>
      <c r="CU55" s="113"/>
      <c r="CV55" s="60">
        <f t="shared" si="2"/>
        <v>367712783</v>
      </c>
      <c r="CW55" s="60">
        <f t="shared" si="3"/>
        <v>0</v>
      </c>
      <c r="CX55" s="60">
        <f t="shared" si="4"/>
        <v>682895167</v>
      </c>
      <c r="CY55" s="60">
        <f t="shared" si="5"/>
        <v>0</v>
      </c>
      <c r="CZ55" s="61">
        <f t="shared" si="6"/>
        <v>0</v>
      </c>
      <c r="DA55" s="61">
        <f t="shared" si="7"/>
        <v>0</v>
      </c>
      <c r="DB55" s="54">
        <f t="shared" si="8"/>
        <v>0</v>
      </c>
      <c r="DC55" s="60">
        <f t="shared" si="9"/>
        <v>0</v>
      </c>
      <c r="DD55" s="222">
        <v>272844649</v>
      </c>
      <c r="DE55" s="61">
        <f t="shared" si="10"/>
        <v>94868134</v>
      </c>
      <c r="DF55" s="113"/>
      <c r="DG55" s="61">
        <v>450435319</v>
      </c>
      <c r="DH55" s="61">
        <v>179956690</v>
      </c>
      <c r="DI55" s="64">
        <f t="shared" si="11"/>
        <v>0.39951727231229839</v>
      </c>
      <c r="DJ55" s="104">
        <v>0.08</v>
      </c>
      <c r="DK55" s="65">
        <v>0.38500000000000001</v>
      </c>
      <c r="DL55" s="66">
        <f t="shared" si="15"/>
        <v>0.25970167939429739</v>
      </c>
      <c r="DM55" s="98">
        <v>465.4</v>
      </c>
      <c r="DN55" s="75">
        <v>16</v>
      </c>
      <c r="DO55" s="75" t="s">
        <v>1244</v>
      </c>
      <c r="DP55" s="75">
        <v>440</v>
      </c>
      <c r="DQ55" s="75" t="s">
        <v>1245</v>
      </c>
      <c r="DR55" s="98">
        <v>440</v>
      </c>
      <c r="DS55" s="67" t="s">
        <v>1246</v>
      </c>
      <c r="DT55" s="98">
        <v>25.4</v>
      </c>
      <c r="DU55" s="67" t="s">
        <v>1247</v>
      </c>
      <c r="DV55" s="67">
        <v>65</v>
      </c>
      <c r="DW55" s="223">
        <v>41</v>
      </c>
      <c r="DX55" s="223">
        <v>24</v>
      </c>
      <c r="DY55" s="108">
        <v>0</v>
      </c>
      <c r="DZ55" s="108">
        <v>0</v>
      </c>
      <c r="EA55" s="108">
        <v>0</v>
      </c>
      <c r="EB55" s="108">
        <v>0</v>
      </c>
      <c r="EC55" s="108">
        <v>0</v>
      </c>
      <c r="ED55" s="108">
        <v>0</v>
      </c>
      <c r="EE55" s="108">
        <v>0</v>
      </c>
      <c r="EF55" s="67">
        <v>65</v>
      </c>
      <c r="EG55" s="70">
        <f t="shared" si="13"/>
        <v>506.8</v>
      </c>
      <c r="EH55" s="100" t="s">
        <v>168</v>
      </c>
      <c r="EI55" s="118" t="s">
        <v>1248</v>
      </c>
      <c r="EJ55" s="107">
        <v>4</v>
      </c>
      <c r="EK55" s="224" t="s">
        <v>1249</v>
      </c>
      <c r="EL55" s="150" t="s">
        <v>679</v>
      </c>
      <c r="EM55" s="75" t="s">
        <v>1138</v>
      </c>
      <c r="EN55" s="48">
        <v>0</v>
      </c>
      <c r="EO55" s="48">
        <v>65</v>
      </c>
      <c r="EP55" s="48">
        <v>0</v>
      </c>
      <c r="EQ55" s="48">
        <v>0</v>
      </c>
      <c r="ER55" s="98"/>
      <c r="ES55" s="40"/>
      <c r="ET55" s="40"/>
      <c r="EU55" s="40"/>
    </row>
    <row r="56" spans="1:158" ht="40" hidden="1" customHeight="1" x14ac:dyDescent="0.2">
      <c r="A56" s="120"/>
      <c r="B56" s="121"/>
      <c r="C56" s="95"/>
      <c r="D56" s="170" t="s">
        <v>1250</v>
      </c>
      <c r="E56" s="225" t="s">
        <v>1251</v>
      </c>
      <c r="F56" s="45" t="s">
        <v>227</v>
      </c>
      <c r="G56" s="98" t="s">
        <v>354</v>
      </c>
      <c r="H56" s="98">
        <v>3125534888</v>
      </c>
      <c r="I56" s="45" t="s">
        <v>143</v>
      </c>
      <c r="J56" s="98" t="s">
        <v>144</v>
      </c>
      <c r="K56" s="98" t="s">
        <v>1228</v>
      </c>
      <c r="L56" s="99" t="s">
        <v>1252</v>
      </c>
      <c r="M56" s="98">
        <v>12</v>
      </c>
      <c r="N56" s="98" t="s">
        <v>1253</v>
      </c>
      <c r="O56" s="98" t="s">
        <v>1254</v>
      </c>
      <c r="P56" s="98" t="s">
        <v>1228</v>
      </c>
      <c r="Q56" s="98" t="s">
        <v>1255</v>
      </c>
      <c r="R56" s="99">
        <v>1</v>
      </c>
      <c r="S56" s="100" t="s">
        <v>1256</v>
      </c>
      <c r="T56" s="99">
        <v>21</v>
      </c>
      <c r="U56" s="48">
        <v>41</v>
      </c>
      <c r="V56" s="49" t="s">
        <v>1257</v>
      </c>
      <c r="W56" s="98" t="s">
        <v>27</v>
      </c>
      <c r="X56" s="98"/>
      <c r="Y56" s="98"/>
      <c r="Z56" s="98"/>
      <c r="AA56" s="98"/>
      <c r="AB56" s="98" t="s">
        <v>153</v>
      </c>
      <c r="AC56" s="98" t="s">
        <v>153</v>
      </c>
      <c r="AD56" s="98"/>
      <c r="AE56" s="98">
        <v>1610</v>
      </c>
      <c r="AF56" s="45">
        <f>AE56+AK56</f>
        <v>1812</v>
      </c>
      <c r="AG56" s="45"/>
      <c r="AH56" s="45"/>
      <c r="AI56" s="113"/>
      <c r="AJ56" s="113"/>
      <c r="AK56" s="98">
        <v>202</v>
      </c>
      <c r="AL56" s="98">
        <v>106</v>
      </c>
      <c r="AM56" s="98">
        <v>78</v>
      </c>
      <c r="AN56" s="98">
        <v>41</v>
      </c>
      <c r="AO56" s="98">
        <v>37</v>
      </c>
      <c r="AP56" s="98" t="s">
        <v>207</v>
      </c>
      <c r="AQ56" s="98" t="s">
        <v>155</v>
      </c>
      <c r="AR56" s="98" t="s">
        <v>182</v>
      </c>
      <c r="AS56" s="98" t="s">
        <v>1258</v>
      </c>
      <c r="AT56" s="98" t="s">
        <v>184</v>
      </c>
      <c r="AU56" s="98" t="s">
        <v>1259</v>
      </c>
      <c r="AV56" s="98" t="s">
        <v>1260</v>
      </c>
      <c r="AW56" s="98" t="s">
        <v>1260</v>
      </c>
      <c r="AX56" s="98" t="s">
        <v>214</v>
      </c>
      <c r="AY56" s="98" t="s">
        <v>1261</v>
      </c>
      <c r="AZ56" s="98">
        <v>73</v>
      </c>
      <c r="BA56" s="98" t="s">
        <v>163</v>
      </c>
      <c r="BB56" s="101"/>
      <c r="BC56" s="101">
        <v>603000000</v>
      </c>
      <c r="BD56" s="101">
        <v>0</v>
      </c>
      <c r="BE56" s="101">
        <v>4344636000</v>
      </c>
      <c r="BF56" s="113">
        <v>4947636000</v>
      </c>
      <c r="BG56" s="103">
        <v>7730769.230769231</v>
      </c>
      <c r="BH56" s="104">
        <v>0.12</v>
      </c>
      <c r="BI56" s="113"/>
      <c r="BJ56" s="98"/>
      <c r="BK56" s="98"/>
      <c r="BL56" s="54">
        <f t="shared" si="1"/>
        <v>0</v>
      </c>
      <c r="BM56" s="100" t="s">
        <v>1262</v>
      </c>
      <c r="BN56" s="100" t="s">
        <v>1250</v>
      </c>
      <c r="BO56" s="98" t="s">
        <v>1254</v>
      </c>
      <c r="BP56" s="105">
        <v>44586</v>
      </c>
      <c r="BQ56" s="105">
        <v>44651</v>
      </c>
      <c r="BR56" s="105">
        <v>45015</v>
      </c>
      <c r="BS56" s="100" t="s">
        <v>1263</v>
      </c>
      <c r="BT56" s="105">
        <v>44595</v>
      </c>
      <c r="BU56" s="98">
        <v>12</v>
      </c>
      <c r="BV56" s="100" t="s">
        <v>1264</v>
      </c>
      <c r="BW56" s="100" t="s">
        <v>1265</v>
      </c>
      <c r="BX56" s="98"/>
      <c r="BY56" s="98"/>
      <c r="BZ56" s="113">
        <v>211050000</v>
      </c>
      <c r="CA56" s="106">
        <v>44694</v>
      </c>
      <c r="CB56" s="113">
        <v>211050000</v>
      </c>
      <c r="CC56" s="106">
        <v>44851</v>
      </c>
      <c r="CD56" s="113"/>
      <c r="CE56" s="59"/>
      <c r="CF56" s="59"/>
      <c r="CG56" s="59"/>
      <c r="CH56" s="59"/>
      <c r="CI56" s="59"/>
      <c r="CJ56" s="113"/>
      <c r="CK56" s="113"/>
      <c r="CL56" s="113"/>
      <c r="CM56" s="113"/>
      <c r="CN56" s="113"/>
      <c r="CO56" s="113"/>
      <c r="CP56" s="113"/>
      <c r="CQ56" s="113"/>
      <c r="CR56" s="113"/>
      <c r="CS56" s="113"/>
      <c r="CT56" s="113"/>
      <c r="CU56" s="113"/>
      <c r="CV56" s="60">
        <f t="shared" si="2"/>
        <v>422100000</v>
      </c>
      <c r="CW56" s="60">
        <f t="shared" si="3"/>
        <v>0</v>
      </c>
      <c r="CX56" s="60">
        <f t="shared" si="4"/>
        <v>180900000</v>
      </c>
      <c r="CY56" s="60">
        <f t="shared" si="5"/>
        <v>0</v>
      </c>
      <c r="CZ56" s="61">
        <f t="shared" si="6"/>
        <v>0</v>
      </c>
      <c r="DA56" s="61">
        <f t="shared" si="7"/>
        <v>0</v>
      </c>
      <c r="DB56" s="54">
        <f t="shared" si="8"/>
        <v>0</v>
      </c>
      <c r="DC56" s="60">
        <f t="shared" si="9"/>
        <v>0</v>
      </c>
      <c r="DD56" s="222">
        <v>207743647</v>
      </c>
      <c r="DE56" s="61">
        <f t="shared" si="10"/>
        <v>214356353</v>
      </c>
      <c r="DF56" s="113"/>
      <c r="DG56" s="61">
        <v>4344636000</v>
      </c>
      <c r="DH56" s="61">
        <v>1542809100</v>
      </c>
      <c r="DI56" s="64">
        <f t="shared" si="11"/>
        <v>0.3551066418452547</v>
      </c>
      <c r="DJ56" s="104">
        <v>0</v>
      </c>
      <c r="DK56" s="65">
        <v>0.35</v>
      </c>
      <c r="DL56" s="66">
        <f t="shared" si="15"/>
        <v>0.34451682752902157</v>
      </c>
      <c r="DM56" s="98">
        <v>1610</v>
      </c>
      <c r="DN56" s="75"/>
      <c r="DO56" s="75"/>
      <c r="DP56" s="75"/>
      <c r="DQ56" s="75"/>
      <c r="DR56" s="98">
        <v>202</v>
      </c>
      <c r="DS56" s="67"/>
      <c r="DT56" s="98">
        <v>106</v>
      </c>
      <c r="DU56" s="67" t="s">
        <v>1266</v>
      </c>
      <c r="DV56" s="67">
        <v>39</v>
      </c>
      <c r="DW56" s="108">
        <v>31</v>
      </c>
      <c r="DX56" s="108">
        <v>41</v>
      </c>
      <c r="DY56" s="108">
        <v>0</v>
      </c>
      <c r="DZ56" s="108">
        <v>0</v>
      </c>
      <c r="EA56" s="108">
        <v>0</v>
      </c>
      <c r="EB56" s="108">
        <v>0</v>
      </c>
      <c r="EC56" s="108">
        <v>0</v>
      </c>
      <c r="ED56" s="108">
        <v>0</v>
      </c>
      <c r="EE56" s="108"/>
      <c r="EF56" s="67">
        <v>39</v>
      </c>
      <c r="EG56" s="70">
        <f t="shared" si="13"/>
        <v>106</v>
      </c>
      <c r="EH56" s="100" t="s">
        <v>168</v>
      </c>
      <c r="EI56" s="149" t="s">
        <v>1267</v>
      </c>
      <c r="EJ56" s="107">
        <v>3</v>
      </c>
      <c r="EK56" s="150" t="s">
        <v>595</v>
      </c>
      <c r="EL56" s="105" t="s">
        <v>596</v>
      </c>
      <c r="EM56" s="105">
        <v>45199</v>
      </c>
      <c r="EN56" s="48">
        <v>78</v>
      </c>
      <c r="EO56" s="48">
        <v>39</v>
      </c>
      <c r="EP56" s="48" t="s">
        <v>1268</v>
      </c>
      <c r="EQ56" s="48">
        <v>78</v>
      </c>
      <c r="ER56" s="98"/>
      <c r="ES56" s="40"/>
      <c r="ET56" s="40"/>
      <c r="EU56" s="40"/>
    </row>
    <row r="57" spans="1:158" ht="40" hidden="1" customHeight="1" x14ac:dyDescent="0.2">
      <c r="A57" s="120"/>
      <c r="B57" s="121"/>
      <c r="C57" s="95"/>
      <c r="D57" s="161" t="s">
        <v>1269</v>
      </c>
      <c r="E57" s="42" t="s">
        <v>1270</v>
      </c>
      <c r="F57" s="45" t="s">
        <v>141</v>
      </c>
      <c r="G57" s="45" t="s">
        <v>1012</v>
      </c>
      <c r="H57" s="45">
        <v>3134069096</v>
      </c>
      <c r="I57" s="45" t="s">
        <v>143</v>
      </c>
      <c r="J57" s="45" t="s">
        <v>383</v>
      </c>
      <c r="K57" s="45" t="s">
        <v>1271</v>
      </c>
      <c r="L57" s="81">
        <v>1052835278794</v>
      </c>
      <c r="M57" s="45">
        <v>12</v>
      </c>
      <c r="N57" s="152" t="s">
        <v>1272</v>
      </c>
      <c r="O57" s="45" t="s">
        <v>1273</v>
      </c>
      <c r="P57" s="45" t="s">
        <v>528</v>
      </c>
      <c r="Q57" s="45" t="s">
        <v>1274</v>
      </c>
      <c r="R57" s="81">
        <v>1</v>
      </c>
      <c r="S57" s="76" t="s">
        <v>1275</v>
      </c>
      <c r="T57" s="81">
        <v>1</v>
      </c>
      <c r="U57" s="48">
        <v>44</v>
      </c>
      <c r="V57" s="49" t="s">
        <v>1276</v>
      </c>
      <c r="W57" s="45" t="s">
        <v>27</v>
      </c>
      <c r="X57" s="45" t="s">
        <v>180</v>
      </c>
      <c r="Y57" s="45"/>
      <c r="Z57" s="45"/>
      <c r="AA57" s="45"/>
      <c r="AB57" s="45" t="s">
        <v>153</v>
      </c>
      <c r="AC57" s="45" t="s">
        <v>153</v>
      </c>
      <c r="AD57" s="45"/>
      <c r="AE57" s="45">
        <v>71</v>
      </c>
      <c r="AF57" s="45">
        <f>AE57+AK57</f>
        <v>213</v>
      </c>
      <c r="AG57" s="45"/>
      <c r="AH57" s="45"/>
      <c r="AI57" s="200">
        <v>0</v>
      </c>
      <c r="AJ57" s="200">
        <v>0</v>
      </c>
      <c r="AK57" s="45">
        <v>142</v>
      </c>
      <c r="AL57" s="45">
        <v>142</v>
      </c>
      <c r="AM57" s="45">
        <v>71</v>
      </c>
      <c r="AN57" s="45">
        <v>44</v>
      </c>
      <c r="AO57" s="45">
        <v>27</v>
      </c>
      <c r="AP57" s="45" t="s">
        <v>1148</v>
      </c>
      <c r="AQ57" s="45" t="s">
        <v>1277</v>
      </c>
      <c r="AR57" s="45" t="s">
        <v>208</v>
      </c>
      <c r="AS57" s="45" t="s">
        <v>1278</v>
      </c>
      <c r="AT57" s="45" t="s">
        <v>210</v>
      </c>
      <c r="AU57" s="76" t="s">
        <v>1279</v>
      </c>
      <c r="AV57" s="76" t="s">
        <v>1280</v>
      </c>
      <c r="AW57" s="76" t="s">
        <v>1281</v>
      </c>
      <c r="AX57" s="76" t="s">
        <v>556</v>
      </c>
      <c r="AY57" s="45" t="s">
        <v>1282</v>
      </c>
      <c r="AZ57" s="45">
        <v>92</v>
      </c>
      <c r="BA57" s="45" t="s">
        <v>1283</v>
      </c>
      <c r="BB57" s="112">
        <v>638968126</v>
      </c>
      <c r="BC57" s="45"/>
      <c r="BD57" s="45">
        <v>0</v>
      </c>
      <c r="BE57" s="112">
        <v>665013800</v>
      </c>
      <c r="BF57" s="62">
        <v>1303981926</v>
      </c>
      <c r="BG57" s="103">
        <v>0</v>
      </c>
      <c r="BH57" s="104">
        <v>0</v>
      </c>
      <c r="BI57" s="62"/>
      <c r="BJ57" s="45"/>
      <c r="BK57" s="45"/>
      <c r="BL57" s="54">
        <f t="shared" si="1"/>
        <v>0</v>
      </c>
      <c r="BM57" s="76" t="s">
        <v>1284</v>
      </c>
      <c r="BN57" s="76" t="s">
        <v>1269</v>
      </c>
      <c r="BO57" s="45" t="s">
        <v>1273</v>
      </c>
      <c r="BP57" s="74">
        <v>44600</v>
      </c>
      <c r="BQ57" s="74">
        <v>44693</v>
      </c>
      <c r="BR57" s="74">
        <v>45057</v>
      </c>
      <c r="BS57" s="76" t="s">
        <v>165</v>
      </c>
      <c r="BT57" s="74">
        <v>44685</v>
      </c>
      <c r="BU57" s="45">
        <v>12</v>
      </c>
      <c r="BV57" s="76" t="s">
        <v>1285</v>
      </c>
      <c r="BW57" s="76" t="s">
        <v>1286</v>
      </c>
      <c r="BX57" s="45"/>
      <c r="BY57" s="45"/>
      <c r="BZ57" s="60"/>
      <c r="CA57" s="114"/>
      <c r="CB57" s="60"/>
      <c r="CC57" s="146"/>
      <c r="CD57" s="60"/>
      <c r="CE57" s="146"/>
      <c r="CF57" s="146"/>
      <c r="CG57" s="146"/>
      <c r="CH57" s="146"/>
      <c r="CI57" s="146"/>
      <c r="CJ57" s="60"/>
      <c r="CK57" s="60"/>
      <c r="CL57" s="60"/>
      <c r="CM57" s="60"/>
      <c r="CN57" s="60"/>
      <c r="CO57" s="60"/>
      <c r="CP57" s="60">
        <v>223638844</v>
      </c>
      <c r="CQ57" s="163">
        <v>44747</v>
      </c>
      <c r="CR57" s="60"/>
      <c r="CS57" s="60"/>
      <c r="CT57" s="60"/>
      <c r="CU57" s="60"/>
      <c r="CV57" s="60">
        <f t="shared" si="2"/>
        <v>0</v>
      </c>
      <c r="CW57" s="60">
        <f t="shared" si="3"/>
        <v>0</v>
      </c>
      <c r="CX57" s="60">
        <f t="shared" si="4"/>
        <v>0</v>
      </c>
      <c r="CY57" s="60">
        <f t="shared" si="5"/>
        <v>0</v>
      </c>
      <c r="CZ57" s="61">
        <f t="shared" si="6"/>
        <v>0</v>
      </c>
      <c r="DA57" s="61">
        <f t="shared" si="7"/>
        <v>0</v>
      </c>
      <c r="DB57" s="54">
        <f t="shared" si="8"/>
        <v>223638844</v>
      </c>
      <c r="DC57" s="60">
        <f t="shared" si="9"/>
        <v>415329282</v>
      </c>
      <c r="DD57" s="54">
        <v>36227268</v>
      </c>
      <c r="DE57" s="61">
        <f t="shared" si="10"/>
        <v>-36227268</v>
      </c>
      <c r="DF57" s="62"/>
      <c r="DG57" s="61">
        <v>665013800</v>
      </c>
      <c r="DH57" s="61">
        <v>0</v>
      </c>
      <c r="DI57" s="64">
        <f t="shared" si="11"/>
        <v>0</v>
      </c>
      <c r="DJ57" s="65"/>
      <c r="DK57" s="65">
        <v>0</v>
      </c>
      <c r="DL57" s="177">
        <f>+DD57/BB57</f>
        <v>5.669651822350838E-2</v>
      </c>
      <c r="DM57" s="45">
        <v>71</v>
      </c>
      <c r="DN57" s="45"/>
      <c r="DO57" s="45"/>
      <c r="DP57" s="45"/>
      <c r="DQ57" s="45"/>
      <c r="DR57" s="45">
        <v>142</v>
      </c>
      <c r="DS57" s="75"/>
      <c r="DT57" s="45">
        <v>142</v>
      </c>
      <c r="DU57" s="75"/>
      <c r="DV57" s="67">
        <v>71</v>
      </c>
      <c r="DW57" s="69"/>
      <c r="DX57" s="69"/>
      <c r="DY57" s="69">
        <v>44</v>
      </c>
      <c r="DZ57" s="69">
        <v>27</v>
      </c>
      <c r="EA57" s="69"/>
      <c r="EB57" s="69"/>
      <c r="EC57" s="69"/>
      <c r="ED57" s="69"/>
      <c r="EE57" s="69"/>
      <c r="EF57" s="67">
        <v>71</v>
      </c>
      <c r="EG57" s="70">
        <f t="shared" si="13"/>
        <v>142</v>
      </c>
      <c r="EH57" s="76" t="s">
        <v>702</v>
      </c>
      <c r="EI57" s="71" t="s">
        <v>1287</v>
      </c>
      <c r="EJ57" s="119" t="s">
        <v>727</v>
      </c>
      <c r="EK57" s="119" t="s">
        <v>1288</v>
      </c>
      <c r="EL57" s="119" t="s">
        <v>679</v>
      </c>
      <c r="EM57" s="74">
        <v>45047</v>
      </c>
      <c r="EN57" s="48"/>
      <c r="EO57" s="48"/>
      <c r="EP57" s="48"/>
      <c r="EQ57" s="48"/>
      <c r="ER57" s="74"/>
      <c r="ES57" s="77">
        <v>71</v>
      </c>
      <c r="ET57" s="77">
        <v>71</v>
      </c>
      <c r="EU57" s="78" t="s">
        <v>169</v>
      </c>
      <c r="EV57" s="127"/>
      <c r="EW57" s="127"/>
      <c r="EX57" s="127"/>
      <c r="EY57" s="127"/>
      <c r="EZ57" s="127"/>
      <c r="FA57" s="127"/>
      <c r="FB57" s="127"/>
    </row>
    <row r="58" spans="1:158" ht="40" hidden="1" customHeight="1" x14ac:dyDescent="0.2">
      <c r="A58" s="120" t="s">
        <v>1289</v>
      </c>
      <c r="B58" s="121" t="s">
        <v>1289</v>
      </c>
      <c r="C58" s="95" t="s">
        <v>1289</v>
      </c>
      <c r="D58" s="45" t="s">
        <v>1289</v>
      </c>
      <c r="E58" s="122" t="s">
        <v>1290</v>
      </c>
      <c r="F58" s="45" t="s">
        <v>227</v>
      </c>
      <c r="G58" s="45" t="s">
        <v>1187</v>
      </c>
      <c r="H58" s="45">
        <v>3114190277</v>
      </c>
      <c r="I58" s="45" t="s">
        <v>143</v>
      </c>
      <c r="J58" s="45" t="s">
        <v>601</v>
      </c>
      <c r="K58" s="45" t="s">
        <v>1188</v>
      </c>
      <c r="L58" s="81">
        <v>12205703025952</v>
      </c>
      <c r="M58" s="45">
        <v>12</v>
      </c>
      <c r="N58" s="152" t="s">
        <v>1291</v>
      </c>
      <c r="O58" s="45" t="s">
        <v>1292</v>
      </c>
      <c r="P58" s="45" t="s">
        <v>1293</v>
      </c>
      <c r="Q58" s="45" t="s">
        <v>1294</v>
      </c>
      <c r="R58" s="81">
        <v>1</v>
      </c>
      <c r="S58" s="76" t="s">
        <v>1295</v>
      </c>
      <c r="T58" s="81">
        <v>14</v>
      </c>
      <c r="U58" s="48">
        <v>20</v>
      </c>
      <c r="V58" s="49" t="s">
        <v>1296</v>
      </c>
      <c r="W58" s="45" t="s">
        <v>27</v>
      </c>
      <c r="X58" s="45"/>
      <c r="Y58" s="45"/>
      <c r="Z58" s="45"/>
      <c r="AA58" s="45"/>
      <c r="AB58" s="45" t="s">
        <v>153</v>
      </c>
      <c r="AC58" s="45" t="s">
        <v>153</v>
      </c>
      <c r="AD58" s="45"/>
      <c r="AE58" s="45">
        <v>80</v>
      </c>
      <c r="AF58" s="45">
        <f>AE58+AK58</f>
        <v>269</v>
      </c>
      <c r="AG58" s="45"/>
      <c r="AH58" s="45"/>
      <c r="AI58" s="61"/>
      <c r="AJ58" s="61"/>
      <c r="AK58" s="45">
        <v>189</v>
      </c>
      <c r="AL58" s="45">
        <v>80</v>
      </c>
      <c r="AM58" s="45">
        <v>80</v>
      </c>
      <c r="AN58" s="45">
        <v>20</v>
      </c>
      <c r="AO58" s="45">
        <v>60</v>
      </c>
      <c r="AP58" s="45" t="s">
        <v>1297</v>
      </c>
      <c r="AQ58" s="45" t="s">
        <v>155</v>
      </c>
      <c r="AR58" s="76" t="s">
        <v>208</v>
      </c>
      <c r="AS58" s="45" t="s">
        <v>1278</v>
      </c>
      <c r="AT58" s="45" t="s">
        <v>210</v>
      </c>
      <c r="AU58" s="76" t="s">
        <v>1298</v>
      </c>
      <c r="AV58" s="45" t="s">
        <v>1299</v>
      </c>
      <c r="AW58" s="76" t="s">
        <v>1300</v>
      </c>
      <c r="AX58" s="45" t="s">
        <v>670</v>
      </c>
      <c r="AY58" s="76" t="s">
        <v>1301</v>
      </c>
      <c r="AZ58" s="45">
        <v>95</v>
      </c>
      <c r="BA58" s="45"/>
      <c r="BB58" s="112"/>
      <c r="BC58" s="112">
        <v>718949417</v>
      </c>
      <c r="BD58" s="112">
        <v>11727532</v>
      </c>
      <c r="BE58" s="112">
        <v>647504224</v>
      </c>
      <c r="BF58" s="61">
        <v>1366453641</v>
      </c>
      <c r="BG58" s="103">
        <v>8986867.7125000004</v>
      </c>
      <c r="BH58" s="104">
        <v>0.52</v>
      </c>
      <c r="BI58" s="61"/>
      <c r="BJ58" s="45"/>
      <c r="BK58" s="45"/>
      <c r="BL58" s="54">
        <f t="shared" si="1"/>
        <v>0</v>
      </c>
      <c r="BM58" s="76" t="s">
        <v>1302</v>
      </c>
      <c r="BN58" s="76" t="s">
        <v>1289</v>
      </c>
      <c r="BO58" s="45" t="s">
        <v>1292</v>
      </c>
      <c r="BP58" s="74">
        <v>44586</v>
      </c>
      <c r="BQ58" s="74">
        <v>44691</v>
      </c>
      <c r="BR58" s="74">
        <v>45055</v>
      </c>
      <c r="BS58" s="76" t="s">
        <v>1303</v>
      </c>
      <c r="BT58" s="74">
        <v>44614</v>
      </c>
      <c r="BU58" s="45">
        <v>12</v>
      </c>
      <c r="BV58" s="76" t="s">
        <v>1304</v>
      </c>
      <c r="BW58" s="76" t="s">
        <v>1305</v>
      </c>
      <c r="BX58" s="45"/>
      <c r="BY58" s="45"/>
      <c r="BZ58" s="113">
        <v>251632296</v>
      </c>
      <c r="CA58" s="114">
        <v>44734</v>
      </c>
      <c r="CB58" s="113">
        <v>251632296</v>
      </c>
      <c r="CC58" s="114">
        <v>45201</v>
      </c>
      <c r="CD58" s="113"/>
      <c r="CE58" s="146"/>
      <c r="CF58" s="146"/>
      <c r="CG58" s="146"/>
      <c r="CH58" s="146"/>
      <c r="CI58" s="146"/>
      <c r="CJ58" s="113"/>
      <c r="CK58" s="113"/>
      <c r="CL58" s="113"/>
      <c r="CM58" s="113"/>
      <c r="CN58" s="113"/>
      <c r="CO58" s="113"/>
      <c r="CP58" s="113"/>
      <c r="CQ58" s="113"/>
      <c r="CR58" s="113"/>
      <c r="CS58" s="113"/>
      <c r="CT58" s="113"/>
      <c r="CU58" s="113"/>
      <c r="CV58" s="60">
        <f t="shared" si="2"/>
        <v>503264592</v>
      </c>
      <c r="CW58" s="60">
        <f t="shared" si="3"/>
        <v>0</v>
      </c>
      <c r="CX58" s="60">
        <f t="shared" si="4"/>
        <v>215684825</v>
      </c>
      <c r="CY58" s="60">
        <f t="shared" si="5"/>
        <v>11727532</v>
      </c>
      <c r="CZ58" s="61">
        <f t="shared" si="6"/>
        <v>0</v>
      </c>
      <c r="DA58" s="61">
        <f t="shared" si="7"/>
        <v>0</v>
      </c>
      <c r="DB58" s="54">
        <f t="shared" si="8"/>
        <v>0</v>
      </c>
      <c r="DC58" s="60">
        <f t="shared" si="9"/>
        <v>0</v>
      </c>
      <c r="DD58" s="197">
        <v>242641459.87103781</v>
      </c>
      <c r="DE58" s="61">
        <f t="shared" si="10"/>
        <v>260623132.12896219</v>
      </c>
      <c r="DF58" s="60"/>
      <c r="DG58" s="61">
        <v>647504224</v>
      </c>
      <c r="DH58" s="226">
        <v>148000000</v>
      </c>
      <c r="DI58" s="64">
        <f t="shared" si="11"/>
        <v>0.22856993748352752</v>
      </c>
      <c r="DJ58" s="215">
        <v>0.03</v>
      </c>
      <c r="DK58" s="65">
        <v>0.55999999999999994</v>
      </c>
      <c r="DL58" s="66">
        <f t="shared" ref="DL58:DL83" si="16">DD58/BC58</f>
        <v>0.3374944803259195</v>
      </c>
      <c r="DM58" s="45">
        <v>80</v>
      </c>
      <c r="DN58" s="75"/>
      <c r="DO58" s="75"/>
      <c r="DP58" s="75"/>
      <c r="DQ58" s="75"/>
      <c r="DR58" s="45">
        <v>189</v>
      </c>
      <c r="DS58" s="227" t="s">
        <v>1306</v>
      </c>
      <c r="DT58" s="45">
        <v>80</v>
      </c>
      <c r="DU58" s="168"/>
      <c r="DV58" s="67">
        <v>80</v>
      </c>
      <c r="DW58" s="68">
        <v>28</v>
      </c>
      <c r="DX58" s="68">
        <v>10</v>
      </c>
      <c r="DY58" s="68"/>
      <c r="DZ58" s="68"/>
      <c r="EA58" s="68">
        <v>34</v>
      </c>
      <c r="EB58" s="68">
        <v>8</v>
      </c>
      <c r="EC58" s="68"/>
      <c r="ED58" s="138"/>
      <c r="EE58" s="218"/>
      <c r="EF58" s="67">
        <v>80</v>
      </c>
      <c r="EG58" s="70">
        <f t="shared" si="13"/>
        <v>80</v>
      </c>
      <c r="EH58" s="45" t="s">
        <v>168</v>
      </c>
      <c r="EI58" s="219" t="s">
        <v>1307</v>
      </c>
      <c r="EJ58" s="140" t="s">
        <v>727</v>
      </c>
      <c r="EK58" s="140" t="s">
        <v>1308</v>
      </c>
      <c r="EL58" s="119" t="s">
        <v>544</v>
      </c>
      <c r="EM58" s="220">
        <v>45139</v>
      </c>
      <c r="EN58" s="48">
        <v>80</v>
      </c>
      <c r="EO58" s="48">
        <v>80</v>
      </c>
      <c r="EP58" s="48" t="s">
        <v>1309</v>
      </c>
      <c r="EQ58" s="48">
        <v>80</v>
      </c>
      <c r="ER58" s="45"/>
      <c r="ES58" s="98"/>
      <c r="ET58" s="98"/>
      <c r="EU58" s="98"/>
    </row>
    <row r="59" spans="1:158" ht="51" hidden="1" customHeight="1" x14ac:dyDescent="0.2">
      <c r="A59" s="120"/>
      <c r="B59" s="121"/>
      <c r="C59" s="95"/>
      <c r="D59" s="161" t="s">
        <v>1310</v>
      </c>
      <c r="E59" s="172" t="s">
        <v>1311</v>
      </c>
      <c r="F59" s="45" t="s">
        <v>227</v>
      </c>
      <c r="G59" s="45" t="s">
        <v>1187</v>
      </c>
      <c r="H59" s="45">
        <v>3114190277</v>
      </c>
      <c r="I59" s="45" t="s">
        <v>143</v>
      </c>
      <c r="J59" s="45" t="s">
        <v>601</v>
      </c>
      <c r="K59" s="45" t="s">
        <v>1188</v>
      </c>
      <c r="L59" s="81">
        <v>122000129707077</v>
      </c>
      <c r="M59" s="45">
        <v>24</v>
      </c>
      <c r="N59" s="152" t="s">
        <v>1312</v>
      </c>
      <c r="O59" s="45"/>
      <c r="P59" s="45" t="s">
        <v>1313</v>
      </c>
      <c r="Q59" s="45" t="s">
        <v>1314</v>
      </c>
      <c r="R59" s="81">
        <v>1</v>
      </c>
      <c r="S59" s="76" t="s">
        <v>1315</v>
      </c>
      <c r="T59" s="81">
        <v>0</v>
      </c>
      <c r="U59" s="48">
        <v>1655</v>
      </c>
      <c r="V59" s="49" t="s">
        <v>1316</v>
      </c>
      <c r="W59" s="45" t="s">
        <v>23</v>
      </c>
      <c r="X59" s="45" t="s">
        <v>153</v>
      </c>
      <c r="Y59" s="45" t="s">
        <v>153</v>
      </c>
      <c r="Z59" s="45" t="s">
        <v>153</v>
      </c>
      <c r="AA59" s="45" t="s">
        <v>1234</v>
      </c>
      <c r="AB59" s="45"/>
      <c r="AC59" s="45"/>
      <c r="AD59" s="45"/>
      <c r="AE59" s="45">
        <v>460</v>
      </c>
      <c r="AF59" s="45">
        <f>AG59+AH59</f>
        <v>460</v>
      </c>
      <c r="AG59" s="45">
        <v>210</v>
      </c>
      <c r="AH59" s="45">
        <v>250</v>
      </c>
      <c r="AI59" s="61">
        <v>2331496292</v>
      </c>
      <c r="AJ59" s="61"/>
      <c r="AK59" s="45">
        <v>250</v>
      </c>
      <c r="AL59" s="45">
        <v>210</v>
      </c>
      <c r="AM59" s="45">
        <v>3366</v>
      </c>
      <c r="AN59" s="45">
        <v>1655</v>
      </c>
      <c r="AO59" s="45">
        <v>1711</v>
      </c>
      <c r="AP59" s="45" t="s">
        <v>1317</v>
      </c>
      <c r="AQ59" s="45" t="s">
        <v>1277</v>
      </c>
      <c r="AR59" s="76"/>
      <c r="AS59" s="45" t="s">
        <v>1318</v>
      </c>
      <c r="AT59" s="45" t="s">
        <v>716</v>
      </c>
      <c r="AU59" s="76" t="s">
        <v>817</v>
      </c>
      <c r="AV59" s="45" t="s">
        <v>1319</v>
      </c>
      <c r="AW59" s="76" t="s">
        <v>1320</v>
      </c>
      <c r="AX59" s="45" t="s">
        <v>820</v>
      </c>
      <c r="AY59" s="76" t="s">
        <v>1321</v>
      </c>
      <c r="AZ59" s="45">
        <v>94</v>
      </c>
      <c r="BA59" s="45" t="s">
        <v>1322</v>
      </c>
      <c r="BB59" s="112"/>
      <c r="BC59" s="112">
        <v>1361308400</v>
      </c>
      <c r="BD59" s="112">
        <v>0</v>
      </c>
      <c r="BE59" s="112">
        <v>970187892</v>
      </c>
      <c r="BF59" s="61">
        <v>2331496292</v>
      </c>
      <c r="BG59" s="103">
        <v>404429.11467617349</v>
      </c>
      <c r="BH59" s="104">
        <v>0.57999999999999996</v>
      </c>
      <c r="BI59" s="61"/>
      <c r="BJ59" s="45"/>
      <c r="BK59" s="45"/>
      <c r="BL59" s="54">
        <f t="shared" si="1"/>
        <v>0</v>
      </c>
      <c r="BM59" s="76" t="s">
        <v>1323</v>
      </c>
      <c r="BN59" s="76"/>
      <c r="BO59" s="45" t="s">
        <v>1324</v>
      </c>
      <c r="BP59" s="45"/>
      <c r="BQ59" s="74"/>
      <c r="BR59" s="74"/>
      <c r="BS59" s="76" t="s">
        <v>165</v>
      </c>
      <c r="BT59" s="74"/>
      <c r="BU59" s="45">
        <v>24</v>
      </c>
      <c r="BV59" s="76" t="s">
        <v>1325</v>
      </c>
      <c r="BW59" s="76" t="s">
        <v>1326</v>
      </c>
      <c r="BX59" s="45"/>
      <c r="BY59" s="45"/>
      <c r="BZ59" s="113"/>
      <c r="CA59" s="114"/>
      <c r="CB59" s="113"/>
      <c r="CC59" s="146"/>
      <c r="CD59" s="113"/>
      <c r="CE59" s="146"/>
      <c r="CF59" s="146"/>
      <c r="CG59" s="146"/>
      <c r="CH59" s="146"/>
      <c r="CI59" s="146"/>
      <c r="CJ59" s="113"/>
      <c r="CK59" s="113"/>
      <c r="CL59" s="113"/>
      <c r="CM59" s="113"/>
      <c r="CN59" s="113"/>
      <c r="CO59" s="113"/>
      <c r="CP59" s="113"/>
      <c r="CQ59" s="113"/>
      <c r="CR59" s="113"/>
      <c r="CS59" s="113"/>
      <c r="CT59" s="113"/>
      <c r="CU59" s="113"/>
      <c r="CV59" s="60">
        <f t="shared" si="2"/>
        <v>0</v>
      </c>
      <c r="CW59" s="60">
        <f t="shared" si="3"/>
        <v>0</v>
      </c>
      <c r="CX59" s="60">
        <f t="shared" si="4"/>
        <v>1361308400</v>
      </c>
      <c r="CY59" s="60">
        <f t="shared" si="5"/>
        <v>0</v>
      </c>
      <c r="CZ59" s="61">
        <f t="shared" si="6"/>
        <v>0</v>
      </c>
      <c r="DA59" s="61">
        <f t="shared" si="7"/>
        <v>0</v>
      </c>
      <c r="DB59" s="54">
        <f t="shared" si="8"/>
        <v>0</v>
      </c>
      <c r="DC59" s="60">
        <f t="shared" si="9"/>
        <v>0</v>
      </c>
      <c r="DD59" s="196"/>
      <c r="DE59" s="61">
        <f t="shared" si="10"/>
        <v>0</v>
      </c>
      <c r="DF59" s="60"/>
      <c r="DG59" s="61">
        <v>970187892</v>
      </c>
      <c r="DH59" s="197"/>
      <c r="DI59" s="64">
        <f t="shared" si="11"/>
        <v>0</v>
      </c>
      <c r="DJ59" s="215">
        <v>0</v>
      </c>
      <c r="DK59" s="65">
        <v>0</v>
      </c>
      <c r="DL59" s="66">
        <f t="shared" si="16"/>
        <v>0</v>
      </c>
      <c r="DM59" s="45">
        <v>460</v>
      </c>
      <c r="DN59" s="75"/>
      <c r="DO59" s="75"/>
      <c r="DP59" s="75"/>
      <c r="DQ59" s="75"/>
      <c r="DR59" s="45">
        <v>250</v>
      </c>
      <c r="DS59" s="227"/>
      <c r="DT59" s="45">
        <v>210</v>
      </c>
      <c r="DU59" s="168"/>
      <c r="DV59" s="168">
        <v>0</v>
      </c>
      <c r="DW59" s="138"/>
      <c r="DX59" s="138"/>
      <c r="DY59" s="138"/>
      <c r="DZ59" s="138"/>
      <c r="EA59" s="228"/>
      <c r="EB59" s="138"/>
      <c r="EC59" s="138"/>
      <c r="ED59" s="138"/>
      <c r="EE59" s="218"/>
      <c r="EF59" s="168">
        <v>0</v>
      </c>
      <c r="EG59" s="70">
        <f t="shared" si="13"/>
        <v>420</v>
      </c>
      <c r="EH59" s="45" t="s">
        <v>168</v>
      </c>
      <c r="EI59" s="219" t="s">
        <v>1327</v>
      </c>
      <c r="EJ59" s="140"/>
      <c r="EK59" s="140"/>
      <c r="EL59" s="140"/>
      <c r="EM59" s="220"/>
      <c r="EN59" s="229"/>
      <c r="EO59" s="230"/>
      <c r="EP59" s="122"/>
      <c r="EQ59" s="230"/>
      <c r="ER59" s="45"/>
      <c r="ES59" s="98"/>
      <c r="ET59" s="98"/>
      <c r="EU59" s="98"/>
    </row>
    <row r="60" spans="1:158" ht="40" hidden="1" customHeight="1" x14ac:dyDescent="0.2">
      <c r="A60" s="120" t="s">
        <v>1328</v>
      </c>
      <c r="B60" s="121" t="s">
        <v>1328</v>
      </c>
      <c r="C60" s="160" t="s">
        <v>1328</v>
      </c>
      <c r="D60" s="98" t="s">
        <v>1328</v>
      </c>
      <c r="E60" s="142" t="s">
        <v>1329</v>
      </c>
      <c r="F60" s="43" t="s">
        <v>141</v>
      </c>
      <c r="G60" s="98" t="s">
        <v>200</v>
      </c>
      <c r="H60" s="98">
        <v>3142314051</v>
      </c>
      <c r="I60" s="45" t="s">
        <v>143</v>
      </c>
      <c r="J60" s="98" t="s">
        <v>144</v>
      </c>
      <c r="K60" s="98" t="s">
        <v>173</v>
      </c>
      <c r="L60" s="99">
        <v>1573067164301</v>
      </c>
      <c r="M60" s="98">
        <v>12</v>
      </c>
      <c r="N60" s="98" t="s">
        <v>1330</v>
      </c>
      <c r="O60" s="98" t="s">
        <v>1331</v>
      </c>
      <c r="P60" s="98" t="s">
        <v>176</v>
      </c>
      <c r="Q60" s="98" t="s">
        <v>258</v>
      </c>
      <c r="R60" s="99">
        <v>1</v>
      </c>
      <c r="S60" s="100" t="s">
        <v>1332</v>
      </c>
      <c r="T60" s="99">
        <v>13</v>
      </c>
      <c r="U60" s="48">
        <v>20</v>
      </c>
      <c r="V60" s="49" t="s">
        <v>1333</v>
      </c>
      <c r="W60" s="98" t="s">
        <v>27</v>
      </c>
      <c r="X60" s="98"/>
      <c r="Y60" s="98"/>
      <c r="Z60" s="98"/>
      <c r="AA60" s="98"/>
      <c r="AB60" s="98" t="s">
        <v>153</v>
      </c>
      <c r="AC60" s="98" t="s">
        <v>153</v>
      </c>
      <c r="AD60" s="98"/>
      <c r="AE60" s="98">
        <v>109.5</v>
      </c>
      <c r="AF60" s="45">
        <f t="shared" ref="AF60:AF80" si="17">AE60+AK60</f>
        <v>130.25</v>
      </c>
      <c r="AG60" s="45"/>
      <c r="AH60" s="45"/>
      <c r="AI60" s="98"/>
      <c r="AJ60" s="98"/>
      <c r="AK60" s="98">
        <v>20.75</v>
      </c>
      <c r="AL60" s="98">
        <v>2</v>
      </c>
      <c r="AM60" s="98">
        <v>73</v>
      </c>
      <c r="AN60" s="98">
        <v>20</v>
      </c>
      <c r="AO60" s="98">
        <v>53</v>
      </c>
      <c r="AP60" s="98" t="s">
        <v>207</v>
      </c>
      <c r="AQ60" s="98" t="s">
        <v>155</v>
      </c>
      <c r="AR60" s="98" t="s">
        <v>208</v>
      </c>
      <c r="AS60" s="98" t="s">
        <v>1334</v>
      </c>
      <c r="AT60" s="98" t="s">
        <v>210</v>
      </c>
      <c r="AU60" s="98" t="s">
        <v>968</v>
      </c>
      <c r="AV60" s="98" t="s">
        <v>1335</v>
      </c>
      <c r="AW60" s="98" t="s">
        <v>1335</v>
      </c>
      <c r="AX60" s="98" t="s">
        <v>264</v>
      </c>
      <c r="AY60" s="98" t="s">
        <v>1336</v>
      </c>
      <c r="AZ60" s="98">
        <v>95</v>
      </c>
      <c r="BA60" s="98"/>
      <c r="BB60" s="101"/>
      <c r="BC60" s="101">
        <v>656914643.5</v>
      </c>
      <c r="BD60" s="101">
        <v>0</v>
      </c>
      <c r="BE60" s="101">
        <v>524777300</v>
      </c>
      <c r="BF60" s="102">
        <v>1181691943.5</v>
      </c>
      <c r="BG60" s="103">
        <v>8998830.7328767125</v>
      </c>
      <c r="BH60" s="104">
        <v>0.55000000000000004</v>
      </c>
      <c r="BI60" s="102"/>
      <c r="BJ60" s="98"/>
      <c r="BK60" s="98"/>
      <c r="BL60" s="54">
        <f t="shared" si="1"/>
        <v>0</v>
      </c>
      <c r="BM60" s="98" t="s">
        <v>1337</v>
      </c>
      <c r="BN60" s="98" t="s">
        <v>1338</v>
      </c>
      <c r="BO60" s="98" t="s">
        <v>1331</v>
      </c>
      <c r="BP60" s="105">
        <v>44600</v>
      </c>
      <c r="BQ60" s="105">
        <v>44672</v>
      </c>
      <c r="BR60" s="105">
        <v>45036</v>
      </c>
      <c r="BS60" s="100" t="s">
        <v>1339</v>
      </c>
      <c r="BT60" s="105">
        <v>44624</v>
      </c>
      <c r="BU60" s="98">
        <v>12</v>
      </c>
      <c r="BV60" s="100" t="s">
        <v>1340</v>
      </c>
      <c r="BW60" s="100" t="s">
        <v>1341</v>
      </c>
      <c r="BX60" s="98" t="s">
        <v>1342</v>
      </c>
      <c r="BY60" s="98"/>
      <c r="BZ60" s="102">
        <f>229920125-17812878</f>
        <v>212107247</v>
      </c>
      <c r="CA60" s="106">
        <v>44714</v>
      </c>
      <c r="CB60" s="102"/>
      <c r="CC60" s="59"/>
      <c r="CD60" s="102"/>
      <c r="CE60" s="59"/>
      <c r="CF60" s="59"/>
      <c r="CG60" s="59"/>
      <c r="CH60" s="59"/>
      <c r="CI60" s="59"/>
      <c r="CJ60" s="102"/>
      <c r="CK60" s="102"/>
      <c r="CL60" s="102"/>
      <c r="CM60" s="102"/>
      <c r="CN60" s="102"/>
      <c r="CO60" s="102"/>
      <c r="CP60" s="102"/>
      <c r="CQ60" s="102"/>
      <c r="CR60" s="102"/>
      <c r="CS60" s="102"/>
      <c r="CT60" s="102"/>
      <c r="CU60" s="102"/>
      <c r="CV60" s="60">
        <f t="shared" si="2"/>
        <v>212107247</v>
      </c>
      <c r="CW60" s="60">
        <f t="shared" si="3"/>
        <v>0</v>
      </c>
      <c r="CX60" s="60">
        <f t="shared" si="4"/>
        <v>444807396.5</v>
      </c>
      <c r="CY60" s="60">
        <f t="shared" si="5"/>
        <v>0</v>
      </c>
      <c r="CZ60" s="61">
        <f t="shared" si="6"/>
        <v>0</v>
      </c>
      <c r="DA60" s="61">
        <f t="shared" si="7"/>
        <v>0</v>
      </c>
      <c r="DB60" s="54">
        <f t="shared" si="8"/>
        <v>0</v>
      </c>
      <c r="DC60" s="60">
        <f t="shared" si="9"/>
        <v>0</v>
      </c>
      <c r="DD60" s="102">
        <v>212107247</v>
      </c>
      <c r="DE60" s="61">
        <f t="shared" si="10"/>
        <v>0</v>
      </c>
      <c r="DF60" s="102" t="s">
        <v>1343</v>
      </c>
      <c r="DG60" s="61">
        <v>524777300</v>
      </c>
      <c r="DH60" s="102">
        <v>397905050</v>
      </c>
      <c r="DI60" s="64">
        <f t="shared" si="11"/>
        <v>0.75823601744968772</v>
      </c>
      <c r="DJ60" s="65">
        <v>0</v>
      </c>
      <c r="DK60" s="65">
        <v>0.52</v>
      </c>
      <c r="DL60" s="66">
        <f t="shared" si="16"/>
        <v>0.3228840293008326</v>
      </c>
      <c r="DM60" s="98">
        <v>109.5</v>
      </c>
      <c r="DN60" s="45"/>
      <c r="DO60" s="45"/>
      <c r="DP60" s="45"/>
      <c r="DQ60" s="45"/>
      <c r="DR60" s="98">
        <v>20.75</v>
      </c>
      <c r="DS60" s="75">
        <v>20.75</v>
      </c>
      <c r="DT60" s="98">
        <v>2</v>
      </c>
      <c r="DU60" s="67"/>
      <c r="DV60" s="67">
        <v>73</v>
      </c>
      <c r="DW60" s="107">
        <v>53</v>
      </c>
      <c r="DX60" s="107">
        <v>20</v>
      </c>
      <c r="DY60" s="107"/>
      <c r="DZ60" s="107"/>
      <c r="EA60" s="107"/>
      <c r="EB60" s="107"/>
      <c r="EC60" s="108"/>
      <c r="ED60" s="108"/>
      <c r="EE60" s="108">
        <v>10</v>
      </c>
      <c r="EF60" s="67">
        <v>73</v>
      </c>
      <c r="EG60" s="70">
        <f t="shared" si="13"/>
        <v>2</v>
      </c>
      <c r="EH60" s="100" t="s">
        <v>702</v>
      </c>
      <c r="EI60" s="71" t="s">
        <v>1344</v>
      </c>
      <c r="EJ60" s="110" t="s">
        <v>195</v>
      </c>
      <c r="EK60" s="110" t="s">
        <v>1345</v>
      </c>
      <c r="EL60" s="110" t="s">
        <v>224</v>
      </c>
      <c r="EM60" s="59" t="s">
        <v>163</v>
      </c>
      <c r="EN60" s="59" t="s">
        <v>163</v>
      </c>
      <c r="EO60" s="59" t="s">
        <v>163</v>
      </c>
      <c r="EP60" s="59" t="s">
        <v>163</v>
      </c>
      <c r="EQ60" s="59" t="s">
        <v>163</v>
      </c>
      <c r="ER60" s="98"/>
      <c r="ES60" s="77">
        <v>73</v>
      </c>
      <c r="ET60" s="77">
        <v>73</v>
      </c>
      <c r="EU60" s="78" t="s">
        <v>169</v>
      </c>
    </row>
    <row r="61" spans="1:158" ht="40" hidden="1" customHeight="1" x14ac:dyDescent="0.2">
      <c r="A61" s="120"/>
      <c r="B61" s="121"/>
      <c r="C61" s="160"/>
      <c r="D61" s="170" t="s">
        <v>1346</v>
      </c>
      <c r="E61" s="225" t="s">
        <v>1347</v>
      </c>
      <c r="F61" s="45" t="s">
        <v>227</v>
      </c>
      <c r="G61" s="98" t="s">
        <v>683</v>
      </c>
      <c r="H61" s="98">
        <v>3124498220</v>
      </c>
      <c r="I61" s="45" t="s">
        <v>143</v>
      </c>
      <c r="J61" s="98" t="s">
        <v>229</v>
      </c>
      <c r="K61" s="98" t="s">
        <v>684</v>
      </c>
      <c r="L61" s="99" t="s">
        <v>1348</v>
      </c>
      <c r="M61" s="98">
        <v>12</v>
      </c>
      <c r="N61" s="98" t="s">
        <v>1349</v>
      </c>
      <c r="O61" s="98" t="s">
        <v>1350</v>
      </c>
      <c r="P61" s="98" t="s">
        <v>687</v>
      </c>
      <c r="Q61" s="98" t="s">
        <v>1351</v>
      </c>
      <c r="R61" s="99">
        <v>3</v>
      </c>
      <c r="S61" s="100" t="s">
        <v>1352</v>
      </c>
      <c r="T61" s="99">
        <v>54</v>
      </c>
      <c r="U61" s="48">
        <v>52</v>
      </c>
      <c r="V61" s="49" t="s">
        <v>1353</v>
      </c>
      <c r="W61" s="98" t="s">
        <v>27</v>
      </c>
      <c r="X61" s="98"/>
      <c r="Y61" s="98"/>
      <c r="Z61" s="98"/>
      <c r="AA61" s="98"/>
      <c r="AB61" s="98" t="s">
        <v>153</v>
      </c>
      <c r="AC61" s="98" t="s">
        <v>153</v>
      </c>
      <c r="AD61" s="98"/>
      <c r="AE61" s="98">
        <v>840.75</v>
      </c>
      <c r="AF61" s="45">
        <f t="shared" si="17"/>
        <v>2343.25</v>
      </c>
      <c r="AG61" s="45"/>
      <c r="AH61" s="45"/>
      <c r="AI61" s="98"/>
      <c r="AJ61" s="98"/>
      <c r="AK61" s="98">
        <v>1502.5</v>
      </c>
      <c r="AL61" s="98">
        <v>840.75</v>
      </c>
      <c r="AM61" s="98">
        <v>177</v>
      </c>
      <c r="AN61" s="98">
        <v>52</v>
      </c>
      <c r="AO61" s="98">
        <v>125</v>
      </c>
      <c r="AP61" s="98" t="s">
        <v>207</v>
      </c>
      <c r="AQ61" s="98" t="s">
        <v>155</v>
      </c>
      <c r="AR61" s="98" t="s">
        <v>182</v>
      </c>
      <c r="AS61" s="98" t="s">
        <v>363</v>
      </c>
      <c r="AT61" s="98" t="s">
        <v>184</v>
      </c>
      <c r="AU61" s="98" t="s">
        <v>1354</v>
      </c>
      <c r="AV61" s="98" t="s">
        <v>1355</v>
      </c>
      <c r="AW61" s="98" t="s">
        <v>1356</v>
      </c>
      <c r="AX61" s="98" t="s">
        <v>367</v>
      </c>
      <c r="AY61" s="98" t="s">
        <v>1357</v>
      </c>
      <c r="AZ61" s="98">
        <v>90</v>
      </c>
      <c r="BA61" s="148" t="s">
        <v>1358</v>
      </c>
      <c r="BB61" s="101"/>
      <c r="BC61" s="101">
        <v>955648500</v>
      </c>
      <c r="BD61" s="101">
        <v>0</v>
      </c>
      <c r="BE61" s="101">
        <v>1813860000</v>
      </c>
      <c r="BF61" s="113">
        <v>3406860000</v>
      </c>
      <c r="BG61" s="103">
        <v>5399144.0677966103</v>
      </c>
      <c r="BH61" s="104">
        <v>0.28000000000000003</v>
      </c>
      <c r="BI61" s="101">
        <v>637351500</v>
      </c>
      <c r="BJ61" s="98"/>
      <c r="BK61" s="98"/>
      <c r="BL61" s="54">
        <f t="shared" si="1"/>
        <v>637351500</v>
      </c>
      <c r="BM61" s="98" t="s">
        <v>1359</v>
      </c>
      <c r="BN61" s="98" t="s">
        <v>1360</v>
      </c>
      <c r="BO61" s="98" t="s">
        <v>1350</v>
      </c>
      <c r="BP61" s="105">
        <v>44784</v>
      </c>
      <c r="BQ61" s="105"/>
      <c r="BR61" s="105"/>
      <c r="BS61" s="100" t="s">
        <v>1361</v>
      </c>
      <c r="BT61" s="105">
        <v>44895</v>
      </c>
      <c r="BU61" s="98">
        <v>12</v>
      </c>
      <c r="BV61" s="100" t="s">
        <v>1362</v>
      </c>
      <c r="BW61" s="100" t="s">
        <v>1363</v>
      </c>
      <c r="BX61" s="98"/>
      <c r="BY61" s="98"/>
      <c r="BZ61" s="113"/>
      <c r="CA61" s="106"/>
      <c r="CB61" s="113"/>
      <c r="CC61" s="106"/>
      <c r="CD61" s="113"/>
      <c r="CE61" s="59"/>
      <c r="CF61" s="59"/>
      <c r="CG61" s="59"/>
      <c r="CH61" s="59"/>
      <c r="CI61" s="59"/>
      <c r="CJ61" s="113"/>
      <c r="CK61" s="113"/>
      <c r="CL61" s="113"/>
      <c r="CM61" s="113"/>
      <c r="CN61" s="113"/>
      <c r="CO61" s="113"/>
      <c r="CP61" s="113"/>
      <c r="CQ61" s="113"/>
      <c r="CR61" s="113"/>
      <c r="CS61" s="113"/>
      <c r="CT61" s="113"/>
      <c r="CU61" s="113"/>
      <c r="CV61" s="60">
        <f t="shared" si="2"/>
        <v>0</v>
      </c>
      <c r="CW61" s="60">
        <f t="shared" si="3"/>
        <v>0</v>
      </c>
      <c r="CX61" s="60">
        <f t="shared" si="4"/>
        <v>955648500</v>
      </c>
      <c r="CY61" s="60">
        <f t="shared" si="5"/>
        <v>0</v>
      </c>
      <c r="CZ61" s="61">
        <f t="shared" si="6"/>
        <v>0</v>
      </c>
      <c r="DA61" s="61">
        <f t="shared" si="7"/>
        <v>637351500</v>
      </c>
      <c r="DB61" s="54">
        <f t="shared" si="8"/>
        <v>0</v>
      </c>
      <c r="DC61" s="60">
        <f t="shared" si="9"/>
        <v>0</v>
      </c>
      <c r="DD61" s="113">
        <v>0</v>
      </c>
      <c r="DE61" s="61">
        <f t="shared" si="10"/>
        <v>0</v>
      </c>
      <c r="DF61" s="113"/>
      <c r="DG61" s="61">
        <v>1813860000</v>
      </c>
      <c r="DH61" s="61">
        <v>0</v>
      </c>
      <c r="DI61" s="64">
        <f t="shared" si="11"/>
        <v>0</v>
      </c>
      <c r="DJ61" s="104">
        <v>0</v>
      </c>
      <c r="DK61" s="65">
        <v>0</v>
      </c>
      <c r="DL61" s="66">
        <f t="shared" si="16"/>
        <v>0</v>
      </c>
      <c r="DM61" s="98">
        <v>840.75</v>
      </c>
      <c r="DN61" s="75"/>
      <c r="DO61" s="75"/>
      <c r="DP61" s="75"/>
      <c r="DQ61" s="75"/>
      <c r="DR61" s="98">
        <v>1502.5</v>
      </c>
      <c r="DS61" s="67" t="s">
        <v>900</v>
      </c>
      <c r="DT61" s="98">
        <v>840.75</v>
      </c>
      <c r="DU61" s="67" t="s">
        <v>900</v>
      </c>
      <c r="DV61" s="67">
        <v>0</v>
      </c>
      <c r="DW61" s="107">
        <v>0</v>
      </c>
      <c r="DX61" s="107">
        <v>0</v>
      </c>
      <c r="DY61" s="107">
        <v>0</v>
      </c>
      <c r="DZ61" s="107">
        <v>0</v>
      </c>
      <c r="EA61" s="107">
        <v>0</v>
      </c>
      <c r="EB61" s="107">
        <v>0</v>
      </c>
      <c r="EC61" s="107">
        <v>0</v>
      </c>
      <c r="ED61" s="107">
        <v>0</v>
      </c>
      <c r="EE61" s="108">
        <v>0</v>
      </c>
      <c r="EF61" s="67">
        <v>0</v>
      </c>
      <c r="EG61" s="70">
        <f t="shared" si="13"/>
        <v>840.75</v>
      </c>
      <c r="EH61" s="100" t="s">
        <v>702</v>
      </c>
      <c r="EI61" s="118" t="s">
        <v>1364</v>
      </c>
      <c r="EJ61" s="150" t="s">
        <v>679</v>
      </c>
      <c r="EK61" s="150" t="s">
        <v>900</v>
      </c>
      <c r="EL61" s="231">
        <v>0</v>
      </c>
      <c r="EM61" s="207" t="s">
        <v>757</v>
      </c>
      <c r="EN61" s="158" t="s">
        <v>900</v>
      </c>
      <c r="EO61" s="158" t="s">
        <v>900</v>
      </c>
      <c r="EP61" s="158" t="s">
        <v>900</v>
      </c>
      <c r="EQ61" s="158" t="s">
        <v>900</v>
      </c>
      <c r="ER61" s="98"/>
      <c r="ES61" s="40"/>
      <c r="ET61" s="40"/>
      <c r="EU61" s="40"/>
    </row>
    <row r="62" spans="1:158" ht="40" hidden="1" customHeight="1" x14ac:dyDescent="0.2">
      <c r="A62" s="120"/>
      <c r="B62" s="121"/>
      <c r="C62" s="160"/>
      <c r="D62" s="170" t="s">
        <v>1365</v>
      </c>
      <c r="E62" s="225" t="s">
        <v>1366</v>
      </c>
      <c r="F62" s="45" t="s">
        <v>227</v>
      </c>
      <c r="G62" s="98" t="s">
        <v>354</v>
      </c>
      <c r="H62" s="98">
        <v>3125534888</v>
      </c>
      <c r="I62" s="45" t="s">
        <v>143</v>
      </c>
      <c r="J62" s="98" t="s">
        <v>229</v>
      </c>
      <c r="K62" s="98" t="s">
        <v>230</v>
      </c>
      <c r="L62" s="99">
        <v>1186865212623</v>
      </c>
      <c r="M62" s="98">
        <v>12</v>
      </c>
      <c r="N62" s="98" t="s">
        <v>1367</v>
      </c>
      <c r="O62" s="98" t="s">
        <v>1368</v>
      </c>
      <c r="P62" s="98" t="s">
        <v>230</v>
      </c>
      <c r="Q62" s="98" t="s">
        <v>1369</v>
      </c>
      <c r="R62" s="99">
        <v>1</v>
      </c>
      <c r="S62" s="100" t="s">
        <v>1370</v>
      </c>
      <c r="T62" s="99">
        <v>17</v>
      </c>
      <c r="U62" s="48">
        <v>35</v>
      </c>
      <c r="V62" s="49" t="s">
        <v>1371</v>
      </c>
      <c r="W62" s="98" t="s">
        <v>27</v>
      </c>
      <c r="X62" s="98" t="s">
        <v>180</v>
      </c>
      <c r="Y62" s="98"/>
      <c r="Z62" s="98"/>
      <c r="AA62" s="98"/>
      <c r="AB62" s="98" t="s">
        <v>153</v>
      </c>
      <c r="AC62" s="98" t="s">
        <v>153</v>
      </c>
      <c r="AD62" s="98"/>
      <c r="AE62" s="98">
        <v>8</v>
      </c>
      <c r="AF62" s="45">
        <f t="shared" si="17"/>
        <v>145.22999999999999</v>
      </c>
      <c r="AG62" s="45"/>
      <c r="AH62" s="45"/>
      <c r="AI62" s="98"/>
      <c r="AJ62" s="98"/>
      <c r="AK62" s="98">
        <v>137.22999999999999</v>
      </c>
      <c r="AL62" s="98">
        <v>48.18</v>
      </c>
      <c r="AM62" s="98">
        <v>80</v>
      </c>
      <c r="AN62" s="98">
        <v>35</v>
      </c>
      <c r="AO62" s="98">
        <v>45</v>
      </c>
      <c r="AP62" s="98" t="s">
        <v>207</v>
      </c>
      <c r="AQ62" s="98" t="s">
        <v>1277</v>
      </c>
      <c r="AR62" s="98" t="s">
        <v>438</v>
      </c>
      <c r="AS62" s="98" t="s">
        <v>1372</v>
      </c>
      <c r="AT62" s="98" t="s">
        <v>1373</v>
      </c>
      <c r="AU62" s="98" t="s">
        <v>1374</v>
      </c>
      <c r="AV62" s="98" t="s">
        <v>1375</v>
      </c>
      <c r="AW62" s="98" t="s">
        <v>1375</v>
      </c>
      <c r="AX62" s="98" t="s">
        <v>341</v>
      </c>
      <c r="AY62" s="98" t="s">
        <v>243</v>
      </c>
      <c r="AZ62" s="98">
        <v>94</v>
      </c>
      <c r="BA62" s="148" t="s">
        <v>1376</v>
      </c>
      <c r="BB62" s="101"/>
      <c r="BC62" s="101">
        <v>720000000</v>
      </c>
      <c r="BD62" s="101">
        <v>28176882.699999999</v>
      </c>
      <c r="BE62" s="101">
        <v>1080598000</v>
      </c>
      <c r="BF62" s="113">
        <v>1800598000</v>
      </c>
      <c r="BG62" s="103">
        <v>9000000</v>
      </c>
      <c r="BH62" s="104">
        <v>0.39</v>
      </c>
      <c r="BI62" s="113"/>
      <c r="BJ62" s="98"/>
      <c r="BK62" s="98"/>
      <c r="BL62" s="54">
        <f t="shared" si="1"/>
        <v>0</v>
      </c>
      <c r="BM62" s="100" t="s">
        <v>1377</v>
      </c>
      <c r="BN62" s="100" t="s">
        <v>1365</v>
      </c>
      <c r="BO62" s="98" t="s">
        <v>1368</v>
      </c>
      <c r="BP62" s="105">
        <v>44589</v>
      </c>
      <c r="BQ62" s="105">
        <v>44734</v>
      </c>
      <c r="BR62" s="105">
        <v>45098</v>
      </c>
      <c r="BS62" s="100" t="s">
        <v>1378</v>
      </c>
      <c r="BT62" s="105">
        <v>44707</v>
      </c>
      <c r="BU62" s="98">
        <v>12</v>
      </c>
      <c r="BV62" s="100" t="s">
        <v>1379</v>
      </c>
      <c r="BW62" s="100" t="s">
        <v>248</v>
      </c>
      <c r="BX62" s="98"/>
      <c r="BY62" s="98"/>
      <c r="BZ62" s="113">
        <v>252000000</v>
      </c>
      <c r="CA62" s="106">
        <v>44774</v>
      </c>
      <c r="CB62" s="113">
        <v>252000000</v>
      </c>
      <c r="CC62" s="106">
        <v>45201</v>
      </c>
      <c r="CD62" s="113"/>
      <c r="CE62" s="59"/>
      <c r="CF62" s="59"/>
      <c r="CG62" s="59"/>
      <c r="CH62" s="59"/>
      <c r="CI62" s="59"/>
      <c r="CJ62" s="113"/>
      <c r="CK62" s="113"/>
      <c r="CL62" s="113"/>
      <c r="CM62" s="113"/>
      <c r="CN62" s="113"/>
      <c r="CO62" s="113"/>
      <c r="CP62" s="113"/>
      <c r="CQ62" s="113"/>
      <c r="CR62" s="113"/>
      <c r="CS62" s="113"/>
      <c r="CT62" s="113"/>
      <c r="CU62" s="113"/>
      <c r="CV62" s="60">
        <f t="shared" si="2"/>
        <v>504000000</v>
      </c>
      <c r="CW62" s="60">
        <f t="shared" si="3"/>
        <v>0</v>
      </c>
      <c r="CX62" s="60">
        <f t="shared" si="4"/>
        <v>216000000</v>
      </c>
      <c r="CY62" s="60">
        <f t="shared" si="5"/>
        <v>28176882.699999999</v>
      </c>
      <c r="CZ62" s="61">
        <f t="shared" si="6"/>
        <v>0</v>
      </c>
      <c r="DA62" s="61">
        <f t="shared" si="7"/>
        <v>0</v>
      </c>
      <c r="DB62" s="54">
        <f t="shared" si="8"/>
        <v>0</v>
      </c>
      <c r="DC62" s="60">
        <f t="shared" si="9"/>
        <v>0</v>
      </c>
      <c r="DD62" s="113">
        <v>249799491</v>
      </c>
      <c r="DE62" s="61">
        <f t="shared" si="10"/>
        <v>254200509</v>
      </c>
      <c r="DF62" s="113"/>
      <c r="DG62" s="61">
        <v>1080598000</v>
      </c>
      <c r="DH62" s="61">
        <v>1049884140</v>
      </c>
      <c r="DI62" s="64">
        <f t="shared" si="11"/>
        <v>0.97157697867292003</v>
      </c>
      <c r="DJ62" s="104">
        <v>0.08</v>
      </c>
      <c r="DK62" s="65">
        <v>0.64</v>
      </c>
      <c r="DL62" s="66">
        <f t="shared" si="16"/>
        <v>0.34694373750000002</v>
      </c>
      <c r="DM62" s="98">
        <v>8</v>
      </c>
      <c r="DN62" s="75"/>
      <c r="DO62" s="75"/>
      <c r="DP62" s="75"/>
      <c r="DQ62" s="75"/>
      <c r="DR62" s="98">
        <v>137.22999999999999</v>
      </c>
      <c r="DS62" s="67"/>
      <c r="DT62" s="98">
        <v>48.18</v>
      </c>
      <c r="DU62" s="67" t="s">
        <v>1380</v>
      </c>
      <c r="DV62" s="67">
        <v>80</v>
      </c>
      <c r="DW62" s="107">
        <v>41</v>
      </c>
      <c r="DX62" s="107">
        <v>33</v>
      </c>
      <c r="DY62" s="107"/>
      <c r="DZ62" s="107"/>
      <c r="EA62" s="107">
        <v>4</v>
      </c>
      <c r="EB62" s="107">
        <v>2</v>
      </c>
      <c r="EC62" s="108"/>
      <c r="ED62" s="108"/>
      <c r="EE62" s="108"/>
      <c r="EF62" s="67">
        <v>80</v>
      </c>
      <c r="EG62" s="70">
        <f t="shared" si="13"/>
        <v>48.18</v>
      </c>
      <c r="EH62" s="100" t="s">
        <v>168</v>
      </c>
      <c r="EI62" s="149" t="s">
        <v>1381</v>
      </c>
      <c r="EJ62" s="110" t="s">
        <v>727</v>
      </c>
      <c r="EK62" s="150" t="s">
        <v>595</v>
      </c>
      <c r="EL62" s="105" t="s">
        <v>596</v>
      </c>
      <c r="EM62" s="105">
        <v>45174</v>
      </c>
      <c r="EN62" s="48">
        <v>80</v>
      </c>
      <c r="EO62" s="48">
        <v>80</v>
      </c>
      <c r="EP62" s="48" t="s">
        <v>1309</v>
      </c>
      <c r="EQ62" s="48">
        <v>80</v>
      </c>
      <c r="ER62" s="98"/>
      <c r="ES62" s="40"/>
      <c r="ET62" s="40"/>
      <c r="EU62" s="40"/>
    </row>
    <row r="63" spans="1:158" ht="40" hidden="1" customHeight="1" x14ac:dyDescent="0.2">
      <c r="A63" s="120"/>
      <c r="B63" s="121"/>
      <c r="C63" s="160"/>
      <c r="D63" s="170" t="s">
        <v>1382</v>
      </c>
      <c r="E63" s="97" t="s">
        <v>1383</v>
      </c>
      <c r="F63" s="45" t="s">
        <v>227</v>
      </c>
      <c r="G63" s="98" t="s">
        <v>683</v>
      </c>
      <c r="H63" s="98">
        <v>3124498220</v>
      </c>
      <c r="I63" s="45" t="s">
        <v>143</v>
      </c>
      <c r="J63" s="98" t="s">
        <v>229</v>
      </c>
      <c r="K63" s="98" t="s">
        <v>684</v>
      </c>
      <c r="L63" s="99" t="s">
        <v>1384</v>
      </c>
      <c r="M63" s="98">
        <v>12</v>
      </c>
      <c r="N63" s="98" t="s">
        <v>1385</v>
      </c>
      <c r="O63" s="98" t="s">
        <v>1386</v>
      </c>
      <c r="P63" s="98" t="s">
        <v>687</v>
      </c>
      <c r="Q63" s="98" t="s">
        <v>688</v>
      </c>
      <c r="R63" s="99">
        <v>1</v>
      </c>
      <c r="S63" s="100" t="s">
        <v>1387</v>
      </c>
      <c r="T63" s="99">
        <v>23</v>
      </c>
      <c r="U63" s="48">
        <v>64</v>
      </c>
      <c r="V63" s="49" t="s">
        <v>1388</v>
      </c>
      <c r="W63" s="98" t="s">
        <v>27</v>
      </c>
      <c r="X63" s="98" t="s">
        <v>180</v>
      </c>
      <c r="Y63" s="98"/>
      <c r="Z63" s="98"/>
      <c r="AA63" s="98"/>
      <c r="AB63" s="98" t="s">
        <v>153</v>
      </c>
      <c r="AC63" s="98"/>
      <c r="AD63" s="98"/>
      <c r="AE63" s="98">
        <v>240</v>
      </c>
      <c r="AF63" s="45">
        <f t="shared" si="17"/>
        <v>451.9</v>
      </c>
      <c r="AG63" s="45"/>
      <c r="AH63" s="45"/>
      <c r="AI63" s="98"/>
      <c r="AJ63" s="98"/>
      <c r="AK63" s="98">
        <v>211.9</v>
      </c>
      <c r="AL63" s="98">
        <v>240</v>
      </c>
      <c r="AM63" s="98">
        <v>160</v>
      </c>
      <c r="AN63" s="98">
        <v>64</v>
      </c>
      <c r="AO63" s="98">
        <v>96</v>
      </c>
      <c r="AP63" s="98" t="s">
        <v>207</v>
      </c>
      <c r="AQ63" s="98" t="s">
        <v>155</v>
      </c>
      <c r="AR63" s="98" t="s">
        <v>208</v>
      </c>
      <c r="AS63" s="98" t="s">
        <v>1278</v>
      </c>
      <c r="AT63" s="98" t="s">
        <v>210</v>
      </c>
      <c r="AU63" s="98" t="s">
        <v>1389</v>
      </c>
      <c r="AV63" s="98" t="s">
        <v>1390</v>
      </c>
      <c r="AW63" s="98" t="s">
        <v>1391</v>
      </c>
      <c r="AX63" s="98" t="s">
        <v>367</v>
      </c>
      <c r="AY63" s="98" t="s">
        <v>1392</v>
      </c>
      <c r="AZ63" s="98">
        <v>99</v>
      </c>
      <c r="BA63" s="148" t="s">
        <v>1393</v>
      </c>
      <c r="BB63" s="101"/>
      <c r="BC63" s="101">
        <v>863848500</v>
      </c>
      <c r="BD63" s="101">
        <v>334543840</v>
      </c>
      <c r="BE63" s="101">
        <v>1184000000</v>
      </c>
      <c r="BF63" s="113">
        <v>2624000000</v>
      </c>
      <c r="BG63" s="103">
        <v>5399053.125</v>
      </c>
      <c r="BH63" s="104">
        <v>0.32</v>
      </c>
      <c r="BI63" s="101">
        <v>576151500</v>
      </c>
      <c r="BJ63" s="98"/>
      <c r="BK63" s="98"/>
      <c r="BL63" s="54">
        <f t="shared" si="1"/>
        <v>576151500</v>
      </c>
      <c r="BM63" s="98" t="s">
        <v>1394</v>
      </c>
      <c r="BN63" s="98" t="s">
        <v>1382</v>
      </c>
      <c r="BO63" s="98" t="s">
        <v>1386</v>
      </c>
      <c r="BP63" s="105">
        <v>44596</v>
      </c>
      <c r="BQ63" s="105">
        <v>44637</v>
      </c>
      <c r="BR63" s="105">
        <v>45001</v>
      </c>
      <c r="BS63" s="100" t="s">
        <v>1395</v>
      </c>
      <c r="BT63" s="105">
        <v>44628</v>
      </c>
      <c r="BU63" s="98">
        <v>12</v>
      </c>
      <c r="BV63" s="100" t="s">
        <v>1396</v>
      </c>
      <c r="BW63" s="100" t="s">
        <v>1397</v>
      </c>
      <c r="BX63" s="98"/>
      <c r="BY63" s="98"/>
      <c r="BZ63" s="113">
        <v>0</v>
      </c>
      <c r="CA63" s="106"/>
      <c r="CB63" s="113">
        <v>431848500</v>
      </c>
      <c r="CC63" s="106">
        <v>45043</v>
      </c>
      <c r="CD63" s="113"/>
      <c r="CE63" s="59"/>
      <c r="CF63" s="59"/>
      <c r="CG63" s="59"/>
      <c r="CH63" s="59"/>
      <c r="CI63" s="59"/>
      <c r="CJ63" s="113">
        <v>504000000</v>
      </c>
      <c r="CK63" s="207">
        <v>44673</v>
      </c>
      <c r="CL63" s="113">
        <v>72151500</v>
      </c>
      <c r="CM63" s="106">
        <v>45043</v>
      </c>
      <c r="CN63" s="113"/>
      <c r="CO63" s="113"/>
      <c r="CP63" s="113"/>
      <c r="CQ63" s="113"/>
      <c r="CR63" s="113"/>
      <c r="CS63" s="113"/>
      <c r="CT63" s="113"/>
      <c r="CU63" s="113"/>
      <c r="CV63" s="60">
        <f t="shared" si="2"/>
        <v>431848500</v>
      </c>
      <c r="CW63" s="60">
        <f t="shared" si="3"/>
        <v>0</v>
      </c>
      <c r="CX63" s="60">
        <f t="shared" si="4"/>
        <v>432000000</v>
      </c>
      <c r="CY63" s="60">
        <f t="shared" si="5"/>
        <v>334543840</v>
      </c>
      <c r="CZ63" s="61">
        <f t="shared" si="6"/>
        <v>576151500</v>
      </c>
      <c r="DA63" s="61">
        <f t="shared" si="7"/>
        <v>0</v>
      </c>
      <c r="DB63" s="54">
        <f t="shared" si="8"/>
        <v>0</v>
      </c>
      <c r="DC63" s="60">
        <f t="shared" si="9"/>
        <v>0</v>
      </c>
      <c r="DD63" s="113">
        <v>548253354</v>
      </c>
      <c r="DE63" s="61">
        <f t="shared" si="10"/>
        <v>-116404854</v>
      </c>
      <c r="DF63" s="113"/>
      <c r="DG63" s="61">
        <v>1184000000</v>
      </c>
      <c r="DH63" s="61">
        <v>908600000</v>
      </c>
      <c r="DI63" s="64">
        <f t="shared" si="11"/>
        <v>0.7673986486486486</v>
      </c>
      <c r="DJ63" s="104">
        <v>7.0000000000000007E-2</v>
      </c>
      <c r="DK63" s="65">
        <v>0.70000000000000018</v>
      </c>
      <c r="DL63" s="66">
        <f t="shared" si="16"/>
        <v>0.63466377958635112</v>
      </c>
      <c r="DM63" s="98">
        <v>240</v>
      </c>
      <c r="DN63" s="75"/>
      <c r="DO63" s="75"/>
      <c r="DP63" s="75"/>
      <c r="DQ63" s="75"/>
      <c r="DR63" s="98">
        <v>211.9</v>
      </c>
      <c r="DS63" s="67" t="s">
        <v>1398</v>
      </c>
      <c r="DT63" s="98">
        <v>240</v>
      </c>
      <c r="DU63" s="67" t="s">
        <v>1399</v>
      </c>
      <c r="DV63" s="67">
        <v>160</v>
      </c>
      <c r="DW63" s="107">
        <v>95</v>
      </c>
      <c r="DX63" s="107">
        <v>55</v>
      </c>
      <c r="DY63" s="107">
        <v>0</v>
      </c>
      <c r="DZ63" s="107">
        <v>7</v>
      </c>
      <c r="EA63" s="107">
        <v>1</v>
      </c>
      <c r="EB63" s="107">
        <v>2</v>
      </c>
      <c r="EC63" s="107">
        <v>0</v>
      </c>
      <c r="ED63" s="107">
        <v>0</v>
      </c>
      <c r="EE63" s="108">
        <v>0</v>
      </c>
      <c r="EF63" s="67">
        <v>160</v>
      </c>
      <c r="EG63" s="70">
        <f t="shared" si="13"/>
        <v>240</v>
      </c>
      <c r="EH63" s="100" t="s">
        <v>168</v>
      </c>
      <c r="EI63" s="118" t="s">
        <v>1400</v>
      </c>
      <c r="EJ63" s="150" t="s">
        <v>727</v>
      </c>
      <c r="EK63" s="150" t="s">
        <v>1401</v>
      </c>
      <c r="EL63" s="150" t="s">
        <v>941</v>
      </c>
      <c r="EM63" s="75" t="s">
        <v>1402</v>
      </c>
      <c r="EN63" s="48">
        <v>160</v>
      </c>
      <c r="EO63" s="48">
        <v>160</v>
      </c>
      <c r="EP63" s="48" t="s">
        <v>1403</v>
      </c>
      <c r="EQ63" s="48">
        <v>160</v>
      </c>
      <c r="ER63" s="98"/>
      <c r="ES63" s="40"/>
      <c r="ET63" s="40"/>
      <c r="EU63" s="40"/>
    </row>
    <row r="64" spans="1:158" ht="40" hidden="1" customHeight="1" x14ac:dyDescent="0.2">
      <c r="A64" s="120"/>
      <c r="B64" s="121"/>
      <c r="C64" s="160"/>
      <c r="D64" s="41" t="s">
        <v>1404</v>
      </c>
      <c r="E64" s="42" t="s">
        <v>1405</v>
      </c>
      <c r="F64" s="43" t="s">
        <v>141</v>
      </c>
      <c r="G64" s="44" t="s">
        <v>142</v>
      </c>
      <c r="H64" s="44">
        <v>3115693163</v>
      </c>
      <c r="I64" s="45" t="s">
        <v>143</v>
      </c>
      <c r="J64" s="44" t="s">
        <v>144</v>
      </c>
      <c r="K64" s="44" t="s">
        <v>145</v>
      </c>
      <c r="L64" s="46">
        <v>305031319648</v>
      </c>
      <c r="M64" s="44">
        <v>15</v>
      </c>
      <c r="N64" s="44" t="s">
        <v>1406</v>
      </c>
      <c r="O64" s="44" t="s">
        <v>1407</v>
      </c>
      <c r="P64" s="44" t="s">
        <v>148</v>
      </c>
      <c r="Q64" s="44" t="s">
        <v>1408</v>
      </c>
      <c r="R64" s="46">
        <v>1</v>
      </c>
      <c r="S64" s="47" t="s">
        <v>1409</v>
      </c>
      <c r="T64" s="46">
        <v>4</v>
      </c>
      <c r="U64" s="48">
        <v>24</v>
      </c>
      <c r="V64" s="49" t="s">
        <v>1410</v>
      </c>
      <c r="W64" s="44" t="s">
        <v>27</v>
      </c>
      <c r="X64" s="44"/>
      <c r="Y64" s="44"/>
      <c r="Z64" s="44"/>
      <c r="AA64" s="44"/>
      <c r="AB64" s="44" t="s">
        <v>153</v>
      </c>
      <c r="AC64" s="44" t="s">
        <v>153</v>
      </c>
      <c r="AD64" s="44"/>
      <c r="AE64" s="44">
        <v>74</v>
      </c>
      <c r="AF64" s="45">
        <f t="shared" si="17"/>
        <v>239</v>
      </c>
      <c r="AG64" s="45"/>
      <c r="AH64" s="45"/>
      <c r="AI64" s="50"/>
      <c r="AJ64" s="50"/>
      <c r="AK64" s="44">
        <v>165</v>
      </c>
      <c r="AL64" s="44">
        <v>7.4</v>
      </c>
      <c r="AM64" s="44">
        <v>74</v>
      </c>
      <c r="AN64" s="44">
        <v>24</v>
      </c>
      <c r="AO64" s="44">
        <v>50</v>
      </c>
      <c r="AP64" s="44" t="s">
        <v>207</v>
      </c>
      <c r="AQ64" s="44" t="s">
        <v>155</v>
      </c>
      <c r="AR64" s="44" t="s">
        <v>208</v>
      </c>
      <c r="AS64" s="44" t="s">
        <v>1411</v>
      </c>
      <c r="AT64" s="44" t="s">
        <v>210</v>
      </c>
      <c r="AU64" s="47" t="s">
        <v>1412</v>
      </c>
      <c r="AV64" s="47" t="s">
        <v>1413</v>
      </c>
      <c r="AW64" s="47" t="s">
        <v>1413</v>
      </c>
      <c r="AX64" s="47" t="s">
        <v>460</v>
      </c>
      <c r="AY64" s="47" t="s">
        <v>1414</v>
      </c>
      <c r="AZ64" s="44">
        <v>99</v>
      </c>
      <c r="BA64" s="44" t="s">
        <v>163</v>
      </c>
      <c r="BB64" s="51"/>
      <c r="BC64" s="51">
        <v>666000000</v>
      </c>
      <c r="BD64" s="51">
        <v>113705499</v>
      </c>
      <c r="BE64" s="51">
        <v>474409980</v>
      </c>
      <c r="BF64" s="50">
        <v>1140409980</v>
      </c>
      <c r="BG64" s="52">
        <v>9000000</v>
      </c>
      <c r="BH64" s="53">
        <v>0.57999999999999996</v>
      </c>
      <c r="BI64" s="44"/>
      <c r="BJ64" s="44"/>
      <c r="BK64" s="44"/>
      <c r="BL64" s="54">
        <f t="shared" si="1"/>
        <v>0</v>
      </c>
      <c r="BM64" s="47" t="s">
        <v>1415</v>
      </c>
      <c r="BN64" s="47" t="s">
        <v>1404</v>
      </c>
      <c r="BO64" s="44" t="s">
        <v>1407</v>
      </c>
      <c r="BP64" s="55">
        <v>44596</v>
      </c>
      <c r="BQ64" s="55">
        <v>44646</v>
      </c>
      <c r="BR64" s="55">
        <v>45102</v>
      </c>
      <c r="BS64" s="47" t="s">
        <v>165</v>
      </c>
      <c r="BT64" s="55">
        <v>44600</v>
      </c>
      <c r="BU64" s="44">
        <v>15</v>
      </c>
      <c r="BV64" s="47" t="s">
        <v>1396</v>
      </c>
      <c r="BW64" s="47" t="s">
        <v>1416</v>
      </c>
      <c r="BX64" s="45" t="s">
        <v>1417</v>
      </c>
      <c r="BY64" s="163">
        <v>45092</v>
      </c>
      <c r="BZ64" s="56">
        <v>233100000</v>
      </c>
      <c r="CA64" s="57">
        <v>44686</v>
      </c>
      <c r="CB64" s="56">
        <v>233100000</v>
      </c>
      <c r="CC64" s="57">
        <v>44944</v>
      </c>
      <c r="CD64" s="56">
        <v>199800000</v>
      </c>
      <c r="CE64" s="57">
        <v>45181</v>
      </c>
      <c r="CF64" s="57"/>
      <c r="CG64" s="57"/>
      <c r="CH64" s="57"/>
      <c r="CI64" s="57"/>
      <c r="CJ64" s="60"/>
      <c r="CK64" s="56"/>
      <c r="CL64" s="56"/>
      <c r="CM64" s="56"/>
      <c r="CN64" s="56"/>
      <c r="CO64" s="56"/>
      <c r="CP64" s="56"/>
      <c r="CQ64" s="56"/>
      <c r="CR64" s="56"/>
      <c r="CS64" s="56"/>
      <c r="CT64" s="56"/>
      <c r="CU64" s="56"/>
      <c r="CV64" s="60">
        <f t="shared" si="2"/>
        <v>666000000</v>
      </c>
      <c r="CW64" s="60">
        <f t="shared" si="3"/>
        <v>0</v>
      </c>
      <c r="CX64" s="60">
        <f t="shared" si="4"/>
        <v>0</v>
      </c>
      <c r="CY64" s="60">
        <f t="shared" si="5"/>
        <v>113705499</v>
      </c>
      <c r="CZ64" s="61">
        <f t="shared" si="6"/>
        <v>0</v>
      </c>
      <c r="DA64" s="61">
        <f t="shared" si="7"/>
        <v>0</v>
      </c>
      <c r="DB64" s="54">
        <f t="shared" si="8"/>
        <v>0</v>
      </c>
      <c r="DC64" s="60">
        <f t="shared" si="9"/>
        <v>0</v>
      </c>
      <c r="DD64" s="62">
        <v>466200000</v>
      </c>
      <c r="DE64" s="61">
        <f t="shared" si="10"/>
        <v>199800000</v>
      </c>
      <c r="DF64" s="50"/>
      <c r="DG64" s="63">
        <v>474409980</v>
      </c>
      <c r="DH64" s="61">
        <v>242200500</v>
      </c>
      <c r="DI64" s="64">
        <f t="shared" si="11"/>
        <v>0.51052994289875608</v>
      </c>
      <c r="DJ64" s="65">
        <v>0.02</v>
      </c>
      <c r="DK64" s="65">
        <v>0.76500000000000001</v>
      </c>
      <c r="DL64" s="66">
        <f t="shared" si="16"/>
        <v>0.7</v>
      </c>
      <c r="DM64" s="44">
        <v>74</v>
      </c>
      <c r="DN64" s="45"/>
      <c r="DO64" s="45"/>
      <c r="DP64" s="45"/>
      <c r="DQ64" s="45"/>
      <c r="DR64" s="45">
        <v>165</v>
      </c>
      <c r="DS64" s="67"/>
      <c r="DT64" s="45">
        <v>7.4</v>
      </c>
      <c r="DU64" s="67"/>
      <c r="DV64" s="67">
        <v>74</v>
      </c>
      <c r="DW64" s="68">
        <v>50</v>
      </c>
      <c r="DX64" s="68">
        <v>24</v>
      </c>
      <c r="DY64" s="68"/>
      <c r="DZ64" s="68"/>
      <c r="EA64" s="68"/>
      <c r="EB64" s="68"/>
      <c r="EC64" s="68"/>
      <c r="ED64" s="68"/>
      <c r="EE64" s="69"/>
      <c r="EF64" s="67">
        <v>74</v>
      </c>
      <c r="EG64" s="70">
        <f t="shared" si="13"/>
        <v>7.4</v>
      </c>
      <c r="EH64" s="47" t="s">
        <v>168</v>
      </c>
      <c r="EI64" s="71" t="s">
        <v>1418</v>
      </c>
      <c r="EJ64" s="72" t="s">
        <v>222</v>
      </c>
      <c r="EK64" s="73" t="s">
        <v>1419</v>
      </c>
      <c r="EL64" s="73" t="s">
        <v>311</v>
      </c>
      <c r="EM64" s="74">
        <v>45168</v>
      </c>
      <c r="EN64" s="48">
        <v>74</v>
      </c>
      <c r="EO64" s="48">
        <v>74</v>
      </c>
      <c r="EP64" s="48" t="s">
        <v>680</v>
      </c>
      <c r="EQ64" s="48">
        <v>74</v>
      </c>
      <c r="ER64" s="74"/>
      <c r="ES64" s="77">
        <v>74</v>
      </c>
      <c r="ET64" s="77">
        <v>74</v>
      </c>
      <c r="EU64" s="78" t="s">
        <v>169</v>
      </c>
    </row>
    <row r="65" spans="1:158" ht="40" hidden="1" customHeight="1" x14ac:dyDescent="0.2">
      <c r="A65" s="120"/>
      <c r="B65" s="121"/>
      <c r="C65" s="160"/>
      <c r="D65" s="41" t="s">
        <v>1420</v>
      </c>
      <c r="E65" s="111" t="s">
        <v>1421</v>
      </c>
      <c r="F65" s="43" t="s">
        <v>141</v>
      </c>
      <c r="G65" s="44" t="s">
        <v>142</v>
      </c>
      <c r="H65" s="44">
        <v>3115693163</v>
      </c>
      <c r="I65" s="45" t="s">
        <v>143</v>
      </c>
      <c r="J65" s="44" t="s">
        <v>144</v>
      </c>
      <c r="K65" s="44" t="s">
        <v>145</v>
      </c>
      <c r="L65" s="46">
        <v>305031319487</v>
      </c>
      <c r="M65" s="44">
        <v>18</v>
      </c>
      <c r="N65" s="44" t="s">
        <v>1422</v>
      </c>
      <c r="O65" s="44" t="s">
        <v>1423</v>
      </c>
      <c r="P65" s="44" t="s">
        <v>148</v>
      </c>
      <c r="Q65" s="44" t="s">
        <v>1408</v>
      </c>
      <c r="R65" s="46">
        <v>1</v>
      </c>
      <c r="S65" s="47" t="s">
        <v>1424</v>
      </c>
      <c r="T65" s="46">
        <v>4</v>
      </c>
      <c r="U65" s="48">
        <v>38</v>
      </c>
      <c r="V65" s="49" t="s">
        <v>1425</v>
      </c>
      <c r="W65" s="44" t="s">
        <v>27</v>
      </c>
      <c r="X65" s="44"/>
      <c r="Y65" s="44"/>
      <c r="Z65" s="44"/>
      <c r="AA65" s="44"/>
      <c r="AB65" s="44" t="s">
        <v>153</v>
      </c>
      <c r="AC65" s="44"/>
      <c r="AD65" s="44" t="s">
        <v>153</v>
      </c>
      <c r="AE65" s="44">
        <v>65</v>
      </c>
      <c r="AF65" s="45">
        <f t="shared" si="17"/>
        <v>98.5</v>
      </c>
      <c r="AG65" s="45"/>
      <c r="AH65" s="45"/>
      <c r="AI65" s="50"/>
      <c r="AJ65" s="50"/>
      <c r="AK65" s="44">
        <v>33.5</v>
      </c>
      <c r="AL65" s="44">
        <v>65</v>
      </c>
      <c r="AM65" s="44">
        <v>65</v>
      </c>
      <c r="AN65" s="44">
        <v>38</v>
      </c>
      <c r="AO65" s="44">
        <v>27</v>
      </c>
      <c r="AP65" s="44" t="s">
        <v>207</v>
      </c>
      <c r="AQ65" s="44" t="s">
        <v>155</v>
      </c>
      <c r="AR65" s="44" t="s">
        <v>208</v>
      </c>
      <c r="AS65" s="44" t="s">
        <v>1426</v>
      </c>
      <c r="AT65" s="44" t="s">
        <v>210</v>
      </c>
      <c r="AU65" s="47" t="s">
        <v>1427</v>
      </c>
      <c r="AV65" s="47" t="s">
        <v>1428</v>
      </c>
      <c r="AW65" s="47" t="s">
        <v>1429</v>
      </c>
      <c r="AX65" s="47" t="s">
        <v>161</v>
      </c>
      <c r="AY65" s="47" t="s">
        <v>1430</v>
      </c>
      <c r="AZ65" s="44">
        <v>100</v>
      </c>
      <c r="BA65" s="44" t="s">
        <v>1427</v>
      </c>
      <c r="BB65" s="51"/>
      <c r="BC65" s="51">
        <v>584999250</v>
      </c>
      <c r="BD65" s="51">
        <v>181201018</v>
      </c>
      <c r="BE65" s="51">
        <v>496725405</v>
      </c>
      <c r="BF65" s="50">
        <v>1081724655</v>
      </c>
      <c r="BG65" s="52">
        <v>8999988.461538462</v>
      </c>
      <c r="BH65" s="53">
        <v>0.54</v>
      </c>
      <c r="BI65" s="44"/>
      <c r="BJ65" s="44"/>
      <c r="BK65" s="44"/>
      <c r="BL65" s="54">
        <f t="shared" si="1"/>
        <v>0</v>
      </c>
      <c r="BM65" s="47" t="s">
        <v>1431</v>
      </c>
      <c r="BN65" s="47" t="s">
        <v>1420</v>
      </c>
      <c r="BO65" s="44" t="s">
        <v>1423</v>
      </c>
      <c r="BP65" s="55">
        <v>44596</v>
      </c>
      <c r="BQ65" s="55">
        <v>44644</v>
      </c>
      <c r="BR65" s="55">
        <v>45008</v>
      </c>
      <c r="BS65" s="47" t="s">
        <v>1432</v>
      </c>
      <c r="BT65" s="55">
        <v>44628</v>
      </c>
      <c r="BU65" s="44">
        <v>18</v>
      </c>
      <c r="BV65" s="47" t="s">
        <v>1396</v>
      </c>
      <c r="BW65" s="47" t="s">
        <v>1416</v>
      </c>
      <c r="BX65" s="45"/>
      <c r="BY65" s="45"/>
      <c r="BZ65" s="56">
        <v>204749738</v>
      </c>
      <c r="CA65" s="57">
        <v>44672</v>
      </c>
      <c r="CB65" s="56">
        <v>204749738</v>
      </c>
      <c r="CC65" s="57">
        <v>44900</v>
      </c>
      <c r="CD65" s="56">
        <v>175499774</v>
      </c>
      <c r="CE65" s="57">
        <v>45254</v>
      </c>
      <c r="CF65" s="57"/>
      <c r="CG65" s="57"/>
      <c r="CH65" s="57"/>
      <c r="CI65" s="57"/>
      <c r="CJ65" s="60"/>
      <c r="CK65" s="56"/>
      <c r="CL65" s="56"/>
      <c r="CM65" s="56"/>
      <c r="CN65" s="56"/>
      <c r="CO65" s="56"/>
      <c r="CP65" s="56"/>
      <c r="CQ65" s="56"/>
      <c r="CR65" s="56"/>
      <c r="CS65" s="56"/>
      <c r="CT65" s="56"/>
      <c r="CU65" s="56"/>
      <c r="CV65" s="60">
        <f t="shared" si="2"/>
        <v>584999250</v>
      </c>
      <c r="CW65" s="60">
        <f t="shared" si="3"/>
        <v>0</v>
      </c>
      <c r="CX65" s="60">
        <f t="shared" si="4"/>
        <v>0</v>
      </c>
      <c r="CY65" s="60">
        <f t="shared" si="5"/>
        <v>181201018</v>
      </c>
      <c r="CZ65" s="61">
        <f t="shared" si="6"/>
        <v>0</v>
      </c>
      <c r="DA65" s="61">
        <f t="shared" si="7"/>
        <v>0</v>
      </c>
      <c r="DB65" s="54">
        <f t="shared" si="8"/>
        <v>0</v>
      </c>
      <c r="DC65" s="60">
        <f t="shared" si="9"/>
        <v>0</v>
      </c>
      <c r="DD65" s="62">
        <v>305579673</v>
      </c>
      <c r="DE65" s="61">
        <f t="shared" si="10"/>
        <v>279419577</v>
      </c>
      <c r="DF65" s="50"/>
      <c r="DG65" s="63">
        <v>496725405</v>
      </c>
      <c r="DH65" s="61">
        <v>109498600</v>
      </c>
      <c r="DI65" s="64">
        <f t="shared" si="11"/>
        <v>0.22044090939942965</v>
      </c>
      <c r="DJ65" s="65">
        <v>0.01</v>
      </c>
      <c r="DK65" s="65">
        <v>0.59000000000000008</v>
      </c>
      <c r="DL65" s="66">
        <f t="shared" si="16"/>
        <v>0.52235908507575013</v>
      </c>
      <c r="DM65" s="44">
        <v>65</v>
      </c>
      <c r="DN65" s="45"/>
      <c r="DO65" s="45"/>
      <c r="DP65" s="45"/>
      <c r="DQ65" s="45"/>
      <c r="DR65" s="45">
        <v>33.5</v>
      </c>
      <c r="DS65" s="67"/>
      <c r="DT65" s="45">
        <v>65</v>
      </c>
      <c r="DU65" s="67"/>
      <c r="DV65" s="67">
        <v>65</v>
      </c>
      <c r="DW65" s="68">
        <v>27</v>
      </c>
      <c r="DX65" s="68">
        <v>38</v>
      </c>
      <c r="DY65" s="68"/>
      <c r="DZ65" s="68"/>
      <c r="EA65" s="68"/>
      <c r="EB65" s="68"/>
      <c r="EC65" s="68"/>
      <c r="ED65" s="68"/>
      <c r="EE65" s="69"/>
      <c r="EF65" s="67">
        <v>65</v>
      </c>
      <c r="EG65" s="70">
        <f t="shared" si="13"/>
        <v>65</v>
      </c>
      <c r="EH65" s="47" t="s">
        <v>168</v>
      </c>
      <c r="EI65" s="71" t="s">
        <v>1433</v>
      </c>
      <c r="EJ65" s="72" t="s">
        <v>222</v>
      </c>
      <c r="EK65" s="73" t="s">
        <v>1419</v>
      </c>
      <c r="EL65" s="73" t="s">
        <v>311</v>
      </c>
      <c r="EM65" s="74">
        <v>45199</v>
      </c>
      <c r="EN65" s="48">
        <v>65</v>
      </c>
      <c r="EO65" s="48">
        <v>65</v>
      </c>
      <c r="EP65" s="48" t="s">
        <v>253</v>
      </c>
      <c r="EQ65" s="48">
        <v>65</v>
      </c>
      <c r="ER65" s="74"/>
      <c r="ES65" s="77">
        <v>65</v>
      </c>
      <c r="ET65" s="77">
        <v>65</v>
      </c>
      <c r="EU65" s="78" t="s">
        <v>169</v>
      </c>
    </row>
    <row r="66" spans="1:158" ht="40" hidden="1" customHeight="1" x14ac:dyDescent="0.2">
      <c r="A66" s="120"/>
      <c r="B66" s="121"/>
      <c r="C66" s="160"/>
      <c r="D66" s="161" t="s">
        <v>1434</v>
      </c>
      <c r="E66" s="111" t="s">
        <v>1435</v>
      </c>
      <c r="F66" s="45" t="s">
        <v>227</v>
      </c>
      <c r="G66" s="45" t="s">
        <v>1166</v>
      </c>
      <c r="H66" s="45">
        <v>3118353863</v>
      </c>
      <c r="I66" s="45" t="s">
        <v>143</v>
      </c>
      <c r="J66" s="45" t="s">
        <v>229</v>
      </c>
      <c r="K66" s="45" t="s">
        <v>355</v>
      </c>
      <c r="L66" s="81" t="s">
        <v>1436</v>
      </c>
      <c r="M66" s="45">
        <v>12</v>
      </c>
      <c r="N66" s="45" t="s">
        <v>1437</v>
      </c>
      <c r="O66" s="45" t="s">
        <v>1438</v>
      </c>
      <c r="P66" s="45" t="s">
        <v>1439</v>
      </c>
      <c r="Q66" s="45" t="s">
        <v>887</v>
      </c>
      <c r="R66" s="45">
        <v>1</v>
      </c>
      <c r="S66" s="45" t="s">
        <v>1440</v>
      </c>
      <c r="T66" s="45">
        <v>22</v>
      </c>
      <c r="U66" s="48">
        <v>13</v>
      </c>
      <c r="V66" s="49" t="s">
        <v>1441</v>
      </c>
      <c r="W66" s="45" t="s">
        <v>27</v>
      </c>
      <c r="X66" s="45" t="s">
        <v>180</v>
      </c>
      <c r="Y66" s="45"/>
      <c r="Z66" s="45"/>
      <c r="AA66" s="45"/>
      <c r="AB66" s="45" t="s">
        <v>153</v>
      </c>
      <c r="AC66" s="45"/>
      <c r="AD66" s="45"/>
      <c r="AE66" s="45">
        <v>45.5</v>
      </c>
      <c r="AF66" s="45">
        <f t="shared" si="17"/>
        <v>373.6</v>
      </c>
      <c r="AG66" s="45"/>
      <c r="AH66" s="45"/>
      <c r="AI66" s="45"/>
      <c r="AJ66" s="45"/>
      <c r="AK66" s="45">
        <v>328.1</v>
      </c>
      <c r="AL66" s="45">
        <v>50</v>
      </c>
      <c r="AM66" s="45">
        <v>91</v>
      </c>
      <c r="AN66" s="45">
        <v>13</v>
      </c>
      <c r="AO66" s="45">
        <v>78</v>
      </c>
      <c r="AP66" s="45" t="s">
        <v>207</v>
      </c>
      <c r="AQ66" s="45" t="s">
        <v>155</v>
      </c>
      <c r="AR66" s="45" t="s">
        <v>208</v>
      </c>
      <c r="AS66" s="45" t="s">
        <v>1442</v>
      </c>
      <c r="AT66" s="45" t="s">
        <v>337</v>
      </c>
      <c r="AU66" s="45" t="s">
        <v>1443</v>
      </c>
      <c r="AV66" s="45" t="s">
        <v>1444</v>
      </c>
      <c r="AW66" s="45" t="s">
        <v>1445</v>
      </c>
      <c r="AX66" s="45" t="s">
        <v>341</v>
      </c>
      <c r="AY66" s="45" t="s">
        <v>1446</v>
      </c>
      <c r="AZ66" s="45">
        <v>100</v>
      </c>
      <c r="BA66" s="210" t="s">
        <v>1447</v>
      </c>
      <c r="BB66" s="112"/>
      <c r="BC66" s="112">
        <v>818763006</v>
      </c>
      <c r="BD66" s="112">
        <v>149014666</v>
      </c>
      <c r="BE66" s="112">
        <v>868519000</v>
      </c>
      <c r="BF66" s="61">
        <v>1687282006</v>
      </c>
      <c r="BG66" s="103">
        <v>8997395.6703296695</v>
      </c>
      <c r="BH66" s="104">
        <v>0.48</v>
      </c>
      <c r="BI66" s="61"/>
      <c r="BJ66" s="45"/>
      <c r="BK66" s="45"/>
      <c r="BL66" s="54">
        <f t="shared" si="1"/>
        <v>0</v>
      </c>
      <c r="BM66" s="45" t="s">
        <v>1448</v>
      </c>
      <c r="BN66" s="45" t="s">
        <v>1434</v>
      </c>
      <c r="BO66" s="45" t="s">
        <v>1438</v>
      </c>
      <c r="BP66" s="74">
        <v>44596</v>
      </c>
      <c r="BQ66" s="74">
        <v>44630</v>
      </c>
      <c r="BR66" s="74">
        <v>44994</v>
      </c>
      <c r="BS66" s="76" t="s">
        <v>1449</v>
      </c>
      <c r="BT66" s="74">
        <v>44625</v>
      </c>
      <c r="BU66" s="45">
        <v>12</v>
      </c>
      <c r="BV66" s="45" t="s">
        <v>1450</v>
      </c>
      <c r="BW66" s="49" t="s">
        <v>1451</v>
      </c>
      <c r="BX66" s="45"/>
      <c r="BY66" s="45"/>
      <c r="BZ66" s="113">
        <v>286567052</v>
      </c>
      <c r="CA66" s="114">
        <v>44671</v>
      </c>
      <c r="CB66" s="113">
        <v>286567052</v>
      </c>
      <c r="CC66" s="114">
        <v>44939</v>
      </c>
      <c r="CD66" s="113">
        <v>245628902</v>
      </c>
      <c r="CE66" s="114">
        <v>45142</v>
      </c>
      <c r="CF66" s="114"/>
      <c r="CG66" s="114"/>
      <c r="CH66" s="114"/>
      <c r="CI66" s="114"/>
      <c r="CJ66" s="113"/>
      <c r="CK66" s="113"/>
      <c r="CL66" s="113"/>
      <c r="CM66" s="113"/>
      <c r="CN66" s="113"/>
      <c r="CO66" s="113"/>
      <c r="CP66" s="113"/>
      <c r="CQ66" s="113"/>
      <c r="CR66" s="113"/>
      <c r="CS66" s="113"/>
      <c r="CT66" s="113"/>
      <c r="CU66" s="113"/>
      <c r="CV66" s="60">
        <f t="shared" si="2"/>
        <v>818763006</v>
      </c>
      <c r="CW66" s="60">
        <f t="shared" si="3"/>
        <v>0</v>
      </c>
      <c r="CX66" s="60">
        <f t="shared" si="4"/>
        <v>0</v>
      </c>
      <c r="CY66" s="60">
        <f t="shared" si="5"/>
        <v>149014666</v>
      </c>
      <c r="CZ66" s="61">
        <f t="shared" si="6"/>
        <v>0</v>
      </c>
      <c r="DA66" s="61">
        <f t="shared" si="7"/>
        <v>0</v>
      </c>
      <c r="DB66" s="54">
        <f t="shared" si="8"/>
        <v>0</v>
      </c>
      <c r="DC66" s="60">
        <f t="shared" si="9"/>
        <v>0</v>
      </c>
      <c r="DD66" s="60">
        <v>535230518</v>
      </c>
      <c r="DE66" s="61">
        <f t="shared" si="10"/>
        <v>283532488</v>
      </c>
      <c r="DF66" s="60"/>
      <c r="DG66" s="61">
        <v>868519000</v>
      </c>
      <c r="DH66" s="197">
        <v>789137850</v>
      </c>
      <c r="DI66" s="64">
        <f t="shared" si="11"/>
        <v>0.90860171164937098</v>
      </c>
      <c r="DJ66" s="65">
        <v>0.05</v>
      </c>
      <c r="DK66" s="65">
        <v>0.76000000000000012</v>
      </c>
      <c r="DL66" s="66">
        <f t="shared" si="16"/>
        <v>0.65370627895711253</v>
      </c>
      <c r="DM66" s="45">
        <v>45.5</v>
      </c>
      <c r="DN66" s="75"/>
      <c r="DO66" s="75"/>
      <c r="DP66" s="75"/>
      <c r="DQ66" s="75"/>
      <c r="DR66" s="45">
        <v>328.1</v>
      </c>
      <c r="DS66" s="67" t="s">
        <v>1452</v>
      </c>
      <c r="DT66" s="45">
        <v>50</v>
      </c>
      <c r="DU66" s="67"/>
      <c r="DV66" s="212">
        <v>91</v>
      </c>
      <c r="DW66" s="68">
        <v>78</v>
      </c>
      <c r="DX66" s="68">
        <v>13</v>
      </c>
      <c r="DY66" s="69"/>
      <c r="DZ66" s="69"/>
      <c r="EA66" s="68"/>
      <c r="EB66" s="68"/>
      <c r="EC66" s="69"/>
      <c r="ED66" s="69"/>
      <c r="EE66" s="212"/>
      <c r="EF66" s="212">
        <v>91</v>
      </c>
      <c r="EG66" s="70">
        <f t="shared" si="13"/>
        <v>50</v>
      </c>
      <c r="EH66" s="76" t="s">
        <v>168</v>
      </c>
      <c r="EI66" s="213" t="s">
        <v>1453</v>
      </c>
      <c r="EJ66" s="72" t="s">
        <v>195</v>
      </c>
      <c r="EK66" s="72" t="s">
        <v>1183</v>
      </c>
      <c r="EL66" s="72"/>
      <c r="EM66" s="146">
        <v>45108</v>
      </c>
      <c r="EN66" s="48">
        <v>91</v>
      </c>
      <c r="EO66" s="48">
        <v>91</v>
      </c>
      <c r="EP66" s="48">
        <v>0</v>
      </c>
      <c r="EQ66" s="48">
        <v>91</v>
      </c>
      <c r="ER66" s="74"/>
      <c r="ES66" s="40"/>
      <c r="ET66" s="40"/>
      <c r="EU66" s="40"/>
      <c r="EV66" s="127"/>
      <c r="EW66" s="127"/>
      <c r="EX66" s="127"/>
      <c r="EY66" s="127"/>
      <c r="EZ66" s="127"/>
      <c r="FA66" s="127"/>
      <c r="FB66" s="127"/>
    </row>
    <row r="67" spans="1:158" ht="40" hidden="1" customHeight="1" x14ac:dyDescent="0.2">
      <c r="A67" s="120" t="s">
        <v>1454</v>
      </c>
      <c r="B67" s="121" t="s">
        <v>1454</v>
      </c>
      <c r="C67" s="95" t="s">
        <v>1454</v>
      </c>
      <c r="D67" s="45" t="s">
        <v>1454</v>
      </c>
      <c r="E67" s="187" t="s">
        <v>1455</v>
      </c>
      <c r="F67" s="45" t="s">
        <v>141</v>
      </c>
      <c r="G67" s="45" t="s">
        <v>730</v>
      </c>
      <c r="H67" s="45">
        <v>3006007039</v>
      </c>
      <c r="I67" s="45" t="s">
        <v>143</v>
      </c>
      <c r="J67" s="45" t="s">
        <v>144</v>
      </c>
      <c r="K67" s="45" t="s">
        <v>173</v>
      </c>
      <c r="L67" s="81">
        <v>1573168166955</v>
      </c>
      <c r="M67" s="45">
        <v>18</v>
      </c>
      <c r="N67" s="45" t="s">
        <v>1456</v>
      </c>
      <c r="O67" s="45" t="s">
        <v>1457</v>
      </c>
      <c r="P67" s="45" t="s">
        <v>176</v>
      </c>
      <c r="Q67" s="45" t="s">
        <v>204</v>
      </c>
      <c r="R67" s="81">
        <v>1</v>
      </c>
      <c r="S67" s="76" t="s">
        <v>1458</v>
      </c>
      <c r="T67" s="81">
        <v>11</v>
      </c>
      <c r="U67" s="48">
        <v>22</v>
      </c>
      <c r="V67" s="49" t="s">
        <v>1459</v>
      </c>
      <c r="W67" s="45" t="s">
        <v>27</v>
      </c>
      <c r="X67" s="45"/>
      <c r="Y67" s="45"/>
      <c r="Z67" s="45"/>
      <c r="AA67" s="45"/>
      <c r="AB67" s="45" t="s">
        <v>153</v>
      </c>
      <c r="AC67" s="45" t="s">
        <v>153</v>
      </c>
      <c r="AD67" s="45"/>
      <c r="AE67" s="45">
        <v>238.8</v>
      </c>
      <c r="AF67" s="45">
        <f t="shared" si="17"/>
        <v>401.99</v>
      </c>
      <c r="AG67" s="45"/>
      <c r="AH67" s="45"/>
      <c r="AI67" s="45"/>
      <c r="AJ67" s="45"/>
      <c r="AK67" s="45">
        <v>163.19</v>
      </c>
      <c r="AL67" s="45">
        <v>4.3099999999999996</v>
      </c>
      <c r="AM67" s="45">
        <v>103</v>
      </c>
      <c r="AN67" s="45">
        <v>22</v>
      </c>
      <c r="AO67" s="45">
        <v>81</v>
      </c>
      <c r="AP67" s="45" t="s">
        <v>207</v>
      </c>
      <c r="AQ67" s="45" t="s">
        <v>155</v>
      </c>
      <c r="AR67" s="45" t="s">
        <v>208</v>
      </c>
      <c r="AS67" s="45" t="s">
        <v>320</v>
      </c>
      <c r="AT67" s="45" t="s">
        <v>210</v>
      </c>
      <c r="AU67" s="45" t="s">
        <v>1460</v>
      </c>
      <c r="AV67" s="45" t="s">
        <v>1461</v>
      </c>
      <c r="AW67" s="45" t="s">
        <v>1462</v>
      </c>
      <c r="AX67" s="45" t="s">
        <v>214</v>
      </c>
      <c r="AY67" s="45" t="s">
        <v>738</v>
      </c>
      <c r="AZ67" s="45">
        <v>97</v>
      </c>
      <c r="BA67" s="45"/>
      <c r="BB67" s="112"/>
      <c r="BC67" s="112">
        <v>926509100</v>
      </c>
      <c r="BD67" s="112">
        <v>0</v>
      </c>
      <c r="BE67" s="112">
        <v>3479085638</v>
      </c>
      <c r="BF67" s="54">
        <v>4405594738</v>
      </c>
      <c r="BG67" s="123">
        <v>8995234</v>
      </c>
      <c r="BH67" s="66">
        <v>0.21</v>
      </c>
      <c r="BI67" s="54"/>
      <c r="BJ67" s="45"/>
      <c r="BK67" s="45"/>
      <c r="BL67" s="54">
        <f t="shared" ref="BL67:BL84" si="18">+BI67+BJ67+BK67</f>
        <v>0</v>
      </c>
      <c r="BM67" s="45" t="s">
        <v>1463</v>
      </c>
      <c r="BN67" s="45" t="s">
        <v>1454</v>
      </c>
      <c r="BO67" s="45" t="s">
        <v>1457</v>
      </c>
      <c r="BP67" s="74">
        <v>44603</v>
      </c>
      <c r="BQ67" s="74">
        <v>44690</v>
      </c>
      <c r="BR67" s="74">
        <v>45238</v>
      </c>
      <c r="BS67" s="76" t="s">
        <v>165</v>
      </c>
      <c r="BT67" s="74">
        <v>44645</v>
      </c>
      <c r="BU67" s="45">
        <v>18</v>
      </c>
      <c r="BV67" s="45" t="s">
        <v>740</v>
      </c>
      <c r="BW67" s="45" t="s">
        <v>1464</v>
      </c>
      <c r="BX67" s="45"/>
      <c r="BY67" s="45"/>
      <c r="BZ67" s="54">
        <v>324278185</v>
      </c>
      <c r="CA67" s="114">
        <v>44747</v>
      </c>
      <c r="CB67" s="54">
        <v>324278185</v>
      </c>
      <c r="CC67" s="114">
        <v>44999</v>
      </c>
      <c r="CD67" s="54">
        <v>277952730</v>
      </c>
      <c r="CE67" s="114">
        <v>45225</v>
      </c>
      <c r="CF67" s="114"/>
      <c r="CG67" s="114"/>
      <c r="CH67" s="114"/>
      <c r="CI67" s="114"/>
      <c r="CJ67" s="54"/>
      <c r="CK67" s="54"/>
      <c r="CL67" s="54"/>
      <c r="CM67" s="54"/>
      <c r="CN67" s="54"/>
      <c r="CO67" s="54"/>
      <c r="CP67" s="54"/>
      <c r="CQ67" s="54"/>
      <c r="CR67" s="54"/>
      <c r="CS67" s="54"/>
      <c r="CT67" s="54"/>
      <c r="CU67" s="54"/>
      <c r="CV67" s="60">
        <f t="shared" ref="CV67:CV84" si="19">+BZ67+CB67+CD67</f>
        <v>926509100</v>
      </c>
      <c r="CW67" s="60">
        <f t="shared" ref="CW67:CW84" si="20">CF67+CI67</f>
        <v>0</v>
      </c>
      <c r="CX67" s="60">
        <f t="shared" ref="CX67:CX84" si="21">+BC67-CV67</f>
        <v>0</v>
      </c>
      <c r="CY67" s="60">
        <f t="shared" ref="CY67:CY84" si="22">BD67-CW67</f>
        <v>0</v>
      </c>
      <c r="CZ67" s="61">
        <f t="shared" ref="CZ67:CZ84" si="23">+CJ67+CL67+CN67</f>
        <v>0</v>
      </c>
      <c r="DA67" s="61">
        <f t="shared" ref="DA67:DA84" si="24">+BL67-CZ67</f>
        <v>0</v>
      </c>
      <c r="DB67" s="54">
        <f t="shared" ref="DB67:DB84" si="25">+CP67+CR67+CT67</f>
        <v>0</v>
      </c>
      <c r="DC67" s="60">
        <f t="shared" ref="DC67:DC84" si="26">+BB67-DB67</f>
        <v>0</v>
      </c>
      <c r="DD67" s="54">
        <v>648928032</v>
      </c>
      <c r="DE67" s="61">
        <f t="shared" ref="DE67:DE84" si="27">CV67-DD67</f>
        <v>277581068</v>
      </c>
      <c r="DF67" s="54"/>
      <c r="DG67" s="54">
        <v>3479085638</v>
      </c>
      <c r="DH67" s="54">
        <v>2925473944</v>
      </c>
      <c r="DI67" s="64">
        <f t="shared" ref="DI67:DI84" si="28">DH67/DG67</f>
        <v>0.84087436999157883</v>
      </c>
      <c r="DJ67" s="177">
        <v>0.14660000000000001</v>
      </c>
      <c r="DK67" s="178">
        <v>0.6532</v>
      </c>
      <c r="DL67" s="66">
        <f t="shared" si="16"/>
        <v>0.70040114230934158</v>
      </c>
      <c r="DM67" s="45">
        <v>238.8</v>
      </c>
      <c r="DN67" s="45"/>
      <c r="DO67" s="45"/>
      <c r="DP67" s="45"/>
      <c r="DQ67" s="45"/>
      <c r="DR67" s="45">
        <v>163.19</v>
      </c>
      <c r="DS67" s="81">
        <v>163</v>
      </c>
      <c r="DT67" s="45">
        <v>4.3099999999999996</v>
      </c>
      <c r="DU67" s="81">
        <v>4</v>
      </c>
      <c r="DV67" s="81">
        <v>103</v>
      </c>
      <c r="DW67" s="68">
        <v>81</v>
      </c>
      <c r="DX67" s="68">
        <v>22</v>
      </c>
      <c r="DY67" s="68">
        <v>0</v>
      </c>
      <c r="DZ67" s="68">
        <v>0</v>
      </c>
      <c r="EA67" s="68">
        <v>0</v>
      </c>
      <c r="EB67" s="68">
        <v>0</v>
      </c>
      <c r="EC67" s="69"/>
      <c r="ED67" s="69"/>
      <c r="EE67" s="69"/>
      <c r="EF67" s="81">
        <v>103</v>
      </c>
      <c r="EG67" s="70">
        <f t="shared" ref="EG67:EG84" si="29">AG67+AL67+DN67+DP67</f>
        <v>4.3099999999999996</v>
      </c>
      <c r="EH67" s="179" t="s">
        <v>168</v>
      </c>
      <c r="EI67" s="165" t="s">
        <v>1465</v>
      </c>
      <c r="EJ67" s="72" t="s">
        <v>727</v>
      </c>
      <c r="EK67" s="72" t="s">
        <v>251</v>
      </c>
      <c r="EL67" s="94"/>
      <c r="EM67" s="146">
        <v>45139</v>
      </c>
      <c r="EN67" s="48">
        <v>103</v>
      </c>
      <c r="EO67" s="48">
        <v>103</v>
      </c>
      <c r="EP67" s="48" t="s">
        <v>1466</v>
      </c>
      <c r="EQ67" s="48">
        <v>103</v>
      </c>
      <c r="ER67" s="45"/>
      <c r="ES67" s="180">
        <v>103</v>
      </c>
      <c r="ET67" s="180">
        <v>103</v>
      </c>
      <c r="EU67" s="78" t="s">
        <v>169</v>
      </c>
    </row>
    <row r="68" spans="1:158" ht="40" hidden="1" customHeight="1" x14ac:dyDescent="0.2">
      <c r="A68" s="120"/>
      <c r="B68" s="121"/>
      <c r="C68" s="95"/>
      <c r="D68" s="170" t="s">
        <v>1467</v>
      </c>
      <c r="E68" s="225" t="s">
        <v>1468</v>
      </c>
      <c r="F68" s="45" t="s">
        <v>227</v>
      </c>
      <c r="G68" s="98" t="s">
        <v>354</v>
      </c>
      <c r="H68" s="98">
        <v>3125534888</v>
      </c>
      <c r="I68" s="45" t="s">
        <v>143</v>
      </c>
      <c r="J68" s="98" t="s">
        <v>144</v>
      </c>
      <c r="K68" s="98" t="s">
        <v>1228</v>
      </c>
      <c r="L68" s="99">
        <v>281794159755</v>
      </c>
      <c r="M68" s="98">
        <v>18</v>
      </c>
      <c r="N68" s="98" t="s">
        <v>1469</v>
      </c>
      <c r="O68" s="98" t="s">
        <v>1470</v>
      </c>
      <c r="P68" s="98" t="s">
        <v>1228</v>
      </c>
      <c r="Q68" s="98" t="s">
        <v>1471</v>
      </c>
      <c r="R68" s="99">
        <v>1</v>
      </c>
      <c r="S68" s="100" t="s">
        <v>1472</v>
      </c>
      <c r="T68" s="99">
        <v>20</v>
      </c>
      <c r="U68" s="48">
        <v>84</v>
      </c>
      <c r="V68" s="49" t="s">
        <v>1473</v>
      </c>
      <c r="W68" s="98" t="s">
        <v>27</v>
      </c>
      <c r="X68" s="98"/>
      <c r="Y68" s="98"/>
      <c r="Z68" s="98"/>
      <c r="AA68" s="98"/>
      <c r="AB68" s="98" t="s">
        <v>153</v>
      </c>
      <c r="AC68" s="98" t="s">
        <v>153</v>
      </c>
      <c r="AD68" s="98"/>
      <c r="AE68" s="98">
        <v>188</v>
      </c>
      <c r="AF68" s="45">
        <f t="shared" si="17"/>
        <v>324.25</v>
      </c>
      <c r="AG68" s="45"/>
      <c r="AH68" s="45"/>
      <c r="AI68" s="113"/>
      <c r="AJ68" s="113"/>
      <c r="AK68" s="98">
        <v>136.25</v>
      </c>
      <c r="AL68" s="98">
        <v>177.35</v>
      </c>
      <c r="AM68" s="98">
        <v>188</v>
      </c>
      <c r="AN68" s="98">
        <v>84</v>
      </c>
      <c r="AO68" s="98">
        <v>104</v>
      </c>
      <c r="AP68" s="98" t="s">
        <v>207</v>
      </c>
      <c r="AQ68" s="98" t="s">
        <v>155</v>
      </c>
      <c r="AR68" s="98" t="s">
        <v>208</v>
      </c>
      <c r="AS68" s="98" t="s">
        <v>1411</v>
      </c>
      <c r="AT68" s="98" t="s">
        <v>210</v>
      </c>
      <c r="AU68" s="232" t="s">
        <v>1474</v>
      </c>
      <c r="AV68" s="98" t="s">
        <v>1475</v>
      </c>
      <c r="AW68" s="98" t="s">
        <v>1475</v>
      </c>
      <c r="AX68" s="98" t="s">
        <v>214</v>
      </c>
      <c r="AY68" s="98" t="s">
        <v>1476</v>
      </c>
      <c r="AZ68" s="98">
        <v>96</v>
      </c>
      <c r="BA68" s="232" t="s">
        <v>1477</v>
      </c>
      <c r="BB68" s="101"/>
      <c r="BC68" s="101">
        <v>1655910000</v>
      </c>
      <c r="BD68" s="101">
        <v>236425452</v>
      </c>
      <c r="BE68" s="101">
        <v>1314210749</v>
      </c>
      <c r="BF68" s="113">
        <v>2970120749</v>
      </c>
      <c r="BG68" s="103">
        <v>8808031.9148936179</v>
      </c>
      <c r="BH68" s="104">
        <v>0.55000000000000004</v>
      </c>
      <c r="BI68" s="113"/>
      <c r="BJ68" s="98"/>
      <c r="BK68" s="98"/>
      <c r="BL68" s="54">
        <f t="shared" si="18"/>
        <v>0</v>
      </c>
      <c r="BM68" s="100" t="s">
        <v>1478</v>
      </c>
      <c r="BN68" s="100" t="s">
        <v>1467</v>
      </c>
      <c r="BO68" s="98" t="s">
        <v>1470</v>
      </c>
      <c r="BP68" s="105">
        <v>44596</v>
      </c>
      <c r="BQ68" s="105">
        <v>44636</v>
      </c>
      <c r="BR68" s="105">
        <v>45184</v>
      </c>
      <c r="BS68" s="100" t="s">
        <v>1479</v>
      </c>
      <c r="BT68" s="105">
        <v>44628</v>
      </c>
      <c r="BU68" s="98">
        <v>18</v>
      </c>
      <c r="BV68" s="100" t="s">
        <v>1480</v>
      </c>
      <c r="BW68" s="100" t="s">
        <v>1416</v>
      </c>
      <c r="BX68" s="98"/>
      <c r="BY68" s="98"/>
      <c r="BZ68" s="113">
        <v>579568500</v>
      </c>
      <c r="CA68" s="106">
        <v>44673</v>
      </c>
      <c r="CB68" s="113">
        <v>579568500</v>
      </c>
      <c r="CC68" s="106">
        <v>44908</v>
      </c>
      <c r="CD68" s="113">
        <v>496773000</v>
      </c>
      <c r="CE68" s="106">
        <v>45166</v>
      </c>
      <c r="CF68" s="106"/>
      <c r="CG68" s="106"/>
      <c r="CH68" s="106"/>
      <c r="CI68" s="106"/>
      <c r="CJ68" s="113"/>
      <c r="CK68" s="113"/>
      <c r="CL68" s="113"/>
      <c r="CM68" s="113"/>
      <c r="CN68" s="113"/>
      <c r="CO68" s="113"/>
      <c r="CP68" s="113"/>
      <c r="CQ68" s="113"/>
      <c r="CR68" s="113"/>
      <c r="CS68" s="113"/>
      <c r="CT68" s="113"/>
      <c r="CU68" s="113"/>
      <c r="CV68" s="60">
        <f t="shared" si="19"/>
        <v>1655910000</v>
      </c>
      <c r="CW68" s="60">
        <f t="shared" si="20"/>
        <v>0</v>
      </c>
      <c r="CX68" s="60">
        <f t="shared" si="21"/>
        <v>0</v>
      </c>
      <c r="CY68" s="60">
        <f t="shared" si="22"/>
        <v>236425452</v>
      </c>
      <c r="CZ68" s="61">
        <f t="shared" si="23"/>
        <v>0</v>
      </c>
      <c r="DA68" s="61">
        <f t="shared" si="24"/>
        <v>0</v>
      </c>
      <c r="DB68" s="54">
        <f t="shared" si="25"/>
        <v>0</v>
      </c>
      <c r="DC68" s="60">
        <f t="shared" si="26"/>
        <v>0</v>
      </c>
      <c r="DD68" s="113">
        <v>1156718482</v>
      </c>
      <c r="DE68" s="61">
        <f t="shared" si="27"/>
        <v>499191518</v>
      </c>
      <c r="DF68" s="113"/>
      <c r="DG68" s="61">
        <v>1314210749</v>
      </c>
      <c r="DH68" s="61">
        <v>1097537280</v>
      </c>
      <c r="DI68" s="64">
        <f t="shared" si="28"/>
        <v>0.83513034787999596</v>
      </c>
      <c r="DJ68" s="104">
        <v>0.17</v>
      </c>
      <c r="DK68" s="65">
        <v>0.83</v>
      </c>
      <c r="DL68" s="66">
        <f t="shared" si="16"/>
        <v>0.69853946289351476</v>
      </c>
      <c r="DM68" s="98">
        <v>188</v>
      </c>
      <c r="DN68" s="75"/>
      <c r="DO68" s="75"/>
      <c r="DP68" s="75"/>
      <c r="DQ68" s="75"/>
      <c r="DR68" s="98">
        <v>136.25</v>
      </c>
      <c r="DS68" s="67" t="s">
        <v>1481</v>
      </c>
      <c r="DT68" s="98">
        <v>177.35</v>
      </c>
      <c r="DU68" s="67" t="s">
        <v>1482</v>
      </c>
      <c r="DV68" s="67">
        <v>188</v>
      </c>
      <c r="DW68" s="108">
        <v>104</v>
      </c>
      <c r="DX68" s="108">
        <v>84</v>
      </c>
      <c r="DY68" s="108">
        <v>0</v>
      </c>
      <c r="DZ68" s="108">
        <v>0</v>
      </c>
      <c r="EA68" s="108">
        <v>0</v>
      </c>
      <c r="EB68" s="108">
        <v>0</v>
      </c>
      <c r="EC68" s="108">
        <v>0</v>
      </c>
      <c r="ED68" s="108">
        <v>0</v>
      </c>
      <c r="EE68" s="108"/>
      <c r="EF68" s="67">
        <v>188</v>
      </c>
      <c r="EG68" s="70">
        <f t="shared" si="29"/>
        <v>177.35</v>
      </c>
      <c r="EH68" s="100" t="s">
        <v>168</v>
      </c>
      <c r="EI68" s="149" t="s">
        <v>1483</v>
      </c>
      <c r="EJ68" s="107">
        <v>4</v>
      </c>
      <c r="EK68" s="224" t="s">
        <v>1484</v>
      </c>
      <c r="EL68" s="105" t="s">
        <v>596</v>
      </c>
      <c r="EM68" s="105">
        <v>45174</v>
      </c>
      <c r="EN68" s="48">
        <v>188</v>
      </c>
      <c r="EO68" s="48">
        <v>188</v>
      </c>
      <c r="EP68" s="48" t="s">
        <v>1485</v>
      </c>
      <c r="EQ68" s="48">
        <v>188</v>
      </c>
      <c r="ER68" s="98"/>
      <c r="ES68" s="40"/>
      <c r="ET68" s="40"/>
      <c r="EU68" s="40"/>
    </row>
    <row r="69" spans="1:158" s="199" customFormat="1" ht="40" hidden="1" customHeight="1" x14ac:dyDescent="0.2">
      <c r="A69" s="120"/>
      <c r="B69" s="121"/>
      <c r="C69" s="95"/>
      <c r="D69" s="233" t="s">
        <v>1486</v>
      </c>
      <c r="E69" s="42" t="s">
        <v>1487</v>
      </c>
      <c r="F69" s="81" t="s">
        <v>172</v>
      </c>
      <c r="G69" s="234" t="s">
        <v>1488</v>
      </c>
      <c r="H69" s="235">
        <v>3004946013</v>
      </c>
      <c r="I69" s="45" t="s">
        <v>143</v>
      </c>
      <c r="J69" s="45" t="s">
        <v>144</v>
      </c>
      <c r="K69" s="45" t="s">
        <v>145</v>
      </c>
      <c r="L69" s="45"/>
      <c r="M69" s="45">
        <v>24</v>
      </c>
      <c r="N69" s="45" t="s">
        <v>1489</v>
      </c>
      <c r="O69" s="45" t="s">
        <v>1490</v>
      </c>
      <c r="P69" s="45" t="s">
        <v>148</v>
      </c>
      <c r="Q69" s="45" t="s">
        <v>1491</v>
      </c>
      <c r="R69" s="81">
        <v>2</v>
      </c>
      <c r="S69" s="76" t="s">
        <v>1492</v>
      </c>
      <c r="T69" s="81">
        <v>30</v>
      </c>
      <c r="U69" s="48">
        <v>35</v>
      </c>
      <c r="V69" s="49" t="s">
        <v>1493</v>
      </c>
      <c r="W69" s="45" t="s">
        <v>1103</v>
      </c>
      <c r="X69" s="45"/>
      <c r="Y69" s="45"/>
      <c r="Z69" s="45"/>
      <c r="AA69" s="45"/>
      <c r="AB69" s="45" t="s">
        <v>153</v>
      </c>
      <c r="AC69" s="45" t="s">
        <v>153</v>
      </c>
      <c r="AD69" s="45"/>
      <c r="AE69" s="45">
        <v>65</v>
      </c>
      <c r="AF69" s="45">
        <f t="shared" si="17"/>
        <v>130</v>
      </c>
      <c r="AG69" s="45"/>
      <c r="AH69" s="45"/>
      <c r="AI69" s="45"/>
      <c r="AJ69" s="45"/>
      <c r="AK69" s="45">
        <v>65</v>
      </c>
      <c r="AL69" s="45">
        <v>9.75</v>
      </c>
      <c r="AM69" s="45">
        <v>65</v>
      </c>
      <c r="AN69" s="45">
        <v>11</v>
      </c>
      <c r="AO69" s="45">
        <v>54</v>
      </c>
      <c r="AP69" s="45" t="s">
        <v>1494</v>
      </c>
      <c r="AQ69" s="45" t="s">
        <v>155</v>
      </c>
      <c r="AR69" s="45"/>
      <c r="AS69" s="45" t="s">
        <v>1495</v>
      </c>
      <c r="AT69" s="45" t="s">
        <v>184</v>
      </c>
      <c r="AU69" s="76" t="s">
        <v>1496</v>
      </c>
      <c r="AV69" s="76" t="s">
        <v>1497</v>
      </c>
      <c r="AW69" s="76" t="s">
        <v>1498</v>
      </c>
      <c r="AX69" s="76" t="s">
        <v>820</v>
      </c>
      <c r="AY69" s="76" t="s">
        <v>1499</v>
      </c>
      <c r="AZ69" s="45">
        <v>97</v>
      </c>
      <c r="BA69" s="45"/>
      <c r="BB69" s="112"/>
      <c r="BC69" s="112">
        <v>585000000</v>
      </c>
      <c r="BD69" s="112">
        <v>0</v>
      </c>
      <c r="BE69" s="112">
        <v>673018213</v>
      </c>
      <c r="BF69" s="54">
        <v>1258018213</v>
      </c>
      <c r="BG69" s="123">
        <v>9000000</v>
      </c>
      <c r="BH69" s="66">
        <v>0.46</v>
      </c>
      <c r="BI69" s="54"/>
      <c r="BJ69" s="45"/>
      <c r="BK69" s="45"/>
      <c r="BL69" s="54">
        <f t="shared" si="18"/>
        <v>0</v>
      </c>
      <c r="BM69" s="76" t="s">
        <v>1500</v>
      </c>
      <c r="BN69" s="76" t="s">
        <v>1486</v>
      </c>
      <c r="BO69" s="45" t="s">
        <v>1490</v>
      </c>
      <c r="BP69" s="74">
        <v>44596</v>
      </c>
      <c r="BQ69" s="74">
        <v>44692</v>
      </c>
      <c r="BR69" s="74">
        <v>45422</v>
      </c>
      <c r="BS69" s="76" t="s">
        <v>1501</v>
      </c>
      <c r="BT69" s="74">
        <v>44621</v>
      </c>
      <c r="BU69" s="45">
        <v>24</v>
      </c>
      <c r="BV69" s="76" t="s">
        <v>1502</v>
      </c>
      <c r="BW69" s="76" t="s">
        <v>1503</v>
      </c>
      <c r="BX69" s="45"/>
      <c r="BY69" s="45"/>
      <c r="BZ69" s="54">
        <v>204750000</v>
      </c>
      <c r="CA69" s="114">
        <v>44721</v>
      </c>
      <c r="CB69" s="54">
        <v>204750000</v>
      </c>
      <c r="CC69" s="114">
        <v>45197</v>
      </c>
      <c r="CD69" s="54"/>
      <c r="CE69" s="114"/>
      <c r="CF69" s="114"/>
      <c r="CG69" s="114"/>
      <c r="CH69" s="114"/>
      <c r="CI69" s="114"/>
      <c r="CJ69" s="54"/>
      <c r="CK69" s="54"/>
      <c r="CL69" s="54"/>
      <c r="CM69" s="54"/>
      <c r="CN69" s="54"/>
      <c r="CO69" s="54"/>
      <c r="CP69" s="54"/>
      <c r="CQ69" s="54"/>
      <c r="CR69" s="54"/>
      <c r="CS69" s="54"/>
      <c r="CT69" s="54"/>
      <c r="CU69" s="54"/>
      <c r="CV69" s="60">
        <f t="shared" si="19"/>
        <v>409500000</v>
      </c>
      <c r="CW69" s="60">
        <f t="shared" si="20"/>
        <v>0</v>
      </c>
      <c r="CX69" s="60">
        <f t="shared" si="21"/>
        <v>175500000</v>
      </c>
      <c r="CY69" s="60">
        <f t="shared" si="22"/>
        <v>0</v>
      </c>
      <c r="CZ69" s="61">
        <f t="shared" si="23"/>
        <v>0</v>
      </c>
      <c r="DA69" s="61">
        <f t="shared" si="24"/>
        <v>0</v>
      </c>
      <c r="DB69" s="54">
        <f t="shared" si="25"/>
        <v>0</v>
      </c>
      <c r="DC69" s="60">
        <f t="shared" si="26"/>
        <v>0</v>
      </c>
      <c r="DD69" s="54">
        <v>95346427</v>
      </c>
      <c r="DE69" s="61">
        <f t="shared" si="27"/>
        <v>314153573</v>
      </c>
      <c r="DF69" s="54"/>
      <c r="DG69" s="54">
        <v>673018213</v>
      </c>
      <c r="DH69" s="54">
        <v>133014930</v>
      </c>
      <c r="DI69" s="64">
        <f t="shared" si="28"/>
        <v>0.19763942108948543</v>
      </c>
      <c r="DJ69" s="66">
        <v>0</v>
      </c>
      <c r="DK69" s="236">
        <v>0.26070000000000004</v>
      </c>
      <c r="DL69" s="66">
        <f t="shared" si="16"/>
        <v>0.1629853452991453</v>
      </c>
      <c r="DM69" s="45">
        <v>65</v>
      </c>
      <c r="DN69" s="45"/>
      <c r="DO69" s="45"/>
      <c r="DP69" s="45"/>
      <c r="DQ69" s="45"/>
      <c r="DR69" s="45">
        <v>65</v>
      </c>
      <c r="DS69" s="81" t="s">
        <v>1504</v>
      </c>
      <c r="DT69" s="45">
        <v>9.75</v>
      </c>
      <c r="DU69" s="81" t="s">
        <v>1505</v>
      </c>
      <c r="DV69" s="81">
        <v>0</v>
      </c>
      <c r="DW69" s="69">
        <v>0</v>
      </c>
      <c r="DX69" s="69">
        <v>0</v>
      </c>
      <c r="DY69" s="69"/>
      <c r="DZ69" s="69"/>
      <c r="EA69" s="69"/>
      <c r="EB69" s="69"/>
      <c r="EC69" s="69"/>
      <c r="ED69" s="69"/>
      <c r="EE69" s="69"/>
      <c r="EF69" s="81">
        <v>0</v>
      </c>
      <c r="EG69" s="70">
        <f t="shared" si="29"/>
        <v>9.75</v>
      </c>
      <c r="EH69" s="237" t="s">
        <v>376</v>
      </c>
      <c r="EI69" s="238" t="s">
        <v>1506</v>
      </c>
      <c r="EJ69" s="72" t="s">
        <v>727</v>
      </c>
      <c r="EK69" s="72" t="s">
        <v>251</v>
      </c>
      <c r="EL69" s="72" t="s">
        <v>311</v>
      </c>
      <c r="EM69" s="146">
        <v>45168</v>
      </c>
      <c r="EN69" s="48">
        <v>0</v>
      </c>
      <c r="EO69" s="48">
        <v>0</v>
      </c>
      <c r="EP69" s="48">
        <v>55</v>
      </c>
      <c r="EQ69" s="48">
        <v>55</v>
      </c>
      <c r="ER69" s="45"/>
      <c r="ES69" s="98"/>
      <c r="ET69" s="67"/>
      <c r="EU69" s="98"/>
      <c r="EV69" s="1"/>
      <c r="EW69" s="1"/>
      <c r="EX69" s="1"/>
      <c r="EY69" s="1"/>
      <c r="EZ69" s="1"/>
      <c r="FA69" s="1"/>
      <c r="FB69" s="1"/>
    </row>
    <row r="70" spans="1:158" ht="40" hidden="1" customHeight="1" x14ac:dyDescent="0.2">
      <c r="A70" s="120"/>
      <c r="B70" s="121"/>
      <c r="C70" s="95"/>
      <c r="D70" s="161" t="s">
        <v>1507</v>
      </c>
      <c r="E70" s="111" t="s">
        <v>1508</v>
      </c>
      <c r="F70" s="43" t="s">
        <v>141</v>
      </c>
      <c r="G70" s="45" t="s">
        <v>657</v>
      </c>
      <c r="H70" s="45">
        <v>3106561180</v>
      </c>
      <c r="I70" s="45" t="s">
        <v>143</v>
      </c>
      <c r="J70" s="45" t="s">
        <v>144</v>
      </c>
      <c r="K70" s="45" t="s">
        <v>831</v>
      </c>
      <c r="L70" s="81" t="s">
        <v>1509</v>
      </c>
      <c r="M70" s="45">
        <v>12</v>
      </c>
      <c r="N70" s="152" t="s">
        <v>1510</v>
      </c>
      <c r="O70" s="45" t="s">
        <v>1511</v>
      </c>
      <c r="P70" s="45" t="s">
        <v>662</v>
      </c>
      <c r="Q70" s="45" t="s">
        <v>474</v>
      </c>
      <c r="R70" s="81">
        <v>1</v>
      </c>
      <c r="S70" s="76" t="s">
        <v>1512</v>
      </c>
      <c r="T70" s="81">
        <v>12</v>
      </c>
      <c r="U70" s="48">
        <v>19</v>
      </c>
      <c r="V70" s="49" t="s">
        <v>1513</v>
      </c>
      <c r="W70" s="45" t="s">
        <v>27</v>
      </c>
      <c r="X70" s="45"/>
      <c r="Y70" s="45"/>
      <c r="Z70" s="45"/>
      <c r="AA70" s="45"/>
      <c r="AB70" s="45" t="s">
        <v>153</v>
      </c>
      <c r="AC70" s="45" t="s">
        <v>153</v>
      </c>
      <c r="AD70" s="45"/>
      <c r="AE70" s="45">
        <v>109</v>
      </c>
      <c r="AF70" s="45">
        <f t="shared" si="17"/>
        <v>313.11</v>
      </c>
      <c r="AG70" s="45"/>
      <c r="AH70" s="45"/>
      <c r="AI70" s="62">
        <v>0</v>
      </c>
      <c r="AJ70" s="62">
        <v>0</v>
      </c>
      <c r="AK70" s="45">
        <v>204.11</v>
      </c>
      <c r="AL70" s="45">
        <v>20.9</v>
      </c>
      <c r="AM70" s="45">
        <v>109</v>
      </c>
      <c r="AN70" s="45">
        <v>19</v>
      </c>
      <c r="AO70" s="45">
        <v>90</v>
      </c>
      <c r="AP70" s="45" t="s">
        <v>207</v>
      </c>
      <c r="AQ70" s="45" t="s">
        <v>155</v>
      </c>
      <c r="AR70" s="45" t="s">
        <v>182</v>
      </c>
      <c r="AS70" s="45" t="s">
        <v>1514</v>
      </c>
      <c r="AT70" s="45" t="s">
        <v>184</v>
      </c>
      <c r="AU70" s="45" t="s">
        <v>1515</v>
      </c>
      <c r="AV70" s="45" t="s">
        <v>1516</v>
      </c>
      <c r="AW70" s="45" t="s">
        <v>1516</v>
      </c>
      <c r="AX70" s="45" t="s">
        <v>460</v>
      </c>
      <c r="AY70" s="45" t="s">
        <v>1517</v>
      </c>
      <c r="AZ70" s="45">
        <v>84</v>
      </c>
      <c r="BA70" s="45" t="s">
        <v>163</v>
      </c>
      <c r="BB70" s="112"/>
      <c r="BC70" s="112">
        <v>981000000</v>
      </c>
      <c r="BD70" s="112">
        <v>0</v>
      </c>
      <c r="BE70" s="112">
        <v>806169000</v>
      </c>
      <c r="BF70" s="62">
        <v>1787169000</v>
      </c>
      <c r="BG70" s="103">
        <v>9000000</v>
      </c>
      <c r="BH70" s="104">
        <v>0.54</v>
      </c>
      <c r="BI70" s="62"/>
      <c r="BJ70" s="45"/>
      <c r="BK70" s="45"/>
      <c r="BL70" s="54">
        <f t="shared" si="18"/>
        <v>0</v>
      </c>
      <c r="BM70" s="76" t="s">
        <v>1518</v>
      </c>
      <c r="BN70" s="76" t="s">
        <v>1507</v>
      </c>
      <c r="BO70" s="45" t="s">
        <v>1511</v>
      </c>
      <c r="BP70" s="74">
        <v>44600</v>
      </c>
      <c r="BQ70" s="74">
        <v>44687</v>
      </c>
      <c r="BR70" s="74">
        <v>45051</v>
      </c>
      <c r="BS70" s="76" t="s">
        <v>1519</v>
      </c>
      <c r="BT70" s="74">
        <v>44645</v>
      </c>
      <c r="BU70" s="45">
        <v>12</v>
      </c>
      <c r="BV70" s="76" t="s">
        <v>1520</v>
      </c>
      <c r="BW70" s="76" t="s">
        <v>1521</v>
      </c>
      <c r="BX70" s="45">
        <v>1</v>
      </c>
      <c r="BY70" s="163">
        <v>45051</v>
      </c>
      <c r="BZ70" s="60">
        <v>343350000</v>
      </c>
      <c r="CA70" s="114">
        <v>44721</v>
      </c>
      <c r="CB70" s="154">
        <v>343350000</v>
      </c>
      <c r="CC70" s="114">
        <v>44845</v>
      </c>
      <c r="CD70" s="60">
        <v>294300000</v>
      </c>
      <c r="CE70" s="114">
        <v>45071</v>
      </c>
      <c r="CF70" s="114"/>
      <c r="CG70" s="114"/>
      <c r="CH70" s="114"/>
      <c r="CI70" s="114"/>
      <c r="CJ70" s="60"/>
      <c r="CK70" s="60"/>
      <c r="CL70" s="60"/>
      <c r="CM70" s="60"/>
      <c r="CN70" s="60"/>
      <c r="CO70" s="60"/>
      <c r="CP70" s="60"/>
      <c r="CQ70" s="60"/>
      <c r="CR70" s="60"/>
      <c r="CS70" s="60"/>
      <c r="CT70" s="60"/>
      <c r="CU70" s="60"/>
      <c r="CV70" s="60">
        <f t="shared" si="19"/>
        <v>981000000</v>
      </c>
      <c r="CW70" s="60">
        <f t="shared" si="20"/>
        <v>0</v>
      </c>
      <c r="CX70" s="60">
        <f t="shared" si="21"/>
        <v>0</v>
      </c>
      <c r="CY70" s="60">
        <f t="shared" si="22"/>
        <v>0</v>
      </c>
      <c r="CZ70" s="61">
        <f t="shared" si="23"/>
        <v>0</v>
      </c>
      <c r="DA70" s="61">
        <f t="shared" si="24"/>
        <v>0</v>
      </c>
      <c r="DB70" s="54">
        <f t="shared" si="25"/>
        <v>0</v>
      </c>
      <c r="DC70" s="60">
        <f t="shared" si="26"/>
        <v>0</v>
      </c>
      <c r="DD70" s="154">
        <f>+BC70*0.851</f>
        <v>834831000</v>
      </c>
      <c r="DE70" s="61">
        <f t="shared" si="27"/>
        <v>146169000</v>
      </c>
      <c r="DF70" s="62"/>
      <c r="DG70" s="61">
        <v>806169000</v>
      </c>
      <c r="DH70" s="61">
        <v>221010000</v>
      </c>
      <c r="DI70" s="64">
        <f t="shared" si="28"/>
        <v>0.27414847259073472</v>
      </c>
      <c r="DJ70" s="65">
        <v>0.04</v>
      </c>
      <c r="DK70" s="65">
        <v>0.89</v>
      </c>
      <c r="DL70" s="66">
        <f t="shared" si="16"/>
        <v>0.85099999999999998</v>
      </c>
      <c r="DM70" s="45">
        <v>109</v>
      </c>
      <c r="DN70" s="45"/>
      <c r="DO70" s="45"/>
      <c r="DP70" s="45"/>
      <c r="DQ70" s="45"/>
      <c r="DR70" s="45">
        <v>204.11</v>
      </c>
      <c r="DS70" s="67">
        <v>109</v>
      </c>
      <c r="DT70" s="45">
        <v>20.9</v>
      </c>
      <c r="DU70" s="67"/>
      <c r="DV70" s="67">
        <v>109</v>
      </c>
      <c r="DW70" s="69">
        <v>90</v>
      </c>
      <c r="DX70" s="69">
        <v>19</v>
      </c>
      <c r="DY70" s="69"/>
      <c r="DZ70" s="69"/>
      <c r="EA70" s="68"/>
      <c r="EB70" s="68"/>
      <c r="EC70" s="68"/>
      <c r="ED70" s="68"/>
      <c r="EE70" s="69"/>
      <c r="EF70" s="67">
        <v>109</v>
      </c>
      <c r="EG70" s="70">
        <f t="shared" si="29"/>
        <v>20.9</v>
      </c>
      <c r="EH70" s="45" t="s">
        <v>168</v>
      </c>
      <c r="EI70" s="71" t="s">
        <v>1522</v>
      </c>
      <c r="EJ70" s="119" t="s">
        <v>195</v>
      </c>
      <c r="EK70" s="119" t="s">
        <v>678</v>
      </c>
      <c r="EL70" s="119" t="s">
        <v>679</v>
      </c>
      <c r="EM70" s="74"/>
      <c r="EN70" s="48">
        <v>109</v>
      </c>
      <c r="EO70" s="48">
        <v>109</v>
      </c>
      <c r="EP70" s="48">
        <v>109</v>
      </c>
      <c r="EQ70" s="48">
        <v>109</v>
      </c>
      <c r="ER70" s="45"/>
      <c r="ES70" s="77">
        <v>109</v>
      </c>
      <c r="ET70" s="77">
        <v>109</v>
      </c>
      <c r="EU70" s="78" t="s">
        <v>169</v>
      </c>
    </row>
    <row r="71" spans="1:158" ht="40" hidden="1" customHeight="1" x14ac:dyDescent="0.2">
      <c r="A71" s="120"/>
      <c r="B71" s="121"/>
      <c r="C71" s="95"/>
      <c r="D71" s="170" t="s">
        <v>1523</v>
      </c>
      <c r="E71" s="97" t="s">
        <v>1524</v>
      </c>
      <c r="F71" s="43" t="s">
        <v>141</v>
      </c>
      <c r="G71" s="98" t="s">
        <v>200</v>
      </c>
      <c r="H71" s="98">
        <v>3142314051</v>
      </c>
      <c r="I71" s="45" t="s">
        <v>143</v>
      </c>
      <c r="J71" s="98" t="s">
        <v>144</v>
      </c>
      <c r="K71" s="98" t="s">
        <v>173</v>
      </c>
      <c r="L71" s="99">
        <v>1573168166955</v>
      </c>
      <c r="M71" s="98">
        <v>12</v>
      </c>
      <c r="N71" s="98" t="s">
        <v>1525</v>
      </c>
      <c r="O71" s="98" t="s">
        <v>1526</v>
      </c>
      <c r="P71" s="98" t="s">
        <v>176</v>
      </c>
      <c r="Q71" s="98" t="s">
        <v>204</v>
      </c>
      <c r="R71" s="99">
        <v>1</v>
      </c>
      <c r="S71" s="100" t="s">
        <v>1527</v>
      </c>
      <c r="T71" s="99">
        <v>27</v>
      </c>
      <c r="U71" s="48">
        <v>17</v>
      </c>
      <c r="V71" s="49" t="s">
        <v>1528</v>
      </c>
      <c r="W71" s="98" t="s">
        <v>27</v>
      </c>
      <c r="X71" s="98"/>
      <c r="Y71" s="98"/>
      <c r="Z71" s="98"/>
      <c r="AA71" s="98"/>
      <c r="AB71" s="98" t="s">
        <v>153</v>
      </c>
      <c r="AC71" s="98" t="s">
        <v>153</v>
      </c>
      <c r="AD71" s="98"/>
      <c r="AE71" s="98">
        <v>720</v>
      </c>
      <c r="AF71" s="45">
        <f t="shared" si="17"/>
        <v>787</v>
      </c>
      <c r="AG71" s="45"/>
      <c r="AH71" s="45"/>
      <c r="AI71" s="98"/>
      <c r="AJ71" s="98"/>
      <c r="AK71" s="98">
        <v>67</v>
      </c>
      <c r="AL71" s="98">
        <v>3.28</v>
      </c>
      <c r="AM71" s="98">
        <v>72</v>
      </c>
      <c r="AN71" s="98">
        <v>17</v>
      </c>
      <c r="AO71" s="98">
        <v>55</v>
      </c>
      <c r="AP71" s="98" t="s">
        <v>207</v>
      </c>
      <c r="AQ71" s="98" t="s">
        <v>155</v>
      </c>
      <c r="AR71" s="98" t="s">
        <v>1529</v>
      </c>
      <c r="AS71" s="98" t="s">
        <v>1530</v>
      </c>
      <c r="AT71" s="98" t="s">
        <v>238</v>
      </c>
      <c r="AU71" s="98" t="s">
        <v>1531</v>
      </c>
      <c r="AV71" s="98" t="s">
        <v>1532</v>
      </c>
      <c r="AW71" s="98" t="s">
        <v>213</v>
      </c>
      <c r="AX71" s="98" t="s">
        <v>214</v>
      </c>
      <c r="AY71" s="98" t="s">
        <v>213</v>
      </c>
      <c r="AZ71" s="98">
        <v>100</v>
      </c>
      <c r="BA71" s="143" t="s">
        <v>323</v>
      </c>
      <c r="BB71" s="101"/>
      <c r="BC71" s="101">
        <v>647828000</v>
      </c>
      <c r="BD71" s="101">
        <v>0</v>
      </c>
      <c r="BE71" s="101">
        <v>513265000</v>
      </c>
      <c r="BF71" s="102">
        <v>1161093000</v>
      </c>
      <c r="BG71" s="103">
        <v>8997611.1111111119</v>
      </c>
      <c r="BH71" s="104">
        <v>0.55000000000000004</v>
      </c>
      <c r="BI71" s="102"/>
      <c r="BJ71" s="98"/>
      <c r="BK71" s="98"/>
      <c r="BL71" s="54">
        <f t="shared" si="18"/>
        <v>0</v>
      </c>
      <c r="BM71" s="98" t="s">
        <v>1533</v>
      </c>
      <c r="BN71" s="98" t="s">
        <v>1523</v>
      </c>
      <c r="BO71" s="98" t="s">
        <v>1526</v>
      </c>
      <c r="BP71" s="105">
        <v>44600</v>
      </c>
      <c r="BQ71" s="105">
        <v>44642</v>
      </c>
      <c r="BR71" s="105">
        <v>45006</v>
      </c>
      <c r="BS71" s="100" t="s">
        <v>1534</v>
      </c>
      <c r="BT71" s="105">
        <v>44638</v>
      </c>
      <c r="BU71" s="98">
        <v>12</v>
      </c>
      <c r="BV71" s="100" t="s">
        <v>1535</v>
      </c>
      <c r="BW71" s="100" t="s">
        <v>219</v>
      </c>
      <c r="BX71" s="98" t="s">
        <v>220</v>
      </c>
      <c r="BY71" s="105">
        <v>45007</v>
      </c>
      <c r="BZ71" s="102">
        <v>226739800</v>
      </c>
      <c r="CA71" s="106">
        <v>44686</v>
      </c>
      <c r="CB71" s="102">
        <v>226739800</v>
      </c>
      <c r="CC71" s="106">
        <v>44894</v>
      </c>
      <c r="CD71" s="102">
        <v>194348400</v>
      </c>
      <c r="CE71" s="106">
        <v>44998</v>
      </c>
      <c r="CF71" s="106"/>
      <c r="CG71" s="106"/>
      <c r="CH71" s="106"/>
      <c r="CI71" s="106"/>
      <c r="CJ71" s="102"/>
      <c r="CK71" s="102"/>
      <c r="CL71" s="102"/>
      <c r="CM71" s="102"/>
      <c r="CN71" s="102"/>
      <c r="CO71" s="102"/>
      <c r="CP71" s="102"/>
      <c r="CQ71" s="102"/>
      <c r="CR71" s="102"/>
      <c r="CS71" s="102"/>
      <c r="CT71" s="102"/>
      <c r="CU71" s="102"/>
      <c r="CV71" s="60">
        <f t="shared" si="19"/>
        <v>647828000</v>
      </c>
      <c r="CW71" s="60">
        <f t="shared" si="20"/>
        <v>0</v>
      </c>
      <c r="CX71" s="60">
        <f t="shared" si="21"/>
        <v>0</v>
      </c>
      <c r="CY71" s="60">
        <f t="shared" si="22"/>
        <v>0</v>
      </c>
      <c r="CZ71" s="61">
        <f t="shared" si="23"/>
        <v>0</v>
      </c>
      <c r="DA71" s="61">
        <f t="shared" si="24"/>
        <v>0</v>
      </c>
      <c r="DB71" s="54">
        <f t="shared" si="25"/>
        <v>0</v>
      </c>
      <c r="DC71" s="60">
        <f t="shared" si="26"/>
        <v>0</v>
      </c>
      <c r="DD71" s="102">
        <v>644191883</v>
      </c>
      <c r="DE71" s="61">
        <f t="shared" si="27"/>
        <v>3636117</v>
      </c>
      <c r="DF71" s="102"/>
      <c r="DG71" s="61">
        <v>513265000</v>
      </c>
      <c r="DH71" s="102">
        <v>511586137</v>
      </c>
      <c r="DI71" s="64">
        <f t="shared" si="28"/>
        <v>0.99672905224396757</v>
      </c>
      <c r="DJ71" s="65">
        <v>0.01</v>
      </c>
      <c r="DK71" s="65">
        <v>0.999985327526562</v>
      </c>
      <c r="DL71" s="66">
        <f t="shared" si="16"/>
        <v>0.99438721852096545</v>
      </c>
      <c r="DM71" s="98">
        <v>720</v>
      </c>
      <c r="DN71" s="45"/>
      <c r="DO71" s="45"/>
      <c r="DP71" s="45"/>
      <c r="DQ71" s="45"/>
      <c r="DR71" s="98">
        <v>67</v>
      </c>
      <c r="DS71" s="75">
        <v>67</v>
      </c>
      <c r="DT71" s="98">
        <v>3.28</v>
      </c>
      <c r="DU71" s="67"/>
      <c r="DV71" s="67">
        <v>72</v>
      </c>
      <c r="DW71" s="107">
        <v>55</v>
      </c>
      <c r="DX71" s="107">
        <v>17</v>
      </c>
      <c r="DY71" s="107"/>
      <c r="DZ71" s="107"/>
      <c r="EA71" s="107"/>
      <c r="EB71" s="107"/>
      <c r="EC71" s="108"/>
      <c r="ED71" s="108"/>
      <c r="EE71" s="108">
        <v>72</v>
      </c>
      <c r="EF71" s="67">
        <v>72</v>
      </c>
      <c r="EG71" s="70">
        <f t="shared" si="29"/>
        <v>3.28</v>
      </c>
      <c r="EH71" s="100" t="s">
        <v>168</v>
      </c>
      <c r="EI71" s="71" t="s">
        <v>1536</v>
      </c>
      <c r="EJ71" s="110" t="s">
        <v>222</v>
      </c>
      <c r="EK71" s="110" t="s">
        <v>223</v>
      </c>
      <c r="EL71" s="110" t="s">
        <v>224</v>
      </c>
      <c r="EM71" s="59" t="s">
        <v>163</v>
      </c>
      <c r="EN71" s="48"/>
      <c r="EO71" s="48"/>
      <c r="EP71" s="48"/>
      <c r="EQ71" s="48"/>
      <c r="ER71" s="98"/>
      <c r="ES71" s="77">
        <v>72</v>
      </c>
      <c r="ET71" s="77">
        <v>72</v>
      </c>
      <c r="EU71" s="78" t="s">
        <v>169</v>
      </c>
    </row>
    <row r="72" spans="1:158" ht="40" hidden="1" customHeight="1" x14ac:dyDescent="0.2">
      <c r="A72" s="120" t="s">
        <v>1537</v>
      </c>
      <c r="B72" s="121" t="s">
        <v>1537</v>
      </c>
      <c r="C72" s="95" t="s">
        <v>1538</v>
      </c>
      <c r="D72" s="45" t="s">
        <v>1538</v>
      </c>
      <c r="E72" s="122" t="s">
        <v>1539</v>
      </c>
      <c r="F72" s="43" t="s">
        <v>141</v>
      </c>
      <c r="G72" s="45" t="s">
        <v>807</v>
      </c>
      <c r="H72" s="45">
        <v>3135461538</v>
      </c>
      <c r="I72" s="45" t="s">
        <v>143</v>
      </c>
      <c r="J72" s="45" t="s">
        <v>601</v>
      </c>
      <c r="K72" s="45" t="s">
        <v>658</v>
      </c>
      <c r="L72" s="81" t="s">
        <v>1540</v>
      </c>
      <c r="M72" s="45">
        <v>12</v>
      </c>
      <c r="N72" s="152" t="s">
        <v>1541</v>
      </c>
      <c r="O72" s="45" t="s">
        <v>1542</v>
      </c>
      <c r="P72" s="45" t="s">
        <v>811</v>
      </c>
      <c r="Q72" s="45" t="s">
        <v>1543</v>
      </c>
      <c r="R72" s="81">
        <v>1</v>
      </c>
      <c r="S72" s="76" t="s">
        <v>1544</v>
      </c>
      <c r="T72" s="81">
        <v>1</v>
      </c>
      <c r="U72" s="48">
        <v>15</v>
      </c>
      <c r="V72" s="49" t="s">
        <v>1545</v>
      </c>
      <c r="W72" s="45" t="s">
        <v>27</v>
      </c>
      <c r="X72" s="45"/>
      <c r="Y72" s="45"/>
      <c r="Z72" s="45"/>
      <c r="AA72" s="45"/>
      <c r="AB72" s="45" t="s">
        <v>153</v>
      </c>
      <c r="AC72" s="45" t="s">
        <v>153</v>
      </c>
      <c r="AD72" s="45"/>
      <c r="AE72" s="45">
        <v>65</v>
      </c>
      <c r="AF72" s="45">
        <f t="shared" si="17"/>
        <v>130</v>
      </c>
      <c r="AG72" s="45"/>
      <c r="AH72" s="45"/>
      <c r="AI72" s="62">
        <v>0</v>
      </c>
      <c r="AJ72" s="62">
        <v>0</v>
      </c>
      <c r="AK72" s="45">
        <v>65</v>
      </c>
      <c r="AL72" s="45">
        <v>7.8</v>
      </c>
      <c r="AM72" s="45">
        <v>65</v>
      </c>
      <c r="AN72" s="45">
        <v>15</v>
      </c>
      <c r="AO72" s="45">
        <v>50</v>
      </c>
      <c r="AP72" s="45" t="s">
        <v>1546</v>
      </c>
      <c r="AQ72" s="45" t="s">
        <v>155</v>
      </c>
      <c r="AR72" s="45" t="s">
        <v>208</v>
      </c>
      <c r="AS72" s="45" t="s">
        <v>1547</v>
      </c>
      <c r="AT72" s="45" t="s">
        <v>337</v>
      </c>
      <c r="AU72" s="76" t="s">
        <v>1548</v>
      </c>
      <c r="AV72" s="76" t="s">
        <v>1549</v>
      </c>
      <c r="AW72" s="76" t="s">
        <v>1549</v>
      </c>
      <c r="AX72" s="76" t="s">
        <v>820</v>
      </c>
      <c r="AY72" s="76" t="s">
        <v>1550</v>
      </c>
      <c r="AZ72" s="45">
        <v>99</v>
      </c>
      <c r="BA72" s="45" t="s">
        <v>617</v>
      </c>
      <c r="BB72" s="112"/>
      <c r="BC72" s="112">
        <v>585000000</v>
      </c>
      <c r="BD72" s="112">
        <v>68358210</v>
      </c>
      <c r="BE72" s="112">
        <v>637750347</v>
      </c>
      <c r="BF72" s="62">
        <v>1222750347</v>
      </c>
      <c r="BG72" s="103">
        <v>9000000</v>
      </c>
      <c r="BH72" s="104">
        <v>0.47</v>
      </c>
      <c r="BI72" s="62"/>
      <c r="BJ72" s="45"/>
      <c r="BK72" s="45"/>
      <c r="BL72" s="54">
        <f t="shared" si="18"/>
        <v>0</v>
      </c>
      <c r="BM72" s="76" t="s">
        <v>1551</v>
      </c>
      <c r="BN72" s="76" t="s">
        <v>1538</v>
      </c>
      <c r="BO72" s="45" t="s">
        <v>1542</v>
      </c>
      <c r="BP72" s="74">
        <v>44600</v>
      </c>
      <c r="BQ72" s="74">
        <v>44645</v>
      </c>
      <c r="BR72" s="74">
        <v>45009</v>
      </c>
      <c r="BS72" s="76" t="s">
        <v>165</v>
      </c>
      <c r="BT72" s="74">
        <v>44600</v>
      </c>
      <c r="BU72" s="45">
        <v>12</v>
      </c>
      <c r="BV72" s="76" t="s">
        <v>1552</v>
      </c>
      <c r="BW72" s="76" t="s">
        <v>1553</v>
      </c>
      <c r="BX72" s="45"/>
      <c r="BY72" s="45"/>
      <c r="BZ72" s="60">
        <v>204750000</v>
      </c>
      <c r="CA72" s="114">
        <v>44697</v>
      </c>
      <c r="CB72" s="60">
        <v>204750000</v>
      </c>
      <c r="CC72" s="114">
        <v>44845</v>
      </c>
      <c r="CD72" s="60">
        <v>175500000</v>
      </c>
      <c r="CE72" s="114">
        <v>45153</v>
      </c>
      <c r="CF72" s="114"/>
      <c r="CG72" s="114"/>
      <c r="CH72" s="114"/>
      <c r="CI72" s="114"/>
      <c r="CJ72" s="60"/>
      <c r="CK72" s="60"/>
      <c r="CL72" s="60"/>
      <c r="CM72" s="60"/>
      <c r="CN72" s="60"/>
      <c r="CO72" s="60"/>
      <c r="CP72" s="60"/>
      <c r="CQ72" s="60"/>
      <c r="CR72" s="60"/>
      <c r="CS72" s="60"/>
      <c r="CT72" s="60"/>
      <c r="CU72" s="60"/>
      <c r="CV72" s="60">
        <f t="shared" si="19"/>
        <v>585000000</v>
      </c>
      <c r="CW72" s="60">
        <f t="shared" si="20"/>
        <v>0</v>
      </c>
      <c r="CX72" s="60">
        <f t="shared" si="21"/>
        <v>0</v>
      </c>
      <c r="CY72" s="60">
        <f t="shared" si="22"/>
        <v>68358210</v>
      </c>
      <c r="CZ72" s="61">
        <f t="shared" si="23"/>
        <v>0</v>
      </c>
      <c r="DA72" s="61">
        <f t="shared" si="24"/>
        <v>0</v>
      </c>
      <c r="DB72" s="54">
        <f t="shared" si="25"/>
        <v>0</v>
      </c>
      <c r="DC72" s="60">
        <f t="shared" si="26"/>
        <v>0</v>
      </c>
      <c r="DD72" s="62">
        <f>394821186+7020000</f>
        <v>401841186</v>
      </c>
      <c r="DE72" s="61">
        <f t="shared" si="27"/>
        <v>183158814</v>
      </c>
      <c r="DF72" s="62"/>
      <c r="DG72" s="61">
        <v>637750347</v>
      </c>
      <c r="DH72" s="62">
        <v>435649990</v>
      </c>
      <c r="DI72" s="64">
        <f t="shared" si="28"/>
        <v>0.68310427747991487</v>
      </c>
      <c r="DJ72" s="65">
        <v>1.2E-2</v>
      </c>
      <c r="DK72" s="65">
        <v>1.0448428858305334</v>
      </c>
      <c r="DL72" s="66">
        <f t="shared" si="16"/>
        <v>0.68690801025641024</v>
      </c>
      <c r="DM72" s="45">
        <v>65</v>
      </c>
      <c r="DN72" s="45"/>
      <c r="DO72" s="45"/>
      <c r="DP72" s="45"/>
      <c r="DQ72" s="45"/>
      <c r="DR72" s="45">
        <v>65</v>
      </c>
      <c r="DS72" s="67">
        <v>0</v>
      </c>
      <c r="DT72" s="45">
        <v>7.8</v>
      </c>
      <c r="DU72" s="67">
        <v>65</v>
      </c>
      <c r="DV72" s="67">
        <v>65</v>
      </c>
      <c r="DW72" s="68">
        <v>50</v>
      </c>
      <c r="DX72" s="68">
        <v>15</v>
      </c>
      <c r="DY72" s="68"/>
      <c r="DZ72" s="68"/>
      <c r="EA72" s="68"/>
      <c r="EB72" s="68"/>
      <c r="EC72" s="68"/>
      <c r="ED72" s="68"/>
      <c r="EE72" s="69">
        <v>0</v>
      </c>
      <c r="EF72" s="67">
        <v>65</v>
      </c>
      <c r="EG72" s="70">
        <f t="shared" si="29"/>
        <v>7.8</v>
      </c>
      <c r="EH72" s="45" t="s">
        <v>168</v>
      </c>
      <c r="EI72" s="71" t="s">
        <v>1554</v>
      </c>
      <c r="EJ72" s="119" t="s">
        <v>1555</v>
      </c>
      <c r="EK72" s="119" t="s">
        <v>196</v>
      </c>
      <c r="EL72" s="119" t="s">
        <v>828</v>
      </c>
      <c r="EM72" s="74">
        <v>45154</v>
      </c>
      <c r="EN72" s="48">
        <v>65</v>
      </c>
      <c r="EO72" s="48">
        <v>65</v>
      </c>
      <c r="EP72" s="48" t="s">
        <v>253</v>
      </c>
      <c r="EQ72" s="48">
        <v>65</v>
      </c>
      <c r="ER72" s="74"/>
      <c r="ES72" s="77">
        <v>65</v>
      </c>
      <c r="ET72" s="77">
        <v>65</v>
      </c>
      <c r="EU72" s="78" t="s">
        <v>169</v>
      </c>
      <c r="EV72" s="144"/>
      <c r="EW72" s="144"/>
      <c r="EX72" s="144"/>
      <c r="EY72" s="144"/>
      <c r="EZ72" s="144"/>
      <c r="FA72" s="144"/>
      <c r="FB72" s="144"/>
    </row>
    <row r="73" spans="1:158" ht="71" hidden="1" customHeight="1" x14ac:dyDescent="0.2">
      <c r="A73" s="120"/>
      <c r="B73" s="121"/>
      <c r="C73" s="95"/>
      <c r="D73" s="161" t="s">
        <v>1556</v>
      </c>
      <c r="E73" s="111" t="s">
        <v>1557</v>
      </c>
      <c r="F73" s="45" t="s">
        <v>227</v>
      </c>
      <c r="G73" s="45" t="s">
        <v>228</v>
      </c>
      <c r="H73" s="45">
        <v>3204764984</v>
      </c>
      <c r="I73" s="45" t="s">
        <v>143</v>
      </c>
      <c r="J73" s="45" t="s">
        <v>229</v>
      </c>
      <c r="K73" s="45" t="s">
        <v>230</v>
      </c>
      <c r="L73" s="81" t="s">
        <v>1558</v>
      </c>
      <c r="M73" s="45">
        <v>24</v>
      </c>
      <c r="N73" s="45" t="s">
        <v>1559</v>
      </c>
      <c r="O73" s="45" t="s">
        <v>1560</v>
      </c>
      <c r="P73" s="45" t="s">
        <v>230</v>
      </c>
      <c r="Q73" s="45" t="s">
        <v>1561</v>
      </c>
      <c r="R73" s="81">
        <v>3</v>
      </c>
      <c r="S73" s="76" t="s">
        <v>1562</v>
      </c>
      <c r="T73" s="81">
        <v>26</v>
      </c>
      <c r="U73" s="48">
        <v>41</v>
      </c>
      <c r="V73" s="49" t="s">
        <v>1563</v>
      </c>
      <c r="W73" s="45" t="s">
        <v>27</v>
      </c>
      <c r="X73" s="45"/>
      <c r="Y73" s="45"/>
      <c r="Z73" s="45"/>
      <c r="AA73" s="45"/>
      <c r="AB73" s="45" t="s">
        <v>153</v>
      </c>
      <c r="AC73" s="45"/>
      <c r="AD73" s="45" t="s">
        <v>153</v>
      </c>
      <c r="AE73" s="45">
        <v>23</v>
      </c>
      <c r="AF73" s="45">
        <f t="shared" si="17"/>
        <v>280.5</v>
      </c>
      <c r="AG73" s="45"/>
      <c r="AH73" s="45"/>
      <c r="AI73" s="45"/>
      <c r="AJ73" s="45"/>
      <c r="AK73" s="45">
        <v>257.5</v>
      </c>
      <c r="AL73" s="45">
        <v>23</v>
      </c>
      <c r="AM73" s="45">
        <v>66</v>
      </c>
      <c r="AN73" s="45">
        <v>41</v>
      </c>
      <c r="AO73" s="45">
        <v>25</v>
      </c>
      <c r="AP73" s="45" t="s">
        <v>207</v>
      </c>
      <c r="AQ73" s="45" t="s">
        <v>155</v>
      </c>
      <c r="AR73" s="45" t="s">
        <v>1529</v>
      </c>
      <c r="AS73" s="45" t="s">
        <v>1564</v>
      </c>
      <c r="AT73" s="45" t="s">
        <v>238</v>
      </c>
      <c r="AU73" s="45" t="s">
        <v>1565</v>
      </c>
      <c r="AV73" s="45" t="s">
        <v>1566</v>
      </c>
      <c r="AW73" s="45" t="s">
        <v>718</v>
      </c>
      <c r="AX73" s="45" t="s">
        <v>242</v>
      </c>
      <c r="AY73" s="45" t="s">
        <v>695</v>
      </c>
      <c r="AZ73" s="45">
        <v>100</v>
      </c>
      <c r="BA73" s="45"/>
      <c r="BB73" s="112"/>
      <c r="BC73" s="112">
        <v>591024500</v>
      </c>
      <c r="BD73" s="112">
        <v>35758425</v>
      </c>
      <c r="BE73" s="112">
        <v>632150000</v>
      </c>
      <c r="BF73" s="61">
        <v>1223174500</v>
      </c>
      <c r="BG73" s="103">
        <v>8954916.666666666</v>
      </c>
      <c r="BH73" s="104">
        <v>0.48</v>
      </c>
      <c r="BI73" s="45"/>
      <c r="BJ73" s="45"/>
      <c r="BK73" s="45"/>
      <c r="BL73" s="54">
        <f t="shared" si="18"/>
        <v>0</v>
      </c>
      <c r="BM73" s="45" t="s">
        <v>1567</v>
      </c>
      <c r="BN73" s="45" t="s">
        <v>1556</v>
      </c>
      <c r="BO73" s="45" t="s">
        <v>1560</v>
      </c>
      <c r="BP73" s="74">
        <v>44600</v>
      </c>
      <c r="BQ73" s="74">
        <v>44735</v>
      </c>
      <c r="BR73" s="74">
        <v>45465</v>
      </c>
      <c r="BS73" s="76" t="s">
        <v>1568</v>
      </c>
      <c r="BT73" s="74">
        <v>44663</v>
      </c>
      <c r="BU73" s="45">
        <v>24</v>
      </c>
      <c r="BV73" s="76" t="s">
        <v>723</v>
      </c>
      <c r="BW73" s="76" t="s">
        <v>724</v>
      </c>
      <c r="BX73" s="45"/>
      <c r="BY73" s="45"/>
      <c r="BZ73" s="113">
        <v>206858575</v>
      </c>
      <c r="CA73" s="114">
        <v>44770</v>
      </c>
      <c r="CB73" s="113"/>
      <c r="CC73" s="114"/>
      <c r="CD73" s="113"/>
      <c r="CE73" s="146"/>
      <c r="CF73" s="146"/>
      <c r="CG73" s="146"/>
      <c r="CH73" s="146"/>
      <c r="CI73" s="146"/>
      <c r="CJ73" s="113"/>
      <c r="CK73" s="113"/>
      <c r="CL73" s="113"/>
      <c r="CM73" s="113"/>
      <c r="CN73" s="113"/>
      <c r="CO73" s="113"/>
      <c r="CP73" s="113"/>
      <c r="CQ73" s="113"/>
      <c r="CR73" s="113"/>
      <c r="CS73" s="113"/>
      <c r="CT73" s="113"/>
      <c r="CU73" s="113"/>
      <c r="CV73" s="60">
        <f t="shared" si="19"/>
        <v>206858575</v>
      </c>
      <c r="CW73" s="60">
        <f t="shared" si="20"/>
        <v>0</v>
      </c>
      <c r="CX73" s="60">
        <f t="shared" si="21"/>
        <v>384165925</v>
      </c>
      <c r="CY73" s="60">
        <f t="shared" si="22"/>
        <v>35758425</v>
      </c>
      <c r="CZ73" s="61">
        <f t="shared" si="23"/>
        <v>0</v>
      </c>
      <c r="DA73" s="61">
        <f t="shared" si="24"/>
        <v>0</v>
      </c>
      <c r="DB73" s="54">
        <f t="shared" si="25"/>
        <v>0</v>
      </c>
      <c r="DC73" s="60">
        <f t="shared" si="26"/>
        <v>0</v>
      </c>
      <c r="DD73" s="239">
        <v>73177476</v>
      </c>
      <c r="DE73" s="61">
        <f t="shared" si="27"/>
        <v>133681099</v>
      </c>
      <c r="DF73" s="60"/>
      <c r="DG73" s="61">
        <v>632150000</v>
      </c>
      <c r="DH73" s="240">
        <v>119696854</v>
      </c>
      <c r="DI73" s="64">
        <f t="shared" si="28"/>
        <v>0.18934881594558253</v>
      </c>
      <c r="DJ73" s="104">
        <v>4.4999999999999998E-2</v>
      </c>
      <c r="DK73" s="65">
        <v>0.184</v>
      </c>
      <c r="DL73" s="66">
        <f t="shared" si="16"/>
        <v>0.12381462359005421</v>
      </c>
      <c r="DM73" s="45">
        <v>23</v>
      </c>
      <c r="DN73" s="75"/>
      <c r="DO73" s="75"/>
      <c r="DP73" s="75"/>
      <c r="DQ73" s="75"/>
      <c r="DR73" s="45">
        <v>257.5</v>
      </c>
      <c r="DS73" s="75" t="s">
        <v>1569</v>
      </c>
      <c r="DT73" s="45">
        <v>23</v>
      </c>
      <c r="DU73" s="75" t="s">
        <v>1570</v>
      </c>
      <c r="DV73" s="75">
        <v>0</v>
      </c>
      <c r="DW73" s="68">
        <v>20</v>
      </c>
      <c r="DX73" s="68">
        <v>31</v>
      </c>
      <c r="DY73" s="68"/>
      <c r="DZ73" s="68">
        <v>10</v>
      </c>
      <c r="EA73" s="68"/>
      <c r="EB73" s="68">
        <v>5</v>
      </c>
      <c r="EC73" s="68"/>
      <c r="ED73" s="68"/>
      <c r="EE73" s="68"/>
      <c r="EF73" s="75">
        <v>0</v>
      </c>
      <c r="EG73" s="70">
        <f t="shared" si="29"/>
        <v>23</v>
      </c>
      <c r="EH73" s="76" t="s">
        <v>168</v>
      </c>
      <c r="EI73" s="118" t="s">
        <v>1571</v>
      </c>
      <c r="EJ73" s="119" t="s">
        <v>727</v>
      </c>
      <c r="EK73" s="119" t="s">
        <v>251</v>
      </c>
      <c r="EL73" s="74" t="s">
        <v>351</v>
      </c>
      <c r="EM73" s="74">
        <v>45250</v>
      </c>
      <c r="EN73" s="48">
        <v>66</v>
      </c>
      <c r="EO73" s="48">
        <v>0</v>
      </c>
      <c r="EP73" s="48" t="s">
        <v>706</v>
      </c>
      <c r="EQ73" s="48">
        <v>66</v>
      </c>
      <c r="ER73" s="74"/>
      <c r="ES73" s="40"/>
      <c r="ET73" s="40"/>
      <c r="EU73" s="40"/>
    </row>
    <row r="74" spans="1:158" s="40" customFormat="1" ht="75" hidden="1" customHeight="1" x14ac:dyDescent="0.2">
      <c r="A74" s="120"/>
      <c r="B74" s="121"/>
      <c r="C74" s="95"/>
      <c r="D74" s="170" t="s">
        <v>1572</v>
      </c>
      <c r="E74" s="97" t="s">
        <v>1573</v>
      </c>
      <c r="F74" s="43" t="s">
        <v>141</v>
      </c>
      <c r="G74" s="98" t="s">
        <v>200</v>
      </c>
      <c r="H74" s="98">
        <v>3142314051</v>
      </c>
      <c r="I74" s="45" t="s">
        <v>143</v>
      </c>
      <c r="J74" s="98" t="s">
        <v>144</v>
      </c>
      <c r="K74" s="98" t="s">
        <v>173</v>
      </c>
      <c r="L74" s="99">
        <v>1573168166955</v>
      </c>
      <c r="M74" s="98">
        <v>15</v>
      </c>
      <c r="N74" s="98" t="s">
        <v>1574</v>
      </c>
      <c r="O74" s="98" t="s">
        <v>1575</v>
      </c>
      <c r="P74" s="98" t="s">
        <v>176</v>
      </c>
      <c r="Q74" s="98" t="s">
        <v>764</v>
      </c>
      <c r="R74" s="99">
        <v>1</v>
      </c>
      <c r="S74" s="100" t="s">
        <v>1576</v>
      </c>
      <c r="T74" s="99">
        <v>31</v>
      </c>
      <c r="U74" s="48">
        <v>15</v>
      </c>
      <c r="V74" s="49" t="s">
        <v>1577</v>
      </c>
      <c r="W74" s="98" t="s">
        <v>27</v>
      </c>
      <c r="X74" s="98"/>
      <c r="Y74" s="98"/>
      <c r="Z74" s="98"/>
      <c r="AA74" s="98"/>
      <c r="AB74" s="98" t="s">
        <v>153</v>
      </c>
      <c r="AC74" s="98"/>
      <c r="AD74" s="98" t="s">
        <v>153</v>
      </c>
      <c r="AE74" s="98">
        <v>105</v>
      </c>
      <c r="AF74" s="45">
        <f t="shared" si="17"/>
        <v>216.05</v>
      </c>
      <c r="AG74" s="45"/>
      <c r="AH74" s="45"/>
      <c r="AI74" s="98"/>
      <c r="AJ74" s="98"/>
      <c r="AK74" s="98">
        <v>111.05</v>
      </c>
      <c r="AL74" s="98">
        <v>12.5</v>
      </c>
      <c r="AM74" s="98">
        <v>70</v>
      </c>
      <c r="AN74" s="98">
        <v>15</v>
      </c>
      <c r="AO74" s="98">
        <v>55</v>
      </c>
      <c r="AP74" s="98" t="s">
        <v>207</v>
      </c>
      <c r="AQ74" s="98" t="s">
        <v>155</v>
      </c>
      <c r="AR74" s="98" t="s">
        <v>208</v>
      </c>
      <c r="AS74" s="98" t="s">
        <v>767</v>
      </c>
      <c r="AT74" s="98" t="s">
        <v>210</v>
      </c>
      <c r="AU74" s="98" t="s">
        <v>768</v>
      </c>
      <c r="AV74" s="98" t="s">
        <v>1578</v>
      </c>
      <c r="AW74" s="98" t="s">
        <v>459</v>
      </c>
      <c r="AX74" s="98" t="s">
        <v>242</v>
      </c>
      <c r="AY74" s="98" t="s">
        <v>1579</v>
      </c>
      <c r="AZ74" s="98">
        <v>83</v>
      </c>
      <c r="BA74" s="143" t="s">
        <v>1580</v>
      </c>
      <c r="BB74" s="101"/>
      <c r="BC74" s="101">
        <v>629969000</v>
      </c>
      <c r="BD74" s="101">
        <v>0</v>
      </c>
      <c r="BE74" s="101">
        <v>545559000</v>
      </c>
      <c r="BF74" s="102">
        <v>1175528000</v>
      </c>
      <c r="BG74" s="103">
        <v>8999557.1428571437</v>
      </c>
      <c r="BH74" s="104">
        <v>0.53</v>
      </c>
      <c r="BI74" s="102"/>
      <c r="BJ74" s="98"/>
      <c r="BK74" s="98"/>
      <c r="BL74" s="54">
        <f t="shared" si="18"/>
        <v>0</v>
      </c>
      <c r="BM74" s="98" t="s">
        <v>1581</v>
      </c>
      <c r="BN74" s="98" t="s">
        <v>1572</v>
      </c>
      <c r="BO74" s="98" t="s">
        <v>1575</v>
      </c>
      <c r="BP74" s="105">
        <v>44600</v>
      </c>
      <c r="BQ74" s="105">
        <v>44672</v>
      </c>
      <c r="BR74" s="105">
        <v>45127</v>
      </c>
      <c r="BS74" s="100" t="s">
        <v>1582</v>
      </c>
      <c r="BT74" s="105">
        <v>44624</v>
      </c>
      <c r="BU74" s="98">
        <v>15</v>
      </c>
      <c r="BV74" s="100" t="s">
        <v>1583</v>
      </c>
      <c r="BW74" s="100" t="s">
        <v>1341</v>
      </c>
      <c r="BX74" s="98"/>
      <c r="BY74" s="98"/>
      <c r="BZ74" s="102">
        <v>220489150</v>
      </c>
      <c r="CA74" s="106">
        <v>44719</v>
      </c>
      <c r="CB74" s="102">
        <v>220489150</v>
      </c>
      <c r="CC74" s="106">
        <v>45180</v>
      </c>
      <c r="CD74" s="102"/>
      <c r="CE74" s="59"/>
      <c r="CF74" s="59"/>
      <c r="CG74" s="59"/>
      <c r="CH74" s="59"/>
      <c r="CI74" s="59"/>
      <c r="CJ74" s="102"/>
      <c r="CK74" s="102"/>
      <c r="CL74" s="102"/>
      <c r="CM74" s="102"/>
      <c r="CN74" s="102"/>
      <c r="CO74" s="102"/>
      <c r="CP74" s="102"/>
      <c r="CQ74" s="102"/>
      <c r="CR74" s="102"/>
      <c r="CS74" s="102"/>
      <c r="CT74" s="102"/>
      <c r="CU74" s="102"/>
      <c r="CV74" s="60">
        <f t="shared" si="19"/>
        <v>440978300</v>
      </c>
      <c r="CW74" s="60">
        <f t="shared" si="20"/>
        <v>0</v>
      </c>
      <c r="CX74" s="60">
        <f t="shared" si="21"/>
        <v>188990700</v>
      </c>
      <c r="CY74" s="60">
        <f t="shared" si="22"/>
        <v>0</v>
      </c>
      <c r="CZ74" s="61">
        <f t="shared" si="23"/>
        <v>0</v>
      </c>
      <c r="DA74" s="61">
        <f t="shared" si="24"/>
        <v>0</v>
      </c>
      <c r="DB74" s="54">
        <f t="shared" si="25"/>
        <v>0</v>
      </c>
      <c r="DC74" s="60">
        <f t="shared" si="26"/>
        <v>0</v>
      </c>
      <c r="DD74" s="102">
        <v>200080744</v>
      </c>
      <c r="DE74" s="61">
        <f t="shared" si="27"/>
        <v>240897556</v>
      </c>
      <c r="DF74" s="102"/>
      <c r="DG74" s="61">
        <v>545559000</v>
      </c>
      <c r="DH74" s="102">
        <v>448976594</v>
      </c>
      <c r="DI74" s="64">
        <f t="shared" si="28"/>
        <v>0.82296615764747716</v>
      </c>
      <c r="DJ74" s="65">
        <v>0.09</v>
      </c>
      <c r="DK74" s="65">
        <v>0.6</v>
      </c>
      <c r="DL74" s="66">
        <f t="shared" si="16"/>
        <v>0.31760411067846195</v>
      </c>
      <c r="DM74" s="98">
        <v>105</v>
      </c>
      <c r="DN74" s="45"/>
      <c r="DO74" s="45"/>
      <c r="DP74" s="45"/>
      <c r="DQ74" s="45"/>
      <c r="DR74" s="98">
        <v>111.05</v>
      </c>
      <c r="DS74" s="75">
        <v>111</v>
      </c>
      <c r="DT74" s="98">
        <v>12.5</v>
      </c>
      <c r="DU74" s="67"/>
      <c r="DV74" s="67">
        <v>70</v>
      </c>
      <c r="DW74" s="107">
        <v>55</v>
      </c>
      <c r="DX74" s="107">
        <v>15</v>
      </c>
      <c r="DY74" s="107"/>
      <c r="DZ74" s="107"/>
      <c r="EA74" s="107"/>
      <c r="EB74" s="107"/>
      <c r="EC74" s="108"/>
      <c r="ED74" s="108"/>
      <c r="EE74" s="108">
        <v>70</v>
      </c>
      <c r="EF74" s="67">
        <v>70</v>
      </c>
      <c r="EG74" s="70">
        <f t="shared" si="29"/>
        <v>12.5</v>
      </c>
      <c r="EH74" s="100" t="s">
        <v>376</v>
      </c>
      <c r="EI74" s="71" t="s">
        <v>1584</v>
      </c>
      <c r="EJ74" s="110" t="s">
        <v>195</v>
      </c>
      <c r="EK74" s="110" t="s">
        <v>1585</v>
      </c>
      <c r="EL74" s="110" t="s">
        <v>828</v>
      </c>
      <c r="EM74" s="59" t="s">
        <v>469</v>
      </c>
      <c r="EN74" s="48">
        <v>70</v>
      </c>
      <c r="EO74" s="48">
        <v>70</v>
      </c>
      <c r="EP74" s="48" t="s">
        <v>507</v>
      </c>
      <c r="EQ74" s="48">
        <v>70</v>
      </c>
      <c r="ER74" s="98"/>
      <c r="ES74" s="77">
        <v>70</v>
      </c>
      <c r="ET74" s="77">
        <v>70</v>
      </c>
      <c r="EU74" s="78" t="s">
        <v>169</v>
      </c>
    </row>
    <row r="75" spans="1:158" s="40" customFormat="1" ht="75" hidden="1" customHeight="1" x14ac:dyDescent="0.2">
      <c r="A75" s="120"/>
      <c r="B75" s="121"/>
      <c r="C75" s="95"/>
      <c r="D75" s="161" t="s">
        <v>1586</v>
      </c>
      <c r="E75" s="176" t="s">
        <v>1587</v>
      </c>
      <c r="F75" s="45" t="s">
        <v>141</v>
      </c>
      <c r="G75" s="45" t="s">
        <v>923</v>
      </c>
      <c r="H75" s="45">
        <v>3208384415</v>
      </c>
      <c r="I75" s="45" t="s">
        <v>143</v>
      </c>
      <c r="J75" s="45" t="s">
        <v>601</v>
      </c>
      <c r="K75" s="45" t="s">
        <v>924</v>
      </c>
      <c r="L75" s="81">
        <v>1605490215683</v>
      </c>
      <c r="M75" s="45">
        <v>12</v>
      </c>
      <c r="N75" s="45" t="s">
        <v>1588</v>
      </c>
      <c r="O75" s="45" t="s">
        <v>1589</v>
      </c>
      <c r="P75" s="45" t="s">
        <v>148</v>
      </c>
      <c r="Q75" s="45" t="s">
        <v>1590</v>
      </c>
      <c r="R75" s="81">
        <v>1</v>
      </c>
      <c r="S75" s="76" t="s">
        <v>1591</v>
      </c>
      <c r="T75" s="81">
        <v>8</v>
      </c>
      <c r="U75" s="48">
        <v>6</v>
      </c>
      <c r="V75" s="49" t="s">
        <v>1592</v>
      </c>
      <c r="W75" s="45" t="s">
        <v>27</v>
      </c>
      <c r="X75" s="45"/>
      <c r="Y75" s="45"/>
      <c r="Z75" s="45"/>
      <c r="AA75" s="45"/>
      <c r="AB75" s="45" t="s">
        <v>153</v>
      </c>
      <c r="AC75" s="45" t="s">
        <v>153</v>
      </c>
      <c r="AD75" s="45"/>
      <c r="AE75" s="45">
        <v>34.5</v>
      </c>
      <c r="AF75" s="45">
        <f t="shared" si="17"/>
        <v>36</v>
      </c>
      <c r="AG75" s="45"/>
      <c r="AH75" s="45"/>
      <c r="AI75" s="45"/>
      <c r="AJ75" s="45"/>
      <c r="AK75" s="45">
        <v>1.5</v>
      </c>
      <c r="AL75" s="45">
        <v>0.4</v>
      </c>
      <c r="AM75" s="45">
        <v>69</v>
      </c>
      <c r="AN75" s="45">
        <v>6</v>
      </c>
      <c r="AO75" s="45">
        <v>63</v>
      </c>
      <c r="AP75" s="45" t="s">
        <v>207</v>
      </c>
      <c r="AQ75" s="45" t="s">
        <v>155</v>
      </c>
      <c r="AR75" s="45" t="s">
        <v>208</v>
      </c>
      <c r="AS75" s="45" t="s">
        <v>1593</v>
      </c>
      <c r="AT75" s="45" t="s">
        <v>337</v>
      </c>
      <c r="AU75" s="45" t="s">
        <v>1594</v>
      </c>
      <c r="AV75" s="45" t="s">
        <v>1595</v>
      </c>
      <c r="AW75" s="45" t="s">
        <v>1596</v>
      </c>
      <c r="AX75" s="45" t="s">
        <v>187</v>
      </c>
      <c r="AY75" s="45" t="s">
        <v>671</v>
      </c>
      <c r="AZ75" s="45">
        <v>82</v>
      </c>
      <c r="BA75" s="45"/>
      <c r="BB75" s="112"/>
      <c r="BC75" s="112">
        <v>618924000</v>
      </c>
      <c r="BD75" s="112">
        <v>0</v>
      </c>
      <c r="BE75" s="112">
        <v>436196000</v>
      </c>
      <c r="BF75" s="54">
        <v>1055120000</v>
      </c>
      <c r="BG75" s="123">
        <v>8969913</v>
      </c>
      <c r="BH75" s="66">
        <v>0.57999999999999996</v>
      </c>
      <c r="BI75" s="54"/>
      <c r="BJ75" s="45"/>
      <c r="BK75" s="45"/>
      <c r="BL75" s="54">
        <f t="shared" si="18"/>
        <v>0</v>
      </c>
      <c r="BM75" s="45" t="s">
        <v>1597</v>
      </c>
      <c r="BN75" s="45" t="s">
        <v>1586</v>
      </c>
      <c r="BO75" s="45" t="s">
        <v>1589</v>
      </c>
      <c r="BP75" s="74">
        <v>44600</v>
      </c>
      <c r="BQ75" s="74">
        <v>44644</v>
      </c>
      <c r="BR75" s="74">
        <v>45008</v>
      </c>
      <c r="BS75" s="76" t="s">
        <v>1598</v>
      </c>
      <c r="BT75" s="74">
        <v>44614</v>
      </c>
      <c r="BU75" s="45">
        <v>12</v>
      </c>
      <c r="BV75" s="76" t="s">
        <v>1599</v>
      </c>
      <c r="BW75" s="76" t="s">
        <v>676</v>
      </c>
      <c r="BX75" s="45" t="s">
        <v>939</v>
      </c>
      <c r="BY75" s="163">
        <v>45008</v>
      </c>
      <c r="BZ75" s="54">
        <v>216623400</v>
      </c>
      <c r="CA75" s="114">
        <v>44669</v>
      </c>
      <c r="CB75" s="54">
        <v>216623400</v>
      </c>
      <c r="CC75" s="114">
        <v>44880</v>
      </c>
      <c r="CD75" s="54">
        <v>185677200</v>
      </c>
      <c r="CE75" s="114">
        <v>45106</v>
      </c>
      <c r="CF75" s="114"/>
      <c r="CG75" s="114"/>
      <c r="CH75" s="114"/>
      <c r="CI75" s="114"/>
      <c r="CJ75" s="54"/>
      <c r="CK75" s="54"/>
      <c r="CL75" s="54"/>
      <c r="CM75" s="54"/>
      <c r="CN75" s="54"/>
      <c r="CO75" s="54"/>
      <c r="CP75" s="54"/>
      <c r="CQ75" s="54"/>
      <c r="CR75" s="54"/>
      <c r="CS75" s="54"/>
      <c r="CT75" s="54"/>
      <c r="CU75" s="54"/>
      <c r="CV75" s="60">
        <f t="shared" si="19"/>
        <v>618924000</v>
      </c>
      <c r="CW75" s="60">
        <f t="shared" si="20"/>
        <v>0</v>
      </c>
      <c r="CX75" s="60">
        <f t="shared" si="21"/>
        <v>0</v>
      </c>
      <c r="CY75" s="60">
        <f t="shared" si="22"/>
        <v>0</v>
      </c>
      <c r="CZ75" s="61">
        <f t="shared" si="23"/>
        <v>0</v>
      </c>
      <c r="DA75" s="61">
        <f t="shared" si="24"/>
        <v>0</v>
      </c>
      <c r="DB75" s="54">
        <f t="shared" si="25"/>
        <v>0</v>
      </c>
      <c r="DC75" s="60">
        <f t="shared" si="26"/>
        <v>0</v>
      </c>
      <c r="DD75" s="54">
        <v>448361973</v>
      </c>
      <c r="DE75" s="61">
        <f t="shared" si="27"/>
        <v>170562027</v>
      </c>
      <c r="DF75" s="54"/>
      <c r="DG75" s="54">
        <v>436196000</v>
      </c>
      <c r="DH75" s="54">
        <v>415602029</v>
      </c>
      <c r="DI75" s="64">
        <f t="shared" si="28"/>
        <v>0.95278734559693345</v>
      </c>
      <c r="DJ75" s="177">
        <v>0.17949999999999999</v>
      </c>
      <c r="DK75" s="178">
        <v>0.8014</v>
      </c>
      <c r="DL75" s="66">
        <f t="shared" si="16"/>
        <v>0.72442169474765883</v>
      </c>
      <c r="DM75" s="45">
        <v>34.5</v>
      </c>
      <c r="DN75" s="45"/>
      <c r="DO75" s="45"/>
      <c r="DP75" s="45"/>
      <c r="DQ75" s="45"/>
      <c r="DR75" s="45">
        <v>1.5</v>
      </c>
      <c r="DS75" s="81">
        <v>2</v>
      </c>
      <c r="DT75" s="45">
        <v>0.4</v>
      </c>
      <c r="DU75" s="81">
        <v>0</v>
      </c>
      <c r="DV75" s="81">
        <v>69</v>
      </c>
      <c r="DW75" s="69">
        <v>32</v>
      </c>
      <c r="DX75" s="69">
        <v>3</v>
      </c>
      <c r="DY75" s="69">
        <v>2</v>
      </c>
      <c r="DZ75" s="69">
        <v>0</v>
      </c>
      <c r="EA75" s="69">
        <v>28</v>
      </c>
      <c r="EB75" s="69">
        <v>4</v>
      </c>
      <c r="EC75" s="69"/>
      <c r="ED75" s="69"/>
      <c r="EE75" s="69"/>
      <c r="EF75" s="81">
        <v>69</v>
      </c>
      <c r="EG75" s="70">
        <f t="shared" si="29"/>
        <v>0.4</v>
      </c>
      <c r="EH75" s="179" t="s">
        <v>168</v>
      </c>
      <c r="EI75" s="71" t="s">
        <v>1600</v>
      </c>
      <c r="EJ75" s="72" t="s">
        <v>727</v>
      </c>
      <c r="EK75" s="72" t="s">
        <v>505</v>
      </c>
      <c r="EL75" s="72" t="s">
        <v>942</v>
      </c>
      <c r="EM75" s="146">
        <v>45078</v>
      </c>
      <c r="EN75" s="48"/>
      <c r="EO75" s="48"/>
      <c r="EP75" s="48"/>
      <c r="EQ75" s="48"/>
      <c r="ER75" s="74">
        <v>45192</v>
      </c>
      <c r="ES75" s="180">
        <v>69</v>
      </c>
      <c r="ET75" s="180">
        <v>69</v>
      </c>
      <c r="EU75" s="78" t="s">
        <v>169</v>
      </c>
    </row>
    <row r="76" spans="1:158" s="98" customFormat="1" ht="75" hidden="1" customHeight="1" x14ac:dyDescent="0.2">
      <c r="A76" s="120"/>
      <c r="B76" s="121"/>
      <c r="C76" s="95"/>
      <c r="D76" s="161" t="s">
        <v>1601</v>
      </c>
      <c r="E76" s="122" t="s">
        <v>1602</v>
      </c>
      <c r="F76" s="45" t="s">
        <v>227</v>
      </c>
      <c r="G76" s="45" t="s">
        <v>600</v>
      </c>
      <c r="H76" s="45">
        <v>3118769409</v>
      </c>
      <c r="I76" s="45" t="s">
        <v>143</v>
      </c>
      <c r="J76" s="45" t="s">
        <v>601</v>
      </c>
      <c r="K76" s="45" t="s">
        <v>602</v>
      </c>
      <c r="L76" s="81" t="s">
        <v>1603</v>
      </c>
      <c r="M76" s="45">
        <v>12</v>
      </c>
      <c r="N76" s="152" t="s">
        <v>1604</v>
      </c>
      <c r="O76" s="45" t="s">
        <v>1605</v>
      </c>
      <c r="P76" s="45" t="s">
        <v>606</v>
      </c>
      <c r="Q76" s="45" t="s">
        <v>1100</v>
      </c>
      <c r="R76" s="81">
        <v>1</v>
      </c>
      <c r="S76" s="76" t="s">
        <v>1606</v>
      </c>
      <c r="T76" s="81">
        <v>23</v>
      </c>
      <c r="U76" s="48">
        <v>44</v>
      </c>
      <c r="V76" s="49" t="s">
        <v>1607</v>
      </c>
      <c r="W76" s="45" t="s">
        <v>27</v>
      </c>
      <c r="X76" s="45"/>
      <c r="Y76" s="45"/>
      <c r="Z76" s="45"/>
      <c r="AA76" s="45"/>
      <c r="AB76" s="45" t="s">
        <v>153</v>
      </c>
      <c r="AC76" s="45" t="s">
        <v>153</v>
      </c>
      <c r="AD76" s="45"/>
      <c r="AE76" s="45">
        <v>134</v>
      </c>
      <c r="AF76" s="45">
        <f t="shared" si="17"/>
        <v>146</v>
      </c>
      <c r="AG76" s="45"/>
      <c r="AH76" s="45"/>
      <c r="AI76" s="154"/>
      <c r="AJ76" s="154"/>
      <c r="AK76" s="45">
        <v>12</v>
      </c>
      <c r="AL76" s="45">
        <v>21.44</v>
      </c>
      <c r="AM76" s="45">
        <v>134</v>
      </c>
      <c r="AN76" s="45">
        <v>44</v>
      </c>
      <c r="AO76" s="45">
        <v>90</v>
      </c>
      <c r="AP76" s="45" t="s">
        <v>610</v>
      </c>
      <c r="AQ76" s="45" t="s">
        <v>155</v>
      </c>
      <c r="AR76" s="76" t="s">
        <v>208</v>
      </c>
      <c r="AS76" s="45" t="s">
        <v>1608</v>
      </c>
      <c r="AT76" s="45" t="s">
        <v>210</v>
      </c>
      <c r="AU76" s="76" t="s">
        <v>1609</v>
      </c>
      <c r="AV76" s="45" t="s">
        <v>1610</v>
      </c>
      <c r="AW76" s="76" t="s">
        <v>1611</v>
      </c>
      <c r="AX76" s="45" t="s">
        <v>615</v>
      </c>
      <c r="AY76" s="76" t="s">
        <v>1612</v>
      </c>
      <c r="AZ76" s="45">
        <v>71</v>
      </c>
      <c r="BA76" s="44" t="s">
        <v>1613</v>
      </c>
      <c r="BB76" s="112"/>
      <c r="BC76" s="112">
        <v>1206000000</v>
      </c>
      <c r="BD76" s="112">
        <v>0</v>
      </c>
      <c r="BE76" s="112">
        <v>1732520880</v>
      </c>
      <c r="BF76" s="61">
        <v>2938520880</v>
      </c>
      <c r="BG76" s="103">
        <v>9000000</v>
      </c>
      <c r="BH76" s="104">
        <v>0.41</v>
      </c>
      <c r="BI76" s="45"/>
      <c r="BJ76" s="45"/>
      <c r="BK76" s="45"/>
      <c r="BL76" s="54">
        <f t="shared" si="18"/>
        <v>0</v>
      </c>
      <c r="BM76" s="76" t="s">
        <v>1614</v>
      </c>
      <c r="BN76" s="76" t="s">
        <v>1601</v>
      </c>
      <c r="BO76" s="45" t="s">
        <v>1605</v>
      </c>
      <c r="BP76" s="74">
        <v>44600</v>
      </c>
      <c r="BQ76" s="74">
        <v>44699</v>
      </c>
      <c r="BR76" s="74">
        <v>45063</v>
      </c>
      <c r="BS76" s="76" t="s">
        <v>1615</v>
      </c>
      <c r="BT76" s="74">
        <v>44645</v>
      </c>
      <c r="BU76" s="45">
        <v>12</v>
      </c>
      <c r="BV76" s="76" t="s">
        <v>621</v>
      </c>
      <c r="BW76" s="76" t="s">
        <v>622</v>
      </c>
      <c r="BX76" s="45"/>
      <c r="BY76" s="45"/>
      <c r="BZ76" s="113">
        <v>422100000</v>
      </c>
      <c r="CA76" s="114">
        <v>44735</v>
      </c>
      <c r="CB76" s="113">
        <v>422100000</v>
      </c>
      <c r="CC76" s="114">
        <v>45141</v>
      </c>
      <c r="CD76" s="113"/>
      <c r="CE76" s="146"/>
      <c r="CF76" s="146"/>
      <c r="CG76" s="146"/>
      <c r="CH76" s="146"/>
      <c r="CI76" s="146"/>
      <c r="CJ76" s="113"/>
      <c r="CK76" s="113"/>
      <c r="CL76" s="113"/>
      <c r="CM76" s="113"/>
      <c r="CN76" s="113"/>
      <c r="CO76" s="113"/>
      <c r="CP76" s="113"/>
      <c r="CQ76" s="113"/>
      <c r="CR76" s="113"/>
      <c r="CS76" s="113"/>
      <c r="CT76" s="113"/>
      <c r="CU76" s="113"/>
      <c r="CV76" s="60">
        <f t="shared" si="19"/>
        <v>844200000</v>
      </c>
      <c r="CW76" s="60">
        <f t="shared" si="20"/>
        <v>0</v>
      </c>
      <c r="CX76" s="60">
        <f t="shared" si="21"/>
        <v>361800000</v>
      </c>
      <c r="CY76" s="60">
        <f t="shared" si="22"/>
        <v>0</v>
      </c>
      <c r="CZ76" s="61">
        <f t="shared" si="23"/>
        <v>0</v>
      </c>
      <c r="DA76" s="61">
        <f t="shared" si="24"/>
        <v>0</v>
      </c>
      <c r="DB76" s="54">
        <f t="shared" si="25"/>
        <v>0</v>
      </c>
      <c r="DC76" s="60">
        <f t="shared" si="26"/>
        <v>0</v>
      </c>
      <c r="DD76" s="166">
        <v>421958611</v>
      </c>
      <c r="DE76" s="61">
        <f t="shared" si="27"/>
        <v>422241389</v>
      </c>
      <c r="DF76" s="60"/>
      <c r="DG76" s="61">
        <v>1732520880</v>
      </c>
      <c r="DH76" s="63">
        <v>1017924750</v>
      </c>
      <c r="DI76" s="64">
        <f t="shared" si="28"/>
        <v>0.58753967224914483</v>
      </c>
      <c r="DJ76" s="104">
        <v>0</v>
      </c>
      <c r="DK76" s="65">
        <v>0.3906</v>
      </c>
      <c r="DL76" s="66">
        <f t="shared" si="16"/>
        <v>0.34988276202321722</v>
      </c>
      <c r="DM76" s="45">
        <v>134</v>
      </c>
      <c r="DN76" s="167"/>
      <c r="DO76" s="75"/>
      <c r="DP76" s="75"/>
      <c r="DQ76" s="75"/>
      <c r="DR76" s="45">
        <v>121</v>
      </c>
      <c r="DS76" s="75" t="s">
        <v>1616</v>
      </c>
      <c r="DT76" s="45">
        <v>21.44</v>
      </c>
      <c r="DU76" s="168" t="s">
        <v>1617</v>
      </c>
      <c r="DV76" s="168">
        <v>134</v>
      </c>
      <c r="DW76" s="67">
        <v>83</v>
      </c>
      <c r="DX76" s="67">
        <v>41</v>
      </c>
      <c r="DY76" s="67">
        <v>6</v>
      </c>
      <c r="DZ76" s="67">
        <v>2</v>
      </c>
      <c r="EA76" s="67">
        <v>1</v>
      </c>
      <c r="EB76" s="67">
        <v>1</v>
      </c>
      <c r="EC76" s="67"/>
      <c r="ED76" s="67"/>
      <c r="EE76" s="67">
        <v>16</v>
      </c>
      <c r="EF76" s="168">
        <v>134</v>
      </c>
      <c r="EG76" s="70">
        <f t="shared" si="29"/>
        <v>21.44</v>
      </c>
      <c r="EH76" s="45" t="s">
        <v>168</v>
      </c>
      <c r="EI76" s="149" t="s">
        <v>1618</v>
      </c>
      <c r="EJ76" s="119" t="s">
        <v>626</v>
      </c>
      <c r="EK76" s="119" t="s">
        <v>627</v>
      </c>
      <c r="EL76" s="119" t="s">
        <v>628</v>
      </c>
      <c r="EM76" s="169" t="s">
        <v>1619</v>
      </c>
      <c r="EN76" s="48">
        <v>134</v>
      </c>
      <c r="EO76" s="48">
        <v>134</v>
      </c>
      <c r="EP76" s="48" t="s">
        <v>1620</v>
      </c>
      <c r="EQ76" s="48">
        <v>134</v>
      </c>
      <c r="ER76" s="74"/>
    </row>
    <row r="77" spans="1:158" s="98" customFormat="1" ht="75" hidden="1" customHeight="1" x14ac:dyDescent="0.2">
      <c r="A77" s="120" t="s">
        <v>1621</v>
      </c>
      <c r="B77" s="121" t="s">
        <v>1621</v>
      </c>
      <c r="C77" s="95" t="s">
        <v>1621</v>
      </c>
      <c r="D77" s="45" t="s">
        <v>1621</v>
      </c>
      <c r="E77" s="42" t="s">
        <v>1622</v>
      </c>
      <c r="F77" s="45" t="s">
        <v>227</v>
      </c>
      <c r="G77" s="45" t="s">
        <v>1166</v>
      </c>
      <c r="H77" s="45">
        <v>3118353863</v>
      </c>
      <c r="I77" s="45" t="s">
        <v>143</v>
      </c>
      <c r="J77" s="45" t="s">
        <v>229</v>
      </c>
      <c r="K77" s="45" t="s">
        <v>355</v>
      </c>
      <c r="L77" s="81" t="s">
        <v>1623</v>
      </c>
      <c r="M77" s="45">
        <v>12</v>
      </c>
      <c r="N77" s="45" t="s">
        <v>1624</v>
      </c>
      <c r="O77" s="45" t="s">
        <v>1625</v>
      </c>
      <c r="P77" s="45" t="s">
        <v>359</v>
      </c>
      <c r="Q77" s="45" t="s">
        <v>1626</v>
      </c>
      <c r="R77" s="45">
        <v>1</v>
      </c>
      <c r="S77" s="45" t="s">
        <v>1627</v>
      </c>
      <c r="T77" s="45">
        <v>41</v>
      </c>
      <c r="U77" s="48">
        <v>73</v>
      </c>
      <c r="V77" s="49" t="s">
        <v>1628</v>
      </c>
      <c r="W77" s="45" t="s">
        <v>27</v>
      </c>
      <c r="X77" s="45"/>
      <c r="Y77" s="45"/>
      <c r="Z77" s="45"/>
      <c r="AA77" s="45"/>
      <c r="AB77" s="45" t="s">
        <v>153</v>
      </c>
      <c r="AC77" s="45" t="s">
        <v>153</v>
      </c>
      <c r="AD77" s="45"/>
      <c r="AE77" s="45">
        <v>1068</v>
      </c>
      <c r="AF77" s="45">
        <f t="shared" si="17"/>
        <v>2475.8000000000002</v>
      </c>
      <c r="AG77" s="45"/>
      <c r="AH77" s="45"/>
      <c r="AI77" s="45"/>
      <c r="AJ77" s="45"/>
      <c r="AK77" s="45">
        <v>1407.8</v>
      </c>
      <c r="AL77" s="45">
        <v>1068</v>
      </c>
      <c r="AM77" s="45">
        <v>178</v>
      </c>
      <c r="AN77" s="45">
        <v>73</v>
      </c>
      <c r="AO77" s="45">
        <v>105</v>
      </c>
      <c r="AP77" s="45" t="s">
        <v>207</v>
      </c>
      <c r="AQ77" s="45" t="s">
        <v>155</v>
      </c>
      <c r="AR77" s="45" t="s">
        <v>182</v>
      </c>
      <c r="AS77" s="45" t="s">
        <v>363</v>
      </c>
      <c r="AT77" s="45" t="s">
        <v>184</v>
      </c>
      <c r="AU77" s="210" t="s">
        <v>1629</v>
      </c>
      <c r="AV77" s="45" t="s">
        <v>1630</v>
      </c>
      <c r="AW77" s="45" t="s">
        <v>1630</v>
      </c>
      <c r="AX77" s="45" t="s">
        <v>443</v>
      </c>
      <c r="AY77" s="45" t="s">
        <v>1630</v>
      </c>
      <c r="AZ77" s="45">
        <v>84</v>
      </c>
      <c r="BA77" s="210" t="s">
        <v>1631</v>
      </c>
      <c r="BB77" s="112"/>
      <c r="BC77" s="112">
        <v>1601983800</v>
      </c>
      <c r="BD77" s="112">
        <v>0</v>
      </c>
      <c r="BE77" s="112">
        <v>11066151366</v>
      </c>
      <c r="BF77" s="61">
        <v>12668135166</v>
      </c>
      <c r="BG77" s="103">
        <v>8999908.9887640458</v>
      </c>
      <c r="BH77" s="104">
        <v>0.12</v>
      </c>
      <c r="BI77" s="112"/>
      <c r="BJ77" s="45"/>
      <c r="BK77" s="45"/>
      <c r="BL77" s="54">
        <f t="shared" si="18"/>
        <v>0</v>
      </c>
      <c r="BM77" s="45" t="s">
        <v>1632</v>
      </c>
      <c r="BN77" s="45" t="s">
        <v>1621</v>
      </c>
      <c r="BO77" s="45" t="s">
        <v>1625</v>
      </c>
      <c r="BP77" s="74">
        <v>44600</v>
      </c>
      <c r="BQ77" s="74">
        <v>44648</v>
      </c>
      <c r="BR77" s="74">
        <v>45012</v>
      </c>
      <c r="BS77" s="76" t="s">
        <v>1633</v>
      </c>
      <c r="BT77" s="74">
        <v>44638</v>
      </c>
      <c r="BU77" s="45">
        <v>12</v>
      </c>
      <c r="BV77" s="45" t="s">
        <v>1634</v>
      </c>
      <c r="BW77" s="45" t="s">
        <v>1635</v>
      </c>
      <c r="BX77" s="45"/>
      <c r="BY77" s="45"/>
      <c r="BZ77" s="113">
        <v>560694330</v>
      </c>
      <c r="CA77" s="114">
        <v>44673</v>
      </c>
      <c r="CB77" s="113">
        <v>560694330</v>
      </c>
      <c r="CC77" s="114">
        <v>44839</v>
      </c>
      <c r="CD77" s="113">
        <v>480595140</v>
      </c>
      <c r="CE77" s="114">
        <v>44999</v>
      </c>
      <c r="CF77" s="114"/>
      <c r="CG77" s="114"/>
      <c r="CH77" s="114"/>
      <c r="CI77" s="114"/>
      <c r="CJ77" s="113"/>
      <c r="CK77" s="113"/>
      <c r="CL77" s="113"/>
      <c r="CM77" s="113"/>
      <c r="CN77" s="113"/>
      <c r="CO77" s="113"/>
      <c r="CP77" s="113"/>
      <c r="CQ77" s="113"/>
      <c r="CR77" s="113"/>
      <c r="CS77" s="113"/>
      <c r="CT77" s="113"/>
      <c r="CU77" s="113"/>
      <c r="CV77" s="60">
        <f t="shared" si="19"/>
        <v>1601983800</v>
      </c>
      <c r="CW77" s="60">
        <f t="shared" si="20"/>
        <v>0</v>
      </c>
      <c r="CX77" s="60">
        <f t="shared" si="21"/>
        <v>0</v>
      </c>
      <c r="CY77" s="60">
        <f t="shared" si="22"/>
        <v>0</v>
      </c>
      <c r="CZ77" s="61">
        <f t="shared" si="23"/>
        <v>0</v>
      </c>
      <c r="DA77" s="61">
        <f t="shared" si="24"/>
        <v>0</v>
      </c>
      <c r="DB77" s="54">
        <f t="shared" si="25"/>
        <v>0</v>
      </c>
      <c r="DC77" s="60">
        <f t="shared" si="26"/>
        <v>0</v>
      </c>
      <c r="DD77" s="60">
        <v>1571763821</v>
      </c>
      <c r="DE77" s="61">
        <f t="shared" si="27"/>
        <v>30219979</v>
      </c>
      <c r="DF77" s="60"/>
      <c r="DG77" s="61">
        <v>11066151366</v>
      </c>
      <c r="DH77" s="197">
        <v>11058879262</v>
      </c>
      <c r="DI77" s="64">
        <f t="shared" si="28"/>
        <v>0.99934285156966651</v>
      </c>
      <c r="DJ77" s="65">
        <v>3.1E-2</v>
      </c>
      <c r="DK77" s="65">
        <v>0.99400000000000011</v>
      </c>
      <c r="DL77" s="66">
        <f t="shared" si="16"/>
        <v>0.98113590224820002</v>
      </c>
      <c r="DM77" s="45">
        <v>1068</v>
      </c>
      <c r="DN77" s="75"/>
      <c r="DO77" s="75"/>
      <c r="DP77" s="75"/>
      <c r="DQ77" s="75"/>
      <c r="DR77" s="45">
        <v>1407.8</v>
      </c>
      <c r="DS77" s="67" t="s">
        <v>1452</v>
      </c>
      <c r="DT77" s="45">
        <v>1068</v>
      </c>
      <c r="DU77" s="67"/>
      <c r="DV77" s="212">
        <v>178</v>
      </c>
      <c r="DW77" s="68">
        <v>105</v>
      </c>
      <c r="DX77" s="68">
        <v>73</v>
      </c>
      <c r="DY77" s="69"/>
      <c r="DZ77" s="69"/>
      <c r="EA77" s="68"/>
      <c r="EB77" s="68"/>
      <c r="EC77" s="69"/>
      <c r="ED77" s="69"/>
      <c r="EE77" s="212"/>
      <c r="EF77" s="212">
        <v>178</v>
      </c>
      <c r="EG77" s="70">
        <f t="shared" si="29"/>
        <v>1068</v>
      </c>
      <c r="EH77" s="76" t="s">
        <v>168</v>
      </c>
      <c r="EI77" s="213" t="s">
        <v>1636</v>
      </c>
      <c r="EJ77" s="72" t="s">
        <v>195</v>
      </c>
      <c r="EK77" s="72" t="s">
        <v>1183</v>
      </c>
      <c r="EL77" s="72"/>
      <c r="EM77" s="146"/>
      <c r="EN77" s="48"/>
      <c r="EO77" s="48"/>
      <c r="EP77" s="48"/>
      <c r="EQ77" s="48"/>
      <c r="ER77" s="74"/>
      <c r="ES77" s="40"/>
      <c r="ET77" s="40"/>
      <c r="EU77" s="40"/>
    </row>
    <row r="78" spans="1:158" s="40" customFormat="1" ht="75" hidden="1" customHeight="1" x14ac:dyDescent="0.2">
      <c r="A78" s="120" t="s">
        <v>1637</v>
      </c>
      <c r="B78" s="121" t="s">
        <v>1637</v>
      </c>
      <c r="C78" s="95" t="s">
        <v>1637</v>
      </c>
      <c r="D78" s="45" t="s">
        <v>1637</v>
      </c>
      <c r="E78" s="241" t="s">
        <v>1638</v>
      </c>
      <c r="F78" s="45" t="s">
        <v>141</v>
      </c>
      <c r="G78" s="45" t="s">
        <v>730</v>
      </c>
      <c r="H78" s="45">
        <v>3006007039</v>
      </c>
      <c r="I78" s="45" t="s">
        <v>143</v>
      </c>
      <c r="J78" s="45" t="s">
        <v>144</v>
      </c>
      <c r="K78" s="45" t="s">
        <v>173</v>
      </c>
      <c r="L78" s="81" t="s">
        <v>1639</v>
      </c>
      <c r="M78" s="45">
        <v>18</v>
      </c>
      <c r="N78" s="45" t="s">
        <v>1640</v>
      </c>
      <c r="O78" s="45" t="s">
        <v>1641</v>
      </c>
      <c r="P78" s="45" t="s">
        <v>176</v>
      </c>
      <c r="Q78" s="45" t="s">
        <v>1642</v>
      </c>
      <c r="R78" s="81">
        <v>3</v>
      </c>
      <c r="S78" s="76" t="s">
        <v>1643</v>
      </c>
      <c r="T78" s="81">
        <v>60</v>
      </c>
      <c r="U78" s="48">
        <v>19</v>
      </c>
      <c r="V78" s="49" t="s">
        <v>1644</v>
      </c>
      <c r="W78" s="45" t="s">
        <v>27</v>
      </c>
      <c r="X78" s="45"/>
      <c r="Y78" s="45"/>
      <c r="Z78" s="45"/>
      <c r="AA78" s="45"/>
      <c r="AB78" s="45" t="s">
        <v>153</v>
      </c>
      <c r="AC78" s="45"/>
      <c r="AD78" s="45" t="s">
        <v>153</v>
      </c>
      <c r="AE78" s="45">
        <v>200</v>
      </c>
      <c r="AF78" s="45">
        <f t="shared" si="17"/>
        <v>331.4</v>
      </c>
      <c r="AG78" s="45"/>
      <c r="AH78" s="45"/>
      <c r="AI78" s="45"/>
      <c r="AJ78" s="45"/>
      <c r="AK78" s="45">
        <v>131.4</v>
      </c>
      <c r="AL78" s="45">
        <v>100</v>
      </c>
      <c r="AM78" s="45">
        <v>100</v>
      </c>
      <c r="AN78" s="45">
        <v>19</v>
      </c>
      <c r="AO78" s="45">
        <v>81</v>
      </c>
      <c r="AP78" s="45" t="s">
        <v>207</v>
      </c>
      <c r="AQ78" s="45" t="s">
        <v>155</v>
      </c>
      <c r="AR78" s="45" t="s">
        <v>208</v>
      </c>
      <c r="AS78" s="45" t="s">
        <v>1645</v>
      </c>
      <c r="AT78" s="45" t="s">
        <v>210</v>
      </c>
      <c r="AU78" s="45" t="s">
        <v>1646</v>
      </c>
      <c r="AV78" s="45" t="s">
        <v>1647</v>
      </c>
      <c r="AW78" s="45" t="s">
        <v>1462</v>
      </c>
      <c r="AX78" s="45" t="s">
        <v>161</v>
      </c>
      <c r="AY78" s="45" t="s">
        <v>738</v>
      </c>
      <c r="AZ78" s="45">
        <v>97</v>
      </c>
      <c r="BA78" s="45" t="s">
        <v>163</v>
      </c>
      <c r="BB78" s="112"/>
      <c r="BC78" s="112">
        <v>899710000</v>
      </c>
      <c r="BD78" s="112">
        <v>0</v>
      </c>
      <c r="BE78" s="112">
        <v>1645823882</v>
      </c>
      <c r="BF78" s="54">
        <v>2545533882</v>
      </c>
      <c r="BG78" s="123">
        <v>8997100</v>
      </c>
      <c r="BH78" s="66">
        <v>0.35</v>
      </c>
      <c r="BI78" s="54"/>
      <c r="BJ78" s="45"/>
      <c r="BK78" s="45"/>
      <c r="BL78" s="54">
        <f t="shared" si="18"/>
        <v>0</v>
      </c>
      <c r="BM78" s="45" t="s">
        <v>1648</v>
      </c>
      <c r="BN78" s="45" t="s">
        <v>1637</v>
      </c>
      <c r="BO78" s="45" t="s">
        <v>1641</v>
      </c>
      <c r="BP78" s="74">
        <v>44603</v>
      </c>
      <c r="BQ78" s="74">
        <v>44690</v>
      </c>
      <c r="BR78" s="74">
        <v>45238</v>
      </c>
      <c r="BS78" s="76" t="s">
        <v>165</v>
      </c>
      <c r="BT78" s="74">
        <v>44645</v>
      </c>
      <c r="BU78" s="45">
        <v>18</v>
      </c>
      <c r="BV78" s="45" t="s">
        <v>740</v>
      </c>
      <c r="BW78" s="45" t="s">
        <v>1649</v>
      </c>
      <c r="BX78" s="45"/>
      <c r="BY78" s="45"/>
      <c r="BZ78" s="54">
        <v>314898500</v>
      </c>
      <c r="CA78" s="114">
        <v>44747</v>
      </c>
      <c r="CB78" s="54">
        <v>314898500</v>
      </c>
      <c r="CC78" s="114">
        <v>45100</v>
      </c>
      <c r="CD78" s="54">
        <v>269913000</v>
      </c>
      <c r="CE78" s="114">
        <v>45226</v>
      </c>
      <c r="CF78" s="114"/>
      <c r="CG78" s="114"/>
      <c r="CH78" s="114"/>
      <c r="CI78" s="114"/>
      <c r="CJ78" s="54"/>
      <c r="CK78" s="54"/>
      <c r="CL78" s="54"/>
      <c r="CM78" s="54"/>
      <c r="CN78" s="54"/>
      <c r="CO78" s="54"/>
      <c r="CP78" s="54"/>
      <c r="CQ78" s="54"/>
      <c r="CR78" s="54"/>
      <c r="CS78" s="54"/>
      <c r="CT78" s="54"/>
      <c r="CU78" s="54"/>
      <c r="CV78" s="60">
        <f t="shared" si="19"/>
        <v>899710000</v>
      </c>
      <c r="CW78" s="60">
        <f t="shared" si="20"/>
        <v>0</v>
      </c>
      <c r="CX78" s="60">
        <f t="shared" si="21"/>
        <v>0</v>
      </c>
      <c r="CY78" s="60">
        <f t="shared" si="22"/>
        <v>0</v>
      </c>
      <c r="CZ78" s="61">
        <f t="shared" si="23"/>
        <v>0</v>
      </c>
      <c r="DA78" s="61">
        <f t="shared" si="24"/>
        <v>0</v>
      </c>
      <c r="DB78" s="54">
        <f t="shared" si="25"/>
        <v>0</v>
      </c>
      <c r="DC78" s="60">
        <f t="shared" si="26"/>
        <v>0</v>
      </c>
      <c r="DD78" s="54">
        <v>588342207</v>
      </c>
      <c r="DE78" s="61">
        <f t="shared" si="27"/>
        <v>311367793</v>
      </c>
      <c r="DF78" s="54"/>
      <c r="DG78" s="54">
        <v>1645823882</v>
      </c>
      <c r="DH78" s="54">
        <v>1536120488</v>
      </c>
      <c r="DI78" s="64">
        <f t="shared" si="28"/>
        <v>0.93334439049050089</v>
      </c>
      <c r="DJ78" s="177">
        <v>4.9500000000000002E-2</v>
      </c>
      <c r="DK78" s="178">
        <v>0.72239999999999993</v>
      </c>
      <c r="DL78" s="66">
        <f t="shared" si="16"/>
        <v>0.65392427226550776</v>
      </c>
      <c r="DM78" s="45">
        <v>200</v>
      </c>
      <c r="DN78" s="45"/>
      <c r="DO78" s="45"/>
      <c r="DP78" s="45"/>
      <c r="DQ78" s="45"/>
      <c r="DR78" s="45">
        <v>131.4</v>
      </c>
      <c r="DS78" s="81">
        <v>131</v>
      </c>
      <c r="DT78" s="45">
        <v>100</v>
      </c>
      <c r="DU78" s="81">
        <v>100</v>
      </c>
      <c r="DV78" s="81">
        <v>100</v>
      </c>
      <c r="DW78" s="68">
        <v>80</v>
      </c>
      <c r="DX78" s="68">
        <v>18</v>
      </c>
      <c r="DY78" s="68">
        <v>0</v>
      </c>
      <c r="DZ78" s="68">
        <v>0</v>
      </c>
      <c r="EA78" s="68">
        <v>1</v>
      </c>
      <c r="EB78" s="68">
        <v>1</v>
      </c>
      <c r="EC78" s="69"/>
      <c r="ED78" s="69"/>
      <c r="EE78" s="69"/>
      <c r="EF78" s="81">
        <v>100</v>
      </c>
      <c r="EG78" s="70">
        <f t="shared" si="29"/>
        <v>100</v>
      </c>
      <c r="EH78" s="179" t="s">
        <v>168</v>
      </c>
      <c r="EI78" s="165" t="s">
        <v>1650</v>
      </c>
      <c r="EJ78" s="72" t="s">
        <v>727</v>
      </c>
      <c r="EK78" s="72" t="s">
        <v>251</v>
      </c>
      <c r="EL78" s="94"/>
      <c r="EM78" s="146">
        <v>45139</v>
      </c>
      <c r="EN78" s="48">
        <v>100</v>
      </c>
      <c r="EO78" s="48">
        <v>100</v>
      </c>
      <c r="EP78" s="48" t="s">
        <v>901</v>
      </c>
      <c r="EQ78" s="48">
        <v>100</v>
      </c>
      <c r="ER78" s="45"/>
      <c r="ES78" s="180">
        <v>100</v>
      </c>
      <c r="ET78" s="180">
        <v>100</v>
      </c>
      <c r="EU78" s="78" t="s">
        <v>169</v>
      </c>
    </row>
    <row r="79" spans="1:158" s="40" customFormat="1" ht="60" hidden="1" customHeight="1" x14ac:dyDescent="0.2">
      <c r="A79" s="120"/>
      <c r="B79" s="121"/>
      <c r="C79" s="95"/>
      <c r="D79" s="191" t="s">
        <v>1651</v>
      </c>
      <c r="E79" s="192" t="s">
        <v>1652</v>
      </c>
      <c r="F79" s="81" t="s">
        <v>172</v>
      </c>
      <c r="G79" s="43" t="s">
        <v>295</v>
      </c>
      <c r="H79" s="43">
        <v>3174396170</v>
      </c>
      <c r="I79" s="45" t="s">
        <v>143</v>
      </c>
      <c r="J79" s="43" t="s">
        <v>144</v>
      </c>
      <c r="K79" s="43" t="s">
        <v>173</v>
      </c>
      <c r="L79" s="82">
        <v>1573616149373</v>
      </c>
      <c r="M79" s="43">
        <v>24</v>
      </c>
      <c r="N79" s="43" t="s">
        <v>1653</v>
      </c>
      <c r="O79" s="130" t="s">
        <v>1654</v>
      </c>
      <c r="P79" s="43" t="s">
        <v>176</v>
      </c>
      <c r="Q79" s="43" t="s">
        <v>1655</v>
      </c>
      <c r="R79" s="82">
        <v>1</v>
      </c>
      <c r="S79" s="83" t="s">
        <v>1656</v>
      </c>
      <c r="T79" s="82">
        <v>12</v>
      </c>
      <c r="U79" s="48">
        <v>24</v>
      </c>
      <c r="V79" s="49" t="s">
        <v>1657</v>
      </c>
      <c r="W79" s="43" t="s">
        <v>27</v>
      </c>
      <c r="X79" s="43"/>
      <c r="Y79" s="43"/>
      <c r="Z79" s="43"/>
      <c r="AA79" s="43"/>
      <c r="AB79" s="43" t="s">
        <v>153</v>
      </c>
      <c r="AC79" s="43" t="s">
        <v>153</v>
      </c>
      <c r="AD79" s="43"/>
      <c r="AE79" s="43">
        <v>134</v>
      </c>
      <c r="AF79" s="45">
        <f t="shared" si="17"/>
        <v>252.8</v>
      </c>
      <c r="AG79" s="45"/>
      <c r="AH79" s="45"/>
      <c r="AI79" s="43"/>
      <c r="AJ79" s="43"/>
      <c r="AK79" s="43">
        <v>118.8</v>
      </c>
      <c r="AL79" s="43">
        <v>3.8</v>
      </c>
      <c r="AM79" s="43">
        <v>89</v>
      </c>
      <c r="AN79" s="43">
        <v>24</v>
      </c>
      <c r="AO79" s="43">
        <v>65</v>
      </c>
      <c r="AP79" s="43" t="s">
        <v>207</v>
      </c>
      <c r="AQ79" s="43" t="s">
        <v>155</v>
      </c>
      <c r="AR79" s="43" t="s">
        <v>208</v>
      </c>
      <c r="AS79" s="43" t="s">
        <v>209</v>
      </c>
      <c r="AT79" s="43" t="s">
        <v>210</v>
      </c>
      <c r="AU79" s="43" t="s">
        <v>1069</v>
      </c>
      <c r="AV79" s="43" t="s">
        <v>1658</v>
      </c>
      <c r="AW79" s="43" t="s">
        <v>1658</v>
      </c>
      <c r="AX79" s="43" t="s">
        <v>214</v>
      </c>
      <c r="AY79" s="43" t="s">
        <v>1659</v>
      </c>
      <c r="AZ79" s="43">
        <v>87</v>
      </c>
      <c r="BA79" s="43" t="s">
        <v>1660</v>
      </c>
      <c r="BB79" s="84"/>
      <c r="BC79" s="84">
        <v>801000000</v>
      </c>
      <c r="BD79" s="84">
        <v>264642871</v>
      </c>
      <c r="BE79" s="84">
        <v>2434814206</v>
      </c>
      <c r="BF79" s="85">
        <v>3235814206</v>
      </c>
      <c r="BG79" s="86">
        <v>9000000</v>
      </c>
      <c r="BH79" s="87">
        <v>0.24</v>
      </c>
      <c r="BI79" s="43"/>
      <c r="BJ79" s="43"/>
      <c r="BK79" s="43"/>
      <c r="BL79" s="54">
        <f t="shared" si="18"/>
        <v>0</v>
      </c>
      <c r="BM79" s="43" t="s">
        <v>1661</v>
      </c>
      <c r="BN79" s="43" t="s">
        <v>1651</v>
      </c>
      <c r="BO79" s="43" t="s">
        <v>1654</v>
      </c>
      <c r="BP79" s="88">
        <v>44600</v>
      </c>
      <c r="BQ79" s="88">
        <v>44714</v>
      </c>
      <c r="BR79" s="88">
        <v>45444</v>
      </c>
      <c r="BS79" s="131" t="s">
        <v>1662</v>
      </c>
      <c r="BT79" s="132">
        <v>44600</v>
      </c>
      <c r="BU79" s="80">
        <v>24</v>
      </c>
      <c r="BV79" s="133" t="s">
        <v>1663</v>
      </c>
      <c r="BW79" s="133" t="s">
        <v>1664</v>
      </c>
      <c r="BX79" s="80"/>
      <c r="BY79" s="43"/>
      <c r="BZ79" s="85">
        <v>280350000</v>
      </c>
      <c r="CA79" s="89">
        <v>44757</v>
      </c>
      <c r="CB79" s="85"/>
      <c r="CC79" s="128"/>
      <c r="CD79" s="85"/>
      <c r="CE79" s="128"/>
      <c r="CF79" s="128"/>
      <c r="CG79" s="128"/>
      <c r="CH79" s="128"/>
      <c r="CI79" s="128"/>
      <c r="CJ79" s="134"/>
      <c r="CK79" s="85"/>
      <c r="CL79" s="85"/>
      <c r="CM79" s="85"/>
      <c r="CN79" s="85"/>
      <c r="CO79" s="85"/>
      <c r="CP79" s="85"/>
      <c r="CQ79" s="85"/>
      <c r="CR79" s="85"/>
      <c r="CS79" s="85"/>
      <c r="CT79" s="85"/>
      <c r="CU79" s="85"/>
      <c r="CV79" s="60">
        <f t="shared" si="19"/>
        <v>280350000</v>
      </c>
      <c r="CW79" s="60">
        <f t="shared" si="20"/>
        <v>0</v>
      </c>
      <c r="CX79" s="60">
        <f t="shared" si="21"/>
        <v>520650000</v>
      </c>
      <c r="CY79" s="60">
        <f t="shared" si="22"/>
        <v>264642871</v>
      </c>
      <c r="CZ79" s="61">
        <f t="shared" si="23"/>
        <v>0</v>
      </c>
      <c r="DA79" s="61">
        <f t="shared" si="24"/>
        <v>0</v>
      </c>
      <c r="DB79" s="54">
        <f t="shared" si="25"/>
        <v>0</v>
      </c>
      <c r="DC79" s="60">
        <f t="shared" si="26"/>
        <v>0</v>
      </c>
      <c r="DD79" s="85">
        <v>0</v>
      </c>
      <c r="DE79" s="61">
        <f t="shared" si="27"/>
        <v>280350000</v>
      </c>
      <c r="DF79" s="134"/>
      <c r="DG79" s="134">
        <v>2434814206</v>
      </c>
      <c r="DH79" s="134">
        <v>1110275278</v>
      </c>
      <c r="DI79" s="64">
        <f t="shared" si="28"/>
        <v>0.45600000002628538</v>
      </c>
      <c r="DJ79" s="87">
        <v>2.9499999999999998E-2</v>
      </c>
      <c r="DK79" s="136">
        <v>0.13950000000000001</v>
      </c>
      <c r="DL79" s="66">
        <f t="shared" si="16"/>
        <v>0</v>
      </c>
      <c r="DM79" s="92">
        <v>134</v>
      </c>
      <c r="DN79" s="45"/>
      <c r="DO79" s="45"/>
      <c r="DP79" s="45"/>
      <c r="DQ79" s="45"/>
      <c r="DR79" s="92">
        <v>118.8</v>
      </c>
      <c r="DS79" s="91" t="s">
        <v>1665</v>
      </c>
      <c r="DT79" s="91">
        <v>3.8</v>
      </c>
      <c r="DU79" s="43" t="s">
        <v>1666</v>
      </c>
      <c r="DV79" s="92">
        <v>89</v>
      </c>
      <c r="DW79" s="43">
        <v>67</v>
      </c>
      <c r="DX79" s="92">
        <v>22</v>
      </c>
      <c r="DY79" s="92"/>
      <c r="DZ79" s="68"/>
      <c r="EA79" s="68"/>
      <c r="EB79" s="68"/>
      <c r="EC79" s="68"/>
      <c r="ED79" s="68"/>
      <c r="EE79" s="68"/>
      <c r="EF79" s="92">
        <v>89</v>
      </c>
      <c r="EG79" s="70">
        <f t="shared" si="29"/>
        <v>3.8</v>
      </c>
      <c r="EH79" s="69" t="s">
        <v>168</v>
      </c>
      <c r="EI79" s="137"/>
      <c r="EJ79" s="68">
        <v>0</v>
      </c>
      <c r="EK79" s="43">
        <v>0</v>
      </c>
      <c r="EL79" s="242" t="s">
        <v>195</v>
      </c>
      <c r="EM79" s="140"/>
      <c r="EN79" s="48">
        <v>89</v>
      </c>
      <c r="EO79" s="48">
        <v>89</v>
      </c>
      <c r="EP79" s="48" t="s">
        <v>1667</v>
      </c>
      <c r="EQ79" s="48">
        <v>89</v>
      </c>
      <c r="ER79" s="88">
        <v>45444</v>
      </c>
    </row>
    <row r="80" spans="1:158" s="126" customFormat="1" ht="75" hidden="1" customHeight="1" x14ac:dyDescent="0.2">
      <c r="A80" s="120" t="s">
        <v>1668</v>
      </c>
      <c r="B80" s="121" t="s">
        <v>1668</v>
      </c>
      <c r="C80" s="95" t="s">
        <v>1668</v>
      </c>
      <c r="D80" s="45" t="s">
        <v>1668</v>
      </c>
      <c r="E80" s="122" t="s">
        <v>1669</v>
      </c>
      <c r="F80" s="43" t="s">
        <v>141</v>
      </c>
      <c r="G80" s="45" t="s">
        <v>807</v>
      </c>
      <c r="H80" s="45">
        <v>3135461538</v>
      </c>
      <c r="I80" s="45" t="s">
        <v>143</v>
      </c>
      <c r="J80" s="45" t="s">
        <v>601</v>
      </c>
      <c r="K80" s="45" t="s">
        <v>658</v>
      </c>
      <c r="L80" s="81" t="s">
        <v>1670</v>
      </c>
      <c r="M80" s="45">
        <v>18</v>
      </c>
      <c r="N80" s="152" t="s">
        <v>1671</v>
      </c>
      <c r="O80" s="45" t="s">
        <v>1672</v>
      </c>
      <c r="P80" s="45" t="s">
        <v>811</v>
      </c>
      <c r="Q80" s="45" t="s">
        <v>1673</v>
      </c>
      <c r="R80" s="81">
        <v>1</v>
      </c>
      <c r="S80" s="76" t="s">
        <v>1674</v>
      </c>
      <c r="T80" s="81">
        <v>5</v>
      </c>
      <c r="U80" s="48">
        <v>43</v>
      </c>
      <c r="V80" s="49" t="s">
        <v>1675</v>
      </c>
      <c r="W80" s="45" t="s">
        <v>27</v>
      </c>
      <c r="X80" s="45"/>
      <c r="Y80" s="45"/>
      <c r="Z80" s="45"/>
      <c r="AA80" s="45"/>
      <c r="AB80" s="45" t="s">
        <v>153</v>
      </c>
      <c r="AC80" s="45" t="s">
        <v>153</v>
      </c>
      <c r="AD80" s="45"/>
      <c r="AE80" s="45">
        <v>104</v>
      </c>
      <c r="AF80" s="45">
        <f t="shared" si="17"/>
        <v>208</v>
      </c>
      <c r="AG80" s="45"/>
      <c r="AH80" s="45"/>
      <c r="AI80" s="62">
        <v>0</v>
      </c>
      <c r="AJ80" s="62">
        <v>0</v>
      </c>
      <c r="AK80" s="45">
        <v>104</v>
      </c>
      <c r="AL80" s="45">
        <v>15</v>
      </c>
      <c r="AM80" s="45">
        <v>104</v>
      </c>
      <c r="AN80" s="45">
        <v>43</v>
      </c>
      <c r="AO80" s="45">
        <v>61</v>
      </c>
      <c r="AP80" s="45" t="s">
        <v>1676</v>
      </c>
      <c r="AQ80" s="45" t="s">
        <v>1277</v>
      </c>
      <c r="AR80" s="45" t="s">
        <v>208</v>
      </c>
      <c r="AS80" s="45" t="s">
        <v>1677</v>
      </c>
      <c r="AT80" s="45" t="s">
        <v>337</v>
      </c>
      <c r="AU80" s="76" t="s">
        <v>1678</v>
      </c>
      <c r="AV80" s="76" t="s">
        <v>1679</v>
      </c>
      <c r="AW80" s="76" t="s">
        <v>1679</v>
      </c>
      <c r="AX80" s="76" t="s">
        <v>670</v>
      </c>
      <c r="AY80" s="76" t="s">
        <v>1680</v>
      </c>
      <c r="AZ80" s="45">
        <v>95</v>
      </c>
      <c r="BA80" s="45" t="s">
        <v>617</v>
      </c>
      <c r="BB80" s="112"/>
      <c r="BC80" s="112">
        <v>935853311</v>
      </c>
      <c r="BD80" s="112">
        <v>0</v>
      </c>
      <c r="BE80" s="112">
        <v>1027830460</v>
      </c>
      <c r="BF80" s="62">
        <v>1963683771</v>
      </c>
      <c r="BG80" s="103">
        <v>8998589.528846154</v>
      </c>
      <c r="BH80" s="104">
        <v>0.47</v>
      </c>
      <c r="BI80" s="62"/>
      <c r="BJ80" s="45"/>
      <c r="BK80" s="45"/>
      <c r="BL80" s="54">
        <f t="shared" si="18"/>
        <v>0</v>
      </c>
      <c r="BM80" s="76" t="s">
        <v>1681</v>
      </c>
      <c r="BN80" s="76" t="s">
        <v>1668</v>
      </c>
      <c r="BO80" s="45" t="s">
        <v>1672</v>
      </c>
      <c r="BP80" s="74">
        <v>44600</v>
      </c>
      <c r="BQ80" s="74">
        <v>44685</v>
      </c>
      <c r="BR80" s="74">
        <v>45233</v>
      </c>
      <c r="BS80" s="76" t="s">
        <v>1682</v>
      </c>
      <c r="BT80" s="74">
        <v>44624</v>
      </c>
      <c r="BU80" s="45">
        <v>18</v>
      </c>
      <c r="BV80" s="76" t="s">
        <v>1683</v>
      </c>
      <c r="BW80" s="76" t="s">
        <v>919</v>
      </c>
      <c r="BX80" s="45"/>
      <c r="BY80" s="45"/>
      <c r="BZ80" s="60">
        <v>327548659</v>
      </c>
      <c r="CA80" s="114">
        <v>44721</v>
      </c>
      <c r="CB80" s="60">
        <v>327548659</v>
      </c>
      <c r="CC80" s="114">
        <v>45162</v>
      </c>
      <c r="CD80" s="60"/>
      <c r="CE80" s="146"/>
      <c r="CF80" s="146"/>
      <c r="CG80" s="146"/>
      <c r="CH80" s="146"/>
      <c r="CI80" s="146"/>
      <c r="CJ80" s="60"/>
      <c r="CK80" s="60"/>
      <c r="CL80" s="60"/>
      <c r="CM80" s="60"/>
      <c r="CN80" s="60"/>
      <c r="CO80" s="60"/>
      <c r="CP80" s="60"/>
      <c r="CQ80" s="60"/>
      <c r="CR80" s="60"/>
      <c r="CS80" s="60"/>
      <c r="CT80" s="60"/>
      <c r="CU80" s="60"/>
      <c r="CV80" s="60">
        <f t="shared" si="19"/>
        <v>655097318</v>
      </c>
      <c r="CW80" s="60">
        <f t="shared" si="20"/>
        <v>0</v>
      </c>
      <c r="CX80" s="60">
        <f t="shared" si="21"/>
        <v>280755993</v>
      </c>
      <c r="CY80" s="60">
        <f t="shared" si="22"/>
        <v>0</v>
      </c>
      <c r="CZ80" s="61">
        <f t="shared" si="23"/>
        <v>0</v>
      </c>
      <c r="DA80" s="61">
        <f t="shared" si="24"/>
        <v>0</v>
      </c>
      <c r="DB80" s="54">
        <f t="shared" si="25"/>
        <v>0</v>
      </c>
      <c r="DC80" s="60">
        <f t="shared" si="26"/>
        <v>0</v>
      </c>
      <c r="DD80" s="62">
        <f>322542607+1170000</f>
        <v>323712607</v>
      </c>
      <c r="DE80" s="61">
        <f t="shared" si="27"/>
        <v>331384711</v>
      </c>
      <c r="DF80" s="62"/>
      <c r="DG80" s="61">
        <v>1027830460</v>
      </c>
      <c r="DH80" s="62">
        <v>203595017.40000001</v>
      </c>
      <c r="DI80" s="64">
        <f t="shared" si="28"/>
        <v>0.19808229598488453</v>
      </c>
      <c r="DJ80" s="65">
        <v>1.2999999999999999E-3</v>
      </c>
      <c r="DK80" s="65">
        <v>0.21285375491754979</v>
      </c>
      <c r="DL80" s="66">
        <f t="shared" si="16"/>
        <v>0.34590101161697978</v>
      </c>
      <c r="DM80" s="45">
        <v>104</v>
      </c>
      <c r="DN80" s="45"/>
      <c r="DO80" s="45"/>
      <c r="DP80" s="45"/>
      <c r="DQ80" s="45"/>
      <c r="DR80" s="45">
        <v>104</v>
      </c>
      <c r="DS80" s="67">
        <v>0</v>
      </c>
      <c r="DT80" s="45">
        <v>15</v>
      </c>
      <c r="DU80" s="67">
        <v>0</v>
      </c>
      <c r="DV80" s="67">
        <v>104</v>
      </c>
      <c r="DW80" s="68">
        <v>2</v>
      </c>
      <c r="DX80" s="68"/>
      <c r="DY80" s="68">
        <v>3</v>
      </c>
      <c r="DZ80" s="68">
        <v>1</v>
      </c>
      <c r="EA80" s="68">
        <v>56</v>
      </c>
      <c r="EB80" s="68">
        <v>42</v>
      </c>
      <c r="EC80" s="68"/>
      <c r="ED80" s="68"/>
      <c r="EE80" s="69">
        <v>0</v>
      </c>
      <c r="EF80" s="67">
        <v>104</v>
      </c>
      <c r="EG80" s="70">
        <f t="shared" si="29"/>
        <v>15</v>
      </c>
      <c r="EH80" s="45" t="s">
        <v>1684</v>
      </c>
      <c r="EI80" s="71" t="s">
        <v>1685</v>
      </c>
      <c r="EJ80" s="119">
        <v>6</v>
      </c>
      <c r="EK80" s="119" t="s">
        <v>1419</v>
      </c>
      <c r="EL80" s="119" t="s">
        <v>828</v>
      </c>
      <c r="EM80" s="74">
        <v>45163</v>
      </c>
      <c r="EN80" s="48">
        <v>104</v>
      </c>
      <c r="EO80" s="48">
        <v>104</v>
      </c>
      <c r="EP80" s="48" t="s">
        <v>1686</v>
      </c>
      <c r="EQ80" s="48">
        <v>104</v>
      </c>
      <c r="ER80" s="74"/>
      <c r="ES80" s="77">
        <v>104</v>
      </c>
      <c r="ET80" s="77">
        <v>104</v>
      </c>
      <c r="EU80" s="78" t="s">
        <v>169</v>
      </c>
    </row>
    <row r="81" spans="1:151" s="48" customFormat="1" ht="75" hidden="1" customHeight="1" x14ac:dyDescent="0.2">
      <c r="A81" s="120"/>
      <c r="B81" s="121"/>
      <c r="C81" s="95"/>
      <c r="D81" s="161" t="s">
        <v>1687</v>
      </c>
      <c r="E81" s="172" t="s">
        <v>1688</v>
      </c>
      <c r="F81" s="43" t="s">
        <v>141</v>
      </c>
      <c r="G81" s="45" t="s">
        <v>657</v>
      </c>
      <c r="H81" s="45">
        <v>3106561180</v>
      </c>
      <c r="I81" s="45" t="s">
        <v>143</v>
      </c>
      <c r="J81" s="45" t="s">
        <v>144</v>
      </c>
      <c r="K81" s="45" t="s">
        <v>658</v>
      </c>
      <c r="L81" s="81" t="s">
        <v>1689</v>
      </c>
      <c r="M81" s="45">
        <v>18</v>
      </c>
      <c r="N81" s="152" t="s">
        <v>1690</v>
      </c>
      <c r="O81" s="45" t="s">
        <v>1691</v>
      </c>
      <c r="P81" s="45" t="s">
        <v>835</v>
      </c>
      <c r="Q81" s="45" t="s">
        <v>1692</v>
      </c>
      <c r="R81" s="81">
        <v>2</v>
      </c>
      <c r="S81" s="76" t="s">
        <v>1693</v>
      </c>
      <c r="T81" s="81">
        <v>9</v>
      </c>
      <c r="U81" s="48">
        <v>32</v>
      </c>
      <c r="V81" s="49" t="s">
        <v>1694</v>
      </c>
      <c r="W81" s="45" t="s">
        <v>23</v>
      </c>
      <c r="X81" s="45" t="s">
        <v>153</v>
      </c>
      <c r="Y81" s="45" t="s">
        <v>153</v>
      </c>
      <c r="Z81" s="45"/>
      <c r="AA81" s="45" t="s">
        <v>714</v>
      </c>
      <c r="AB81" s="45"/>
      <c r="AC81" s="45"/>
      <c r="AD81" s="45"/>
      <c r="AE81" s="45">
        <v>258.8</v>
      </c>
      <c r="AF81" s="45">
        <f>AG81+AH81</f>
        <v>258.8</v>
      </c>
      <c r="AG81" s="76">
        <v>258.8</v>
      </c>
      <c r="AH81" s="76"/>
      <c r="AI81" s="62">
        <v>1524606663</v>
      </c>
      <c r="AJ81" s="62">
        <v>0</v>
      </c>
      <c r="AK81" s="45">
        <v>0</v>
      </c>
      <c r="AL81" s="45">
        <v>258</v>
      </c>
      <c r="AM81" s="45">
        <v>98</v>
      </c>
      <c r="AN81" s="45">
        <v>32</v>
      </c>
      <c r="AO81" s="45">
        <v>66</v>
      </c>
      <c r="AP81" s="45" t="s">
        <v>1695</v>
      </c>
      <c r="AQ81" s="45" t="s">
        <v>155</v>
      </c>
      <c r="AR81" s="45"/>
      <c r="AS81" s="45" t="s">
        <v>1696</v>
      </c>
      <c r="AT81" s="45" t="s">
        <v>716</v>
      </c>
      <c r="AU81" s="45" t="s">
        <v>817</v>
      </c>
      <c r="AV81" s="45" t="s">
        <v>1697</v>
      </c>
      <c r="AW81" s="45" t="s">
        <v>1698</v>
      </c>
      <c r="AX81" s="45" t="s">
        <v>820</v>
      </c>
      <c r="AY81" s="45" t="s">
        <v>1699</v>
      </c>
      <c r="AZ81" s="45">
        <v>95</v>
      </c>
      <c r="BA81" s="45" t="s">
        <v>1700</v>
      </c>
      <c r="BB81" s="112"/>
      <c r="BC81" s="112">
        <v>907401960</v>
      </c>
      <c r="BD81" s="112">
        <v>0</v>
      </c>
      <c r="BE81" s="112">
        <v>617204703</v>
      </c>
      <c r="BF81" s="62">
        <v>1524606663</v>
      </c>
      <c r="BG81" s="103">
        <v>9259203.673469387</v>
      </c>
      <c r="BH81" s="104">
        <v>0.59</v>
      </c>
      <c r="BI81" s="62"/>
      <c r="BJ81" s="45"/>
      <c r="BK81" s="45"/>
      <c r="BL81" s="54">
        <f t="shared" si="18"/>
        <v>0</v>
      </c>
      <c r="BM81" s="76" t="s">
        <v>1701</v>
      </c>
      <c r="BN81" s="76" t="s">
        <v>1687</v>
      </c>
      <c r="BO81" s="45" t="s">
        <v>1691</v>
      </c>
      <c r="BP81" s="74">
        <v>44656</v>
      </c>
      <c r="BQ81" s="74">
        <v>44699</v>
      </c>
      <c r="BR81" s="74">
        <v>45247</v>
      </c>
      <c r="BS81" s="76" t="s">
        <v>165</v>
      </c>
      <c r="BT81" s="74">
        <v>44693</v>
      </c>
      <c r="BU81" s="45">
        <v>18</v>
      </c>
      <c r="BV81" s="76" t="s">
        <v>1702</v>
      </c>
      <c r="BW81" s="76" t="s">
        <v>1703</v>
      </c>
      <c r="BX81" s="45"/>
      <c r="BY81" s="45"/>
      <c r="BZ81" s="60">
        <v>317590686</v>
      </c>
      <c r="CA81" s="114">
        <v>44736</v>
      </c>
      <c r="CB81" s="60">
        <v>317590686</v>
      </c>
      <c r="CC81" s="114">
        <v>45071</v>
      </c>
      <c r="CD81" s="60">
        <v>272220588</v>
      </c>
      <c r="CE81" s="114">
        <v>45222</v>
      </c>
      <c r="CF81" s="114"/>
      <c r="CG81" s="114"/>
      <c r="CH81" s="114"/>
      <c r="CI81" s="114"/>
      <c r="CJ81" s="60"/>
      <c r="CK81" s="60"/>
      <c r="CL81" s="60"/>
      <c r="CM81" s="60"/>
      <c r="CN81" s="60"/>
      <c r="CO81" s="60"/>
      <c r="CP81" s="60"/>
      <c r="CQ81" s="60"/>
      <c r="CR81" s="60"/>
      <c r="CS81" s="60"/>
      <c r="CT81" s="60"/>
      <c r="CU81" s="60"/>
      <c r="CV81" s="60">
        <f t="shared" si="19"/>
        <v>907401960</v>
      </c>
      <c r="CW81" s="60">
        <f t="shared" si="20"/>
        <v>0</v>
      </c>
      <c r="CX81" s="60">
        <f t="shared" si="21"/>
        <v>0</v>
      </c>
      <c r="CY81" s="60">
        <f t="shared" si="22"/>
        <v>0</v>
      </c>
      <c r="CZ81" s="61">
        <f t="shared" si="23"/>
        <v>0</v>
      </c>
      <c r="DA81" s="61">
        <f t="shared" si="24"/>
        <v>0</v>
      </c>
      <c r="DB81" s="54">
        <f t="shared" si="25"/>
        <v>0</v>
      </c>
      <c r="DC81" s="60">
        <f t="shared" si="26"/>
        <v>0</v>
      </c>
      <c r="DD81" s="154">
        <f>+BC81*0.693</f>
        <v>628829558.27999997</v>
      </c>
      <c r="DE81" s="61">
        <f t="shared" si="27"/>
        <v>278572401.72000003</v>
      </c>
      <c r="DF81" s="62"/>
      <c r="DG81" s="61">
        <v>617204703</v>
      </c>
      <c r="DH81" s="61">
        <v>216930000</v>
      </c>
      <c r="DI81" s="64">
        <f t="shared" si="28"/>
        <v>0.35147172234039181</v>
      </c>
      <c r="DJ81" s="65">
        <v>0.27</v>
      </c>
      <c r="DK81" s="65">
        <v>0.67059999999999997</v>
      </c>
      <c r="DL81" s="66">
        <f t="shared" si="16"/>
        <v>0.69299999999999995</v>
      </c>
      <c r="DM81" s="45">
        <v>258.8</v>
      </c>
      <c r="DN81" s="75">
        <v>49</v>
      </c>
      <c r="DO81" s="75"/>
      <c r="DP81" s="75"/>
      <c r="DQ81" s="75" t="s">
        <v>1704</v>
      </c>
      <c r="DR81" s="45">
        <v>0</v>
      </c>
      <c r="DS81" s="67">
        <v>0</v>
      </c>
      <c r="DT81" s="45">
        <v>258</v>
      </c>
      <c r="DU81" s="67">
        <v>49</v>
      </c>
      <c r="DV81" s="67"/>
      <c r="DW81" s="69">
        <v>66</v>
      </c>
      <c r="DX81" s="69">
        <v>32</v>
      </c>
      <c r="DY81" s="69"/>
      <c r="DZ81" s="69"/>
      <c r="EA81" s="68"/>
      <c r="EB81" s="68"/>
      <c r="EC81" s="68"/>
      <c r="ED81" s="68"/>
      <c r="EE81" s="69"/>
      <c r="EF81" s="67"/>
      <c r="EG81" s="70">
        <f t="shared" si="29"/>
        <v>565.79999999999995</v>
      </c>
      <c r="EH81" s="45" t="s">
        <v>168</v>
      </c>
      <c r="EI81" s="71" t="s">
        <v>1705</v>
      </c>
      <c r="EJ81" s="119" t="s">
        <v>195</v>
      </c>
      <c r="EK81" s="119" t="s">
        <v>678</v>
      </c>
      <c r="EL81" s="119"/>
      <c r="EM81" s="74">
        <v>45168</v>
      </c>
      <c r="EN81" s="48">
        <v>0</v>
      </c>
      <c r="EO81" s="48">
        <v>0</v>
      </c>
      <c r="EP81" s="48">
        <v>0</v>
      </c>
      <c r="EQ81" s="48">
        <v>0</v>
      </c>
      <c r="ER81" s="45"/>
      <c r="ES81" s="77">
        <v>0</v>
      </c>
      <c r="ET81" s="77">
        <v>0</v>
      </c>
      <c r="EU81" s="78" t="s">
        <v>169</v>
      </c>
    </row>
    <row r="82" spans="1:151" s="48" customFormat="1" ht="75" hidden="1" customHeight="1" x14ac:dyDescent="0.2">
      <c r="A82" s="120"/>
      <c r="B82" s="121"/>
      <c r="C82" s="95"/>
      <c r="D82" s="191" t="s">
        <v>1706</v>
      </c>
      <c r="E82" s="80" t="s">
        <v>1707</v>
      </c>
      <c r="F82" s="81" t="s">
        <v>172</v>
      </c>
      <c r="G82" s="82" t="s">
        <v>172</v>
      </c>
      <c r="H82" s="43">
        <v>3103343535</v>
      </c>
      <c r="I82" s="45" t="s">
        <v>143</v>
      </c>
      <c r="J82" s="43" t="s">
        <v>144</v>
      </c>
      <c r="K82" s="43" t="s">
        <v>173</v>
      </c>
      <c r="L82" s="43"/>
      <c r="M82" s="43">
        <v>18</v>
      </c>
      <c r="N82" s="43" t="s">
        <v>1708</v>
      </c>
      <c r="O82" s="43" t="s">
        <v>1709</v>
      </c>
      <c r="P82" s="43" t="s">
        <v>176</v>
      </c>
      <c r="Q82" s="43" t="s">
        <v>1710</v>
      </c>
      <c r="R82" s="82">
        <v>3</v>
      </c>
      <c r="S82" s="83" t="s">
        <v>1711</v>
      </c>
      <c r="T82" s="82">
        <v>34</v>
      </c>
      <c r="U82" s="48">
        <v>32</v>
      </c>
      <c r="V82" s="49" t="s">
        <v>1712</v>
      </c>
      <c r="W82" s="43" t="s">
        <v>27</v>
      </c>
      <c r="X82" s="43"/>
      <c r="Y82" s="43"/>
      <c r="Z82" s="43"/>
      <c r="AA82" s="43"/>
      <c r="AB82" s="43" t="s">
        <v>153</v>
      </c>
      <c r="AC82" s="43" t="s">
        <v>153</v>
      </c>
      <c r="AD82" s="43"/>
      <c r="AE82" s="43">
        <v>431</v>
      </c>
      <c r="AF82" s="45">
        <f>AE82+AK82</f>
        <v>602.35</v>
      </c>
      <c r="AG82" s="45"/>
      <c r="AH82" s="45"/>
      <c r="AI82" s="43"/>
      <c r="AJ82" s="43"/>
      <c r="AK82" s="43">
        <v>171.35</v>
      </c>
      <c r="AL82" s="43">
        <v>171.35</v>
      </c>
      <c r="AM82" s="43">
        <v>200</v>
      </c>
      <c r="AN82" s="43">
        <v>32</v>
      </c>
      <c r="AO82" s="43">
        <v>168</v>
      </c>
      <c r="AP82" s="43" t="s">
        <v>207</v>
      </c>
      <c r="AQ82" s="43" t="s">
        <v>155</v>
      </c>
      <c r="AR82" s="43" t="s">
        <v>208</v>
      </c>
      <c r="AS82" s="43" t="s">
        <v>281</v>
      </c>
      <c r="AT82" s="43" t="s">
        <v>210</v>
      </c>
      <c r="AU82" s="83" t="s">
        <v>282</v>
      </c>
      <c r="AV82" s="83" t="s">
        <v>1713</v>
      </c>
      <c r="AW82" s="83" t="s">
        <v>1714</v>
      </c>
      <c r="AX82" s="83" t="s">
        <v>264</v>
      </c>
      <c r="AY82" s="83" t="s">
        <v>1715</v>
      </c>
      <c r="AZ82" s="43">
        <v>90</v>
      </c>
      <c r="BA82" s="43"/>
      <c r="BB82" s="84"/>
      <c r="BC82" s="84">
        <v>1800000000</v>
      </c>
      <c r="BD82" s="84">
        <v>0</v>
      </c>
      <c r="BE82" s="84">
        <v>1384782000</v>
      </c>
      <c r="BF82" s="85">
        <v>3184782000</v>
      </c>
      <c r="BG82" s="86">
        <v>9000000</v>
      </c>
      <c r="BH82" s="87">
        <v>0.56000000000000005</v>
      </c>
      <c r="BI82" s="85"/>
      <c r="BJ82" s="43"/>
      <c r="BK82" s="43"/>
      <c r="BL82" s="54">
        <f t="shared" si="18"/>
        <v>0</v>
      </c>
      <c r="BM82" s="83" t="s">
        <v>1716</v>
      </c>
      <c r="BN82" s="83" t="s">
        <v>1706</v>
      </c>
      <c r="BO82" s="43" t="s">
        <v>1709</v>
      </c>
      <c r="BP82" s="88">
        <v>44600</v>
      </c>
      <c r="BQ82" s="88">
        <v>44643</v>
      </c>
      <c r="BR82" s="88">
        <v>45191</v>
      </c>
      <c r="BS82" s="83" t="s">
        <v>165</v>
      </c>
      <c r="BT82" s="88">
        <v>44638</v>
      </c>
      <c r="BU82" s="43">
        <v>18</v>
      </c>
      <c r="BV82" s="83" t="s">
        <v>1717</v>
      </c>
      <c r="BW82" s="83" t="s">
        <v>1718</v>
      </c>
      <c r="BX82" s="43"/>
      <c r="BY82" s="43"/>
      <c r="BZ82" s="85">
        <v>630000000</v>
      </c>
      <c r="CA82" s="89">
        <v>44694</v>
      </c>
      <c r="CB82" s="85">
        <v>630000000</v>
      </c>
      <c r="CC82" s="89">
        <v>45055</v>
      </c>
      <c r="CD82" s="85"/>
      <c r="CE82" s="128"/>
      <c r="CF82" s="128"/>
      <c r="CG82" s="128"/>
      <c r="CH82" s="128"/>
      <c r="CI82" s="128"/>
      <c r="CJ82" s="85"/>
      <c r="CK82" s="85"/>
      <c r="CL82" s="85"/>
      <c r="CM82" s="85"/>
      <c r="CN82" s="85"/>
      <c r="CO82" s="85"/>
      <c r="CP82" s="85"/>
      <c r="CQ82" s="85"/>
      <c r="CR82" s="85"/>
      <c r="CS82" s="85"/>
      <c r="CT82" s="85"/>
      <c r="CU82" s="85"/>
      <c r="CV82" s="60">
        <f t="shared" si="19"/>
        <v>1260000000</v>
      </c>
      <c r="CW82" s="60">
        <f t="shared" si="20"/>
        <v>0</v>
      </c>
      <c r="CX82" s="60">
        <f t="shared" si="21"/>
        <v>540000000</v>
      </c>
      <c r="CY82" s="60">
        <f t="shared" si="22"/>
        <v>0</v>
      </c>
      <c r="CZ82" s="61">
        <f t="shared" si="23"/>
        <v>0</v>
      </c>
      <c r="DA82" s="61">
        <f t="shared" si="24"/>
        <v>0</v>
      </c>
      <c r="DB82" s="54">
        <f t="shared" si="25"/>
        <v>0</v>
      </c>
      <c r="DC82" s="60">
        <f t="shared" si="26"/>
        <v>0</v>
      </c>
      <c r="DD82" s="60">
        <v>767314000</v>
      </c>
      <c r="DE82" s="61">
        <f t="shared" si="27"/>
        <v>492686000</v>
      </c>
      <c r="DF82" s="85"/>
      <c r="DG82" s="85">
        <v>1384782000</v>
      </c>
      <c r="DH82" s="85">
        <v>1027982399</v>
      </c>
      <c r="DI82" s="64">
        <f t="shared" si="28"/>
        <v>0.74234240407515406</v>
      </c>
      <c r="DJ82" s="90">
        <v>0.1</v>
      </c>
      <c r="DK82" s="87">
        <v>0.53569999999999995</v>
      </c>
      <c r="DL82" s="66">
        <f t="shared" si="16"/>
        <v>0.42628555555555553</v>
      </c>
      <c r="DM82" s="43">
        <v>431</v>
      </c>
      <c r="DN82" s="45"/>
      <c r="DO82" s="45"/>
      <c r="DP82" s="45"/>
      <c r="DQ82" s="45"/>
      <c r="DR82" s="43">
        <v>171.35</v>
      </c>
      <c r="DS82" s="91"/>
      <c r="DT82" s="43">
        <v>171.35</v>
      </c>
      <c r="DU82" s="92"/>
      <c r="DV82" s="92">
        <v>200</v>
      </c>
      <c r="DW82" s="68">
        <v>168</v>
      </c>
      <c r="DX82" s="68">
        <v>32</v>
      </c>
      <c r="DY82" s="69"/>
      <c r="DZ82" s="69"/>
      <c r="EA82" s="69"/>
      <c r="EB82" s="69"/>
      <c r="EC82" s="69"/>
      <c r="ED82" s="69"/>
      <c r="EE82" s="69">
        <v>200</v>
      </c>
      <c r="EF82" s="92">
        <v>200</v>
      </c>
      <c r="EG82" s="70">
        <f t="shared" si="29"/>
        <v>171.35</v>
      </c>
      <c r="EH82" s="83" t="s">
        <v>168</v>
      </c>
      <c r="EI82" s="243" t="s">
        <v>1719</v>
      </c>
      <c r="EJ82" s="72" t="s">
        <v>941</v>
      </c>
      <c r="EK82" s="72" t="s">
        <v>505</v>
      </c>
      <c r="EL82" s="94"/>
      <c r="EM82" s="88">
        <v>44956</v>
      </c>
      <c r="EN82" s="48">
        <v>200</v>
      </c>
      <c r="EO82" s="48">
        <v>200</v>
      </c>
      <c r="EP82" s="48" t="s">
        <v>1720</v>
      </c>
      <c r="EQ82" s="48">
        <v>200</v>
      </c>
      <c r="ER82" s="88"/>
      <c r="ET82" s="40"/>
      <c r="EU82" s="40"/>
    </row>
    <row r="83" spans="1:151" s="40" customFormat="1" ht="120" hidden="1" customHeight="1" x14ac:dyDescent="0.2">
      <c r="A83" s="120" t="s">
        <v>1721</v>
      </c>
      <c r="B83" s="121" t="s">
        <v>1721</v>
      </c>
      <c r="C83" s="95" t="s">
        <v>1721</v>
      </c>
      <c r="D83" s="45" t="s">
        <v>1721</v>
      </c>
      <c r="E83" s="187" t="s">
        <v>1722</v>
      </c>
      <c r="F83" s="45" t="s">
        <v>141</v>
      </c>
      <c r="G83" s="45" t="s">
        <v>730</v>
      </c>
      <c r="H83" s="45">
        <v>3006007039</v>
      </c>
      <c r="I83" s="45" t="s">
        <v>143</v>
      </c>
      <c r="J83" s="45" t="s">
        <v>144</v>
      </c>
      <c r="K83" s="45" t="s">
        <v>173</v>
      </c>
      <c r="L83" s="81">
        <v>1573168164560</v>
      </c>
      <c r="M83" s="45">
        <v>18</v>
      </c>
      <c r="N83" s="45" t="s">
        <v>1723</v>
      </c>
      <c r="O83" s="45" t="s">
        <v>1724</v>
      </c>
      <c r="P83" s="45" t="s">
        <v>176</v>
      </c>
      <c r="Q83" s="45" t="s">
        <v>204</v>
      </c>
      <c r="R83" s="81">
        <v>1</v>
      </c>
      <c r="S83" s="76" t="s">
        <v>1725</v>
      </c>
      <c r="T83" s="81">
        <v>28</v>
      </c>
      <c r="U83" s="48">
        <v>27</v>
      </c>
      <c r="V83" s="49" t="s">
        <v>1726</v>
      </c>
      <c r="W83" s="45" t="s">
        <v>27</v>
      </c>
      <c r="X83" s="45"/>
      <c r="Y83" s="45"/>
      <c r="Z83" s="45"/>
      <c r="AA83" s="45"/>
      <c r="AB83" s="45" t="s">
        <v>153</v>
      </c>
      <c r="AC83" s="45" t="s">
        <v>153</v>
      </c>
      <c r="AD83" s="45"/>
      <c r="AE83" s="45">
        <v>272</v>
      </c>
      <c r="AF83" s="45">
        <f>AE83+AK83</f>
        <v>443.93</v>
      </c>
      <c r="AG83" s="45"/>
      <c r="AH83" s="45"/>
      <c r="AI83" s="45"/>
      <c r="AJ83" s="45"/>
      <c r="AK83" s="45">
        <v>171.93</v>
      </c>
      <c r="AL83" s="45">
        <v>14</v>
      </c>
      <c r="AM83" s="45">
        <v>121</v>
      </c>
      <c r="AN83" s="45">
        <v>27</v>
      </c>
      <c r="AO83" s="45">
        <v>94</v>
      </c>
      <c r="AP83" s="45" t="s">
        <v>207</v>
      </c>
      <c r="AQ83" s="45" t="s">
        <v>155</v>
      </c>
      <c r="AR83" s="45" t="s">
        <v>208</v>
      </c>
      <c r="AS83" s="45" t="s">
        <v>1727</v>
      </c>
      <c r="AT83" s="45" t="s">
        <v>210</v>
      </c>
      <c r="AU83" s="45" t="s">
        <v>1728</v>
      </c>
      <c r="AV83" s="45" t="s">
        <v>1729</v>
      </c>
      <c r="AW83" s="45" t="s">
        <v>1730</v>
      </c>
      <c r="AX83" s="45" t="s">
        <v>460</v>
      </c>
      <c r="AY83" s="45" t="s">
        <v>1731</v>
      </c>
      <c r="AZ83" s="45">
        <v>87</v>
      </c>
      <c r="BA83" s="45" t="s">
        <v>1732</v>
      </c>
      <c r="BB83" s="112"/>
      <c r="BC83" s="112">
        <v>1089000000</v>
      </c>
      <c r="BD83" s="112">
        <v>0</v>
      </c>
      <c r="BE83" s="112">
        <v>986954000</v>
      </c>
      <c r="BF83" s="54">
        <v>2075954000</v>
      </c>
      <c r="BG83" s="123">
        <v>9000000</v>
      </c>
      <c r="BH83" s="66">
        <v>0.52</v>
      </c>
      <c r="BI83" s="54"/>
      <c r="BJ83" s="45"/>
      <c r="BK83" s="45"/>
      <c r="BL83" s="54">
        <f t="shared" si="18"/>
        <v>0</v>
      </c>
      <c r="BM83" s="45" t="s">
        <v>1733</v>
      </c>
      <c r="BN83" s="45" t="s">
        <v>1721</v>
      </c>
      <c r="BO83" s="45" t="s">
        <v>1724</v>
      </c>
      <c r="BP83" s="74">
        <v>44600</v>
      </c>
      <c r="BQ83" s="74">
        <v>44655</v>
      </c>
      <c r="BR83" s="74">
        <v>45202</v>
      </c>
      <c r="BS83" s="76" t="s">
        <v>165</v>
      </c>
      <c r="BT83" s="74">
        <v>44643</v>
      </c>
      <c r="BU83" s="45">
        <v>18</v>
      </c>
      <c r="BV83" s="45" t="s">
        <v>1734</v>
      </c>
      <c r="BW83" s="45" t="s">
        <v>1735</v>
      </c>
      <c r="BX83" s="45"/>
      <c r="BY83" s="45"/>
      <c r="BZ83" s="54">
        <v>381150000</v>
      </c>
      <c r="CA83" s="114">
        <v>44697</v>
      </c>
      <c r="CB83" s="54">
        <v>381150000</v>
      </c>
      <c r="CC83" s="114">
        <v>45162</v>
      </c>
      <c r="CD83" s="54"/>
      <c r="CE83" s="146"/>
      <c r="CF83" s="146"/>
      <c r="CG83" s="146"/>
      <c r="CH83" s="146"/>
      <c r="CI83" s="146"/>
      <c r="CJ83" s="54"/>
      <c r="CK83" s="54"/>
      <c r="CL83" s="54"/>
      <c r="CM83" s="54"/>
      <c r="CN83" s="54"/>
      <c r="CO83" s="54"/>
      <c r="CP83" s="54"/>
      <c r="CQ83" s="54"/>
      <c r="CR83" s="54"/>
      <c r="CS83" s="54"/>
      <c r="CT83" s="54"/>
      <c r="CU83" s="54"/>
      <c r="CV83" s="60">
        <f t="shared" si="19"/>
        <v>762300000</v>
      </c>
      <c r="CW83" s="60">
        <f t="shared" si="20"/>
        <v>0</v>
      </c>
      <c r="CX83" s="60">
        <f t="shared" si="21"/>
        <v>326700000</v>
      </c>
      <c r="CY83" s="60">
        <f t="shared" si="22"/>
        <v>0</v>
      </c>
      <c r="CZ83" s="61">
        <f t="shared" si="23"/>
        <v>0</v>
      </c>
      <c r="DA83" s="61">
        <f t="shared" si="24"/>
        <v>0</v>
      </c>
      <c r="DB83" s="54">
        <f t="shared" si="25"/>
        <v>0</v>
      </c>
      <c r="DC83" s="60">
        <f t="shared" si="26"/>
        <v>0</v>
      </c>
      <c r="DD83" s="54">
        <v>354163497</v>
      </c>
      <c r="DE83" s="61">
        <f t="shared" si="27"/>
        <v>408136503</v>
      </c>
      <c r="DF83" s="54"/>
      <c r="DG83" s="54">
        <v>986954000</v>
      </c>
      <c r="DH83" s="54">
        <v>721609148.75999999</v>
      </c>
      <c r="DI83" s="64">
        <f t="shared" si="28"/>
        <v>0.73114770167606591</v>
      </c>
      <c r="DJ83" s="177">
        <v>0.16</v>
      </c>
      <c r="DK83" s="190">
        <v>0.53</v>
      </c>
      <c r="DL83" s="66">
        <f t="shared" si="16"/>
        <v>0.32521900550964189</v>
      </c>
      <c r="DM83" s="45">
        <v>272</v>
      </c>
      <c r="DN83" s="45"/>
      <c r="DO83" s="45"/>
      <c r="DP83" s="45"/>
      <c r="DQ83" s="45"/>
      <c r="DR83" s="45">
        <v>171.93</v>
      </c>
      <c r="DS83" s="81">
        <v>172</v>
      </c>
      <c r="DT83" s="45">
        <v>14</v>
      </c>
      <c r="DU83" s="81">
        <v>14</v>
      </c>
      <c r="DV83" s="81">
        <v>121</v>
      </c>
      <c r="DW83" s="68">
        <v>90</v>
      </c>
      <c r="DX83" s="68">
        <v>25</v>
      </c>
      <c r="DY83" s="68">
        <v>0</v>
      </c>
      <c r="DZ83" s="68">
        <v>0</v>
      </c>
      <c r="EA83" s="68">
        <v>4</v>
      </c>
      <c r="EB83" s="68">
        <v>2</v>
      </c>
      <c r="EC83" s="69"/>
      <c r="ED83" s="69"/>
      <c r="EE83" s="69"/>
      <c r="EF83" s="81">
        <v>121</v>
      </c>
      <c r="EG83" s="70">
        <f t="shared" si="29"/>
        <v>14</v>
      </c>
      <c r="EH83" s="179" t="s">
        <v>168</v>
      </c>
      <c r="EI83" s="188" t="s">
        <v>1736</v>
      </c>
      <c r="EJ83" s="72" t="s">
        <v>195</v>
      </c>
      <c r="EK83" s="72" t="s">
        <v>251</v>
      </c>
      <c r="EL83" s="94"/>
      <c r="EM83" s="146">
        <v>45200</v>
      </c>
      <c r="EN83" s="48">
        <v>121</v>
      </c>
      <c r="EO83" s="48">
        <v>121</v>
      </c>
      <c r="EP83" s="48" t="s">
        <v>1737</v>
      </c>
      <c r="EQ83" s="48">
        <v>121</v>
      </c>
      <c r="ER83" s="45"/>
      <c r="ES83" s="180">
        <v>121</v>
      </c>
      <c r="ET83" s="180">
        <v>121</v>
      </c>
      <c r="EU83" s="78" t="s">
        <v>169</v>
      </c>
    </row>
    <row r="84" spans="1:151" s="40" customFormat="1" ht="75" hidden="1" customHeight="1" x14ac:dyDescent="0.2">
      <c r="A84" s="120"/>
      <c r="B84" s="121"/>
      <c r="C84" s="95"/>
      <c r="D84" s="161" t="s">
        <v>1738</v>
      </c>
      <c r="E84" s="111" t="s">
        <v>1739</v>
      </c>
      <c r="F84" s="45" t="s">
        <v>141</v>
      </c>
      <c r="G84" s="45" t="s">
        <v>1012</v>
      </c>
      <c r="H84" s="45">
        <v>3134069096</v>
      </c>
      <c r="I84" s="45" t="s">
        <v>143</v>
      </c>
      <c r="J84" s="45" t="s">
        <v>144</v>
      </c>
      <c r="K84" s="45" t="s">
        <v>145</v>
      </c>
      <c r="L84" s="81">
        <v>305031319437</v>
      </c>
      <c r="M84" s="45">
        <v>15</v>
      </c>
      <c r="N84" s="152" t="s">
        <v>1740</v>
      </c>
      <c r="O84" s="45" t="s">
        <v>1741</v>
      </c>
      <c r="P84" s="45" t="s">
        <v>148</v>
      </c>
      <c r="Q84" s="45" t="s">
        <v>1742</v>
      </c>
      <c r="R84" s="81">
        <v>3</v>
      </c>
      <c r="S84" s="76" t="s">
        <v>1743</v>
      </c>
      <c r="T84" s="81">
        <v>25</v>
      </c>
      <c r="U84" s="48">
        <v>41</v>
      </c>
      <c r="V84" s="49" t="s">
        <v>1744</v>
      </c>
      <c r="W84" s="45" t="s">
        <v>27</v>
      </c>
      <c r="X84" s="45"/>
      <c r="Y84" s="45"/>
      <c r="Z84" s="45"/>
      <c r="AA84" s="45"/>
      <c r="AB84" s="45" t="s">
        <v>153</v>
      </c>
      <c r="AC84" s="45" t="s">
        <v>153</v>
      </c>
      <c r="AD84" s="45"/>
      <c r="AE84" s="45">
        <v>86</v>
      </c>
      <c r="AF84" s="45">
        <f>AE84+AK84</f>
        <v>990.75</v>
      </c>
      <c r="AG84" s="45"/>
      <c r="AH84" s="45"/>
      <c r="AI84" s="200">
        <v>0</v>
      </c>
      <c r="AJ84" s="200">
        <v>0</v>
      </c>
      <c r="AK84" s="45">
        <v>904.75</v>
      </c>
      <c r="AL84" s="45">
        <v>10</v>
      </c>
      <c r="AM84" s="45">
        <v>86</v>
      </c>
      <c r="AN84" s="45">
        <v>41</v>
      </c>
      <c r="AO84" s="45">
        <v>45</v>
      </c>
      <c r="AP84" s="45" t="s">
        <v>1745</v>
      </c>
      <c r="AQ84" s="45" t="s">
        <v>155</v>
      </c>
      <c r="AR84" s="45" t="s">
        <v>1529</v>
      </c>
      <c r="AS84" s="45" t="s">
        <v>1746</v>
      </c>
      <c r="AT84" s="45" t="s">
        <v>238</v>
      </c>
      <c r="AU84" s="76" t="s">
        <v>1747</v>
      </c>
      <c r="AV84" s="76" t="s">
        <v>1748</v>
      </c>
      <c r="AW84" s="76" t="s">
        <v>1749</v>
      </c>
      <c r="AX84" s="76" t="s">
        <v>460</v>
      </c>
      <c r="AY84" s="76" t="s">
        <v>1750</v>
      </c>
      <c r="AZ84" s="45">
        <v>99</v>
      </c>
      <c r="BA84" s="45" t="s">
        <v>1751</v>
      </c>
      <c r="BB84" s="112">
        <v>686914400</v>
      </c>
      <c r="BC84" s="112"/>
      <c r="BD84" s="112">
        <v>0</v>
      </c>
      <c r="BE84" s="112">
        <v>458061000</v>
      </c>
      <c r="BF84" s="62">
        <v>1144975400</v>
      </c>
      <c r="BG84" s="103">
        <v>0</v>
      </c>
      <c r="BH84" s="104">
        <v>0</v>
      </c>
      <c r="BI84" s="62"/>
      <c r="BJ84" s="45"/>
      <c r="BK84" s="45"/>
      <c r="BL84" s="54">
        <f t="shared" si="18"/>
        <v>0</v>
      </c>
      <c r="BM84" s="76" t="s">
        <v>1752</v>
      </c>
      <c r="BN84" s="76" t="s">
        <v>1738</v>
      </c>
      <c r="BO84" s="45" t="s">
        <v>1741</v>
      </c>
      <c r="BP84" s="74">
        <v>44600</v>
      </c>
      <c r="BQ84" s="74">
        <v>44631</v>
      </c>
      <c r="BR84" s="74">
        <v>45087</v>
      </c>
      <c r="BS84" s="76" t="s">
        <v>165</v>
      </c>
      <c r="BT84" s="74">
        <v>44628</v>
      </c>
      <c r="BU84" s="45">
        <v>15</v>
      </c>
      <c r="BV84" s="76" t="s">
        <v>1753</v>
      </c>
      <c r="BW84" s="76" t="s">
        <v>1451</v>
      </c>
      <c r="BX84" s="45" t="s">
        <v>1754</v>
      </c>
      <c r="BY84" s="153">
        <v>45086</v>
      </c>
      <c r="BZ84" s="60"/>
      <c r="CA84" s="114"/>
      <c r="CB84" s="60"/>
      <c r="CC84" s="146"/>
      <c r="CD84" s="60"/>
      <c r="CE84" s="146"/>
      <c r="CF84" s="146"/>
      <c r="CG84" s="146"/>
      <c r="CH84" s="146"/>
      <c r="CI84" s="146"/>
      <c r="CJ84" s="60"/>
      <c r="CK84" s="60"/>
      <c r="CL84" s="60"/>
      <c r="CM84" s="60"/>
      <c r="CN84" s="60"/>
      <c r="CO84" s="60"/>
      <c r="CP84" s="60">
        <v>240420040</v>
      </c>
      <c r="CQ84" s="163">
        <v>44683</v>
      </c>
      <c r="CR84" s="60">
        <v>240420040</v>
      </c>
      <c r="CS84" s="163">
        <v>44939</v>
      </c>
      <c r="CT84" s="244">
        <v>206074320</v>
      </c>
      <c r="CU84" s="163">
        <v>45155</v>
      </c>
      <c r="CV84" s="60">
        <f t="shared" si="19"/>
        <v>0</v>
      </c>
      <c r="CW84" s="60">
        <f t="shared" si="20"/>
        <v>0</v>
      </c>
      <c r="CX84" s="60">
        <f t="shared" si="21"/>
        <v>0</v>
      </c>
      <c r="CY84" s="60">
        <f t="shared" si="22"/>
        <v>0</v>
      </c>
      <c r="CZ84" s="61">
        <f t="shared" si="23"/>
        <v>0</v>
      </c>
      <c r="DA84" s="61">
        <f t="shared" si="24"/>
        <v>0</v>
      </c>
      <c r="DB84" s="54">
        <f t="shared" si="25"/>
        <v>686914400</v>
      </c>
      <c r="DC84" s="60">
        <f t="shared" si="26"/>
        <v>0</v>
      </c>
      <c r="DD84" s="54">
        <v>479632204</v>
      </c>
      <c r="DE84" s="61">
        <f t="shared" si="27"/>
        <v>-479632204</v>
      </c>
      <c r="DF84" s="62"/>
      <c r="DG84" s="61">
        <v>458061000</v>
      </c>
      <c r="DH84" s="61">
        <v>369669998</v>
      </c>
      <c r="DI84" s="64">
        <f t="shared" si="28"/>
        <v>0.80703224679682395</v>
      </c>
      <c r="DJ84" s="65"/>
      <c r="DK84" s="65">
        <v>0.6452</v>
      </c>
      <c r="DL84" s="177">
        <f>+DD84/BB84</f>
        <v>0.69824159167430466</v>
      </c>
      <c r="DM84" s="45">
        <v>86</v>
      </c>
      <c r="DN84" s="45"/>
      <c r="DO84" s="45"/>
      <c r="DP84" s="45"/>
      <c r="DQ84" s="45"/>
      <c r="DR84" s="45">
        <v>904.75</v>
      </c>
      <c r="DS84" s="75">
        <v>904</v>
      </c>
      <c r="DT84" s="45">
        <v>10</v>
      </c>
      <c r="DU84" s="75"/>
      <c r="DV84" s="67">
        <v>86</v>
      </c>
      <c r="DW84" s="69">
        <v>44</v>
      </c>
      <c r="DX84" s="69">
        <v>42</v>
      </c>
      <c r="DY84" s="69"/>
      <c r="DZ84" s="69"/>
      <c r="EA84" s="69"/>
      <c r="EB84" s="69"/>
      <c r="EC84" s="69"/>
      <c r="ED84" s="69"/>
      <c r="EE84" s="69">
        <v>86</v>
      </c>
      <c r="EF84" s="67">
        <v>86</v>
      </c>
      <c r="EG84" s="70">
        <f t="shared" si="29"/>
        <v>10</v>
      </c>
      <c r="EH84" s="76" t="s">
        <v>168</v>
      </c>
      <c r="EI84" s="71" t="s">
        <v>1755</v>
      </c>
      <c r="EJ84" s="119" t="s">
        <v>195</v>
      </c>
      <c r="EK84" s="119" t="s">
        <v>1756</v>
      </c>
      <c r="EL84" s="119" t="s">
        <v>679</v>
      </c>
      <c r="EM84" s="74">
        <v>45148</v>
      </c>
      <c r="EN84" s="48">
        <v>86</v>
      </c>
      <c r="EO84" s="48">
        <v>86</v>
      </c>
      <c r="EP84" s="48" t="s">
        <v>1757</v>
      </c>
      <c r="EQ84" s="48">
        <v>86</v>
      </c>
      <c r="ER84" s="74"/>
      <c r="ES84" s="77">
        <v>86</v>
      </c>
      <c r="ET84" s="77">
        <v>86</v>
      </c>
      <c r="EU84" s="78" t="s">
        <v>169</v>
      </c>
    </row>
    <row r="85" spans="1:151" s="40" customFormat="1" ht="75" hidden="1" customHeight="1" x14ac:dyDescent="0.2">
      <c r="A85" s="120"/>
      <c r="B85" s="121" t="s">
        <v>1758</v>
      </c>
      <c r="C85" s="245" t="s">
        <v>1758</v>
      </c>
      <c r="D85" s="173" t="s">
        <v>1758</v>
      </c>
      <c r="E85" s="246" t="s">
        <v>1759</v>
      </c>
      <c r="F85" s="247"/>
      <c r="G85" s="173" t="s">
        <v>1760</v>
      </c>
      <c r="H85" s="247">
        <v>3114759925</v>
      </c>
      <c r="I85" s="173" t="s">
        <v>1761</v>
      </c>
      <c r="J85" s="173" t="s">
        <v>601</v>
      </c>
      <c r="K85" s="173" t="s">
        <v>1188</v>
      </c>
      <c r="L85" s="247">
        <v>1220400297443</v>
      </c>
      <c r="M85" s="247">
        <v>24</v>
      </c>
      <c r="N85" s="173" t="s">
        <v>1762</v>
      </c>
      <c r="O85" s="173" t="s">
        <v>1763</v>
      </c>
      <c r="P85" s="173" t="s">
        <v>1313</v>
      </c>
      <c r="Q85" s="173" t="s">
        <v>1764</v>
      </c>
      <c r="R85" s="173">
        <v>1</v>
      </c>
      <c r="S85" s="173" t="s">
        <v>1765</v>
      </c>
      <c r="T85" s="173">
        <v>9</v>
      </c>
      <c r="U85" s="48">
        <v>30</v>
      </c>
      <c r="V85" s="49" t="s">
        <v>1766</v>
      </c>
      <c r="W85" s="173" t="s">
        <v>1767</v>
      </c>
      <c r="X85" s="173" t="s">
        <v>153</v>
      </c>
      <c r="Y85" s="173"/>
      <c r="Z85" s="173" t="s">
        <v>153</v>
      </c>
      <c r="AA85" s="45" t="s">
        <v>1768</v>
      </c>
      <c r="AB85" s="173"/>
      <c r="AC85" s="173"/>
      <c r="AD85" s="173"/>
      <c r="AE85" s="127">
        <v>400</v>
      </c>
      <c r="AF85" s="248">
        <f>AG85+AH85</f>
        <v>400</v>
      </c>
      <c r="AG85" s="108">
        <v>0</v>
      </c>
      <c r="AH85" s="108">
        <v>400</v>
      </c>
      <c r="AI85" s="249">
        <v>0</v>
      </c>
      <c r="AJ85" s="249">
        <v>798701021</v>
      </c>
      <c r="AK85" s="127">
        <v>0</v>
      </c>
      <c r="AL85" s="127">
        <v>0</v>
      </c>
      <c r="AM85" s="173">
        <v>73</v>
      </c>
      <c r="AN85" s="173">
        <v>30</v>
      </c>
      <c r="AO85" s="173">
        <v>43</v>
      </c>
      <c r="AP85" s="173"/>
      <c r="AQ85" s="250" t="s">
        <v>155</v>
      </c>
      <c r="AR85" s="173"/>
      <c r="AS85" s="173" t="s">
        <v>1769</v>
      </c>
      <c r="AT85" s="173" t="s">
        <v>716</v>
      </c>
      <c r="AU85" s="127" t="s">
        <v>1770</v>
      </c>
      <c r="AV85" s="127"/>
      <c r="AW85" s="127"/>
      <c r="AX85" s="127"/>
      <c r="AY85" s="127"/>
      <c r="AZ85" s="127"/>
      <c r="BA85" s="127"/>
      <c r="BB85" s="127"/>
      <c r="BC85" s="251">
        <v>798701021</v>
      </c>
      <c r="BD85" s="251">
        <v>0</v>
      </c>
      <c r="BE85" s="251">
        <v>352628861.29999995</v>
      </c>
      <c r="BF85" s="252">
        <v>1151329882.3</v>
      </c>
      <c r="BG85" s="253">
        <v>10941109.87671233</v>
      </c>
      <c r="BH85" s="254">
        <v>0.69</v>
      </c>
      <c r="BI85" s="252"/>
      <c r="BJ85" s="252"/>
      <c r="BK85" s="252"/>
      <c r="BL85" s="252"/>
      <c r="BM85" s="252"/>
      <c r="BN85" s="252"/>
      <c r="BO85" s="252"/>
      <c r="BP85" s="252"/>
      <c r="BQ85" s="252"/>
      <c r="BR85" s="252"/>
      <c r="BS85" s="252"/>
      <c r="BT85" s="252"/>
      <c r="BU85" s="252"/>
      <c r="BV85" s="252"/>
      <c r="BW85" s="252"/>
      <c r="BX85" s="252"/>
      <c r="BY85" s="252"/>
      <c r="BZ85" s="255">
        <v>279545357</v>
      </c>
      <c r="CA85" s="256">
        <v>44420</v>
      </c>
      <c r="CB85" s="255">
        <v>279545357</v>
      </c>
      <c r="CC85" s="256">
        <v>44713</v>
      </c>
      <c r="CD85" s="255">
        <v>239610307</v>
      </c>
      <c r="CE85" s="256">
        <v>44894</v>
      </c>
      <c r="CF85" s="256"/>
      <c r="CG85" s="256"/>
      <c r="CH85" s="256"/>
      <c r="CI85" s="256"/>
      <c r="CJ85" s="256"/>
      <c r="CK85" s="256"/>
      <c r="CL85" s="252"/>
      <c r="CM85" s="252"/>
      <c r="CN85" s="252"/>
      <c r="CO85" s="252"/>
      <c r="CP85" s="252"/>
      <c r="CQ85" s="252"/>
      <c r="CR85" s="252"/>
      <c r="CS85" s="252"/>
      <c r="CT85" s="252"/>
      <c r="CU85" s="252"/>
      <c r="CV85" s="257">
        <v>798701021</v>
      </c>
      <c r="CW85" s="258">
        <f>CD85+CF85</f>
        <v>239610307</v>
      </c>
      <c r="CX85" s="257">
        <v>0</v>
      </c>
      <c r="CY85" s="258">
        <f>BC85-CX85</f>
        <v>798701021</v>
      </c>
      <c r="CZ85" s="252">
        <v>0</v>
      </c>
      <c r="DA85" s="252"/>
      <c r="DB85" s="252"/>
      <c r="DC85" s="252"/>
      <c r="DD85" s="259">
        <v>798701021</v>
      </c>
      <c r="DE85" s="260">
        <v>0</v>
      </c>
      <c r="DF85" s="261"/>
      <c r="DG85" s="260">
        <v>352628861.29999995</v>
      </c>
      <c r="DH85" s="260">
        <v>352628861.29999995</v>
      </c>
      <c r="DI85" s="262">
        <v>1</v>
      </c>
      <c r="DJ85" s="175">
        <v>0</v>
      </c>
      <c r="DK85" s="263">
        <v>1</v>
      </c>
      <c r="DL85" s="263">
        <v>1</v>
      </c>
      <c r="DM85" s="127">
        <v>400</v>
      </c>
      <c r="DN85" s="91"/>
      <c r="DO85" s="91"/>
      <c r="DP85" s="91">
        <v>400</v>
      </c>
      <c r="DQ85" s="162" t="s">
        <v>1771</v>
      </c>
      <c r="DR85" s="127"/>
      <c r="DS85" s="92"/>
      <c r="DT85" s="127"/>
      <c r="DU85" s="264"/>
      <c r="DV85" s="173">
        <v>0</v>
      </c>
      <c r="DW85" s="107"/>
      <c r="DX85" s="107"/>
      <c r="DY85" s="107"/>
      <c r="DZ85" s="107"/>
      <c r="EA85" s="107"/>
      <c r="EB85" s="107"/>
      <c r="EC85" s="107"/>
      <c r="ED85" s="107"/>
      <c r="EE85" s="107"/>
      <c r="EF85" s="92">
        <v>0</v>
      </c>
      <c r="EG85" s="265">
        <v>800</v>
      </c>
      <c r="EH85" s="48" t="s">
        <v>168</v>
      </c>
      <c r="EI85" s="266" t="s">
        <v>1772</v>
      </c>
      <c r="EJ85" s="150">
        <v>5</v>
      </c>
      <c r="EK85" s="150" t="s">
        <v>1773</v>
      </c>
      <c r="EL85" s="267" t="s">
        <v>1774</v>
      </c>
      <c r="EM85" s="268" t="s">
        <v>163</v>
      </c>
      <c r="EN85" s="48"/>
      <c r="EO85" s="48"/>
      <c r="EP85" s="48"/>
      <c r="EQ85" s="48"/>
      <c r="ER85" s="269"/>
      <c r="ES85" s="1"/>
      <c r="ET85" s="1"/>
      <c r="EU85" s="1"/>
    </row>
    <row r="86" spans="1:151" s="98" customFormat="1" ht="40.5" hidden="1" customHeight="1" x14ac:dyDescent="0.2">
      <c r="A86" s="120"/>
      <c r="B86" s="121"/>
      <c r="C86" s="245"/>
      <c r="D86" s="161" t="s">
        <v>1775</v>
      </c>
      <c r="E86" s="42" t="s">
        <v>1776</v>
      </c>
      <c r="F86" s="45" t="s">
        <v>141</v>
      </c>
      <c r="G86" s="45" t="s">
        <v>1012</v>
      </c>
      <c r="H86" s="45">
        <v>3134069096</v>
      </c>
      <c r="I86" s="45" t="s">
        <v>143</v>
      </c>
      <c r="J86" s="45" t="s">
        <v>144</v>
      </c>
      <c r="K86" s="45" t="s">
        <v>831</v>
      </c>
      <c r="L86" s="81" t="s">
        <v>1777</v>
      </c>
      <c r="M86" s="45">
        <v>15</v>
      </c>
      <c r="N86" s="152" t="s">
        <v>1778</v>
      </c>
      <c r="O86" s="45" t="s">
        <v>1779</v>
      </c>
      <c r="P86" s="45" t="s">
        <v>662</v>
      </c>
      <c r="Q86" s="45" t="s">
        <v>1780</v>
      </c>
      <c r="R86" s="81">
        <v>3</v>
      </c>
      <c r="S86" s="76" t="s">
        <v>1781</v>
      </c>
      <c r="T86" s="81">
        <v>27</v>
      </c>
      <c r="U86" s="48">
        <v>46</v>
      </c>
      <c r="V86" s="49" t="s">
        <v>1782</v>
      </c>
      <c r="W86" s="45" t="s">
        <v>27</v>
      </c>
      <c r="X86" s="45"/>
      <c r="Y86" s="45"/>
      <c r="Z86" s="45"/>
      <c r="AA86" s="45"/>
      <c r="AB86" s="45" t="s">
        <v>153</v>
      </c>
      <c r="AC86" s="45"/>
      <c r="AD86" s="45" t="s">
        <v>153</v>
      </c>
      <c r="AE86" s="45">
        <v>195</v>
      </c>
      <c r="AF86" s="45">
        <f>AE86+AK86</f>
        <v>534.45000000000005</v>
      </c>
      <c r="AG86" s="45"/>
      <c r="AH86" s="45"/>
      <c r="AI86" s="200">
        <v>0</v>
      </c>
      <c r="AJ86" s="200">
        <v>0</v>
      </c>
      <c r="AK86" s="45">
        <v>339.45</v>
      </c>
      <c r="AL86" s="45">
        <v>135</v>
      </c>
      <c r="AM86" s="45">
        <v>135</v>
      </c>
      <c r="AN86" s="45">
        <v>46</v>
      </c>
      <c r="AO86" s="45">
        <v>89</v>
      </c>
      <c r="AP86" s="45" t="s">
        <v>207</v>
      </c>
      <c r="AQ86" s="45" t="s">
        <v>1783</v>
      </c>
      <c r="AR86" s="45" t="s">
        <v>208</v>
      </c>
      <c r="AS86" s="45" t="s">
        <v>1784</v>
      </c>
      <c r="AT86" s="45" t="s">
        <v>210</v>
      </c>
      <c r="AU86" s="76" t="s">
        <v>1785</v>
      </c>
      <c r="AV86" s="76" t="s">
        <v>1786</v>
      </c>
      <c r="AW86" s="76" t="s">
        <v>1787</v>
      </c>
      <c r="AX86" s="76" t="s">
        <v>161</v>
      </c>
      <c r="AY86" s="76" t="s">
        <v>1786</v>
      </c>
      <c r="AZ86" s="45">
        <v>86</v>
      </c>
      <c r="BA86" s="45" t="s">
        <v>1788</v>
      </c>
      <c r="BB86" s="112">
        <v>1211172750</v>
      </c>
      <c r="BC86" s="112"/>
      <c r="BD86" s="112">
        <v>0</v>
      </c>
      <c r="BE86" s="112">
        <v>807448500</v>
      </c>
      <c r="BF86" s="62">
        <v>2018621250</v>
      </c>
      <c r="BG86" s="103">
        <v>0</v>
      </c>
      <c r="BH86" s="104">
        <v>0</v>
      </c>
      <c r="BI86" s="62"/>
      <c r="BJ86" s="45"/>
      <c r="BK86" s="45"/>
      <c r="BL86" s="54">
        <f t="shared" ref="BL86:BL129" si="30">+BI86+BJ86+BK86</f>
        <v>0</v>
      </c>
      <c r="BM86" s="76" t="s">
        <v>1284</v>
      </c>
      <c r="BN86" s="76" t="s">
        <v>1775</v>
      </c>
      <c r="BO86" s="45" t="s">
        <v>1779</v>
      </c>
      <c r="BP86" s="74">
        <v>44600</v>
      </c>
      <c r="BQ86" s="74">
        <v>44643</v>
      </c>
      <c r="BR86" s="74">
        <v>45099</v>
      </c>
      <c r="BS86" s="76" t="s">
        <v>1789</v>
      </c>
      <c r="BT86" s="74">
        <v>44638</v>
      </c>
      <c r="BU86" s="45">
        <v>15</v>
      </c>
      <c r="BV86" s="76" t="s">
        <v>1790</v>
      </c>
      <c r="BW86" s="270" t="s">
        <v>1791</v>
      </c>
      <c r="BX86" s="45" t="s">
        <v>1027</v>
      </c>
      <c r="BY86" s="153">
        <v>45098</v>
      </c>
      <c r="BZ86" s="60"/>
      <c r="CA86" s="114"/>
      <c r="CB86" s="60"/>
      <c r="CC86" s="146"/>
      <c r="CD86" s="60"/>
      <c r="CE86" s="146"/>
      <c r="CF86" s="146"/>
      <c r="CG86" s="146"/>
      <c r="CH86" s="146"/>
      <c r="CI86" s="146"/>
      <c r="CJ86" s="60"/>
      <c r="CK86" s="60"/>
      <c r="CL86" s="60"/>
      <c r="CM86" s="60"/>
      <c r="CN86" s="60"/>
      <c r="CO86" s="60"/>
      <c r="CP86" s="60">
        <v>423910463</v>
      </c>
      <c r="CQ86" s="163">
        <v>44687</v>
      </c>
      <c r="CR86" s="154">
        <v>423910463</v>
      </c>
      <c r="CS86" s="163">
        <v>44840</v>
      </c>
      <c r="CT86" s="60">
        <v>363351824</v>
      </c>
      <c r="CU86" s="201">
        <v>45114</v>
      </c>
      <c r="CV86" s="60">
        <f t="shared" ref="CV86:CV129" si="31">+BZ86+CB86+CD86</f>
        <v>0</v>
      </c>
      <c r="CW86" s="60">
        <f t="shared" ref="CW86:CW129" si="32">CF86+CI86</f>
        <v>0</v>
      </c>
      <c r="CX86" s="60">
        <f t="shared" ref="CX86:CX129" si="33">+BC86-CV86</f>
        <v>0</v>
      </c>
      <c r="CY86" s="60">
        <f t="shared" ref="CY86:CY129" si="34">BD86-CW86</f>
        <v>0</v>
      </c>
      <c r="CZ86" s="61">
        <f t="shared" ref="CZ86:CZ129" si="35">+CJ86+CL86+CN86</f>
        <v>0</v>
      </c>
      <c r="DA86" s="61">
        <f t="shared" ref="DA86:DA129" si="36">+BL86-CZ86</f>
        <v>0</v>
      </c>
      <c r="DB86" s="54">
        <f t="shared" ref="DB86:DB129" si="37">+CP86+CR86+CT86</f>
        <v>1211172750</v>
      </c>
      <c r="DC86" s="60">
        <f t="shared" ref="DC86:DC129" si="38">+BB86-DB86</f>
        <v>0</v>
      </c>
      <c r="DD86" s="54">
        <v>1117373174</v>
      </c>
      <c r="DE86" s="61">
        <f t="shared" ref="DE86:DE129" si="39">CV86-DD86</f>
        <v>-1117373174</v>
      </c>
      <c r="DF86" s="62"/>
      <c r="DG86" s="61">
        <v>807448500</v>
      </c>
      <c r="DH86" s="61">
        <v>1045680000</v>
      </c>
      <c r="DI86" s="64">
        <f t="shared" ref="DI86:DI129" si="40">DH86/DG86</f>
        <v>1.295042346353978</v>
      </c>
      <c r="DJ86" s="65"/>
      <c r="DK86" s="65">
        <v>0.89500000000000013</v>
      </c>
      <c r="DL86" s="177">
        <f>+DD86/BB86</f>
        <v>0.92255475034424284</v>
      </c>
      <c r="DM86" s="45">
        <v>195</v>
      </c>
      <c r="DN86" s="45"/>
      <c r="DO86" s="45"/>
      <c r="DP86" s="45"/>
      <c r="DQ86" s="45"/>
      <c r="DR86" s="45">
        <v>339.45</v>
      </c>
      <c r="DS86" s="75">
        <v>339</v>
      </c>
      <c r="DT86" s="45">
        <v>135</v>
      </c>
      <c r="DU86" s="75"/>
      <c r="DV86" s="67">
        <v>135</v>
      </c>
      <c r="DW86" s="69">
        <v>78</v>
      </c>
      <c r="DX86" s="69">
        <v>57</v>
      </c>
      <c r="DY86" s="69"/>
      <c r="DZ86" s="69"/>
      <c r="EA86" s="69"/>
      <c r="EB86" s="69"/>
      <c r="EC86" s="69"/>
      <c r="ED86" s="69"/>
      <c r="EE86" s="69">
        <v>135</v>
      </c>
      <c r="EF86" s="67">
        <v>135</v>
      </c>
      <c r="EG86" s="70">
        <f t="shared" ref="EG86:EG129" si="41">AG86+AL86+DN86+DP86</f>
        <v>135</v>
      </c>
      <c r="EH86" s="76" t="s">
        <v>168</v>
      </c>
      <c r="EI86" s="71" t="s">
        <v>1792</v>
      </c>
      <c r="EJ86" s="119" t="s">
        <v>195</v>
      </c>
      <c r="EK86" s="119" t="s">
        <v>1793</v>
      </c>
      <c r="EL86" s="119" t="s">
        <v>679</v>
      </c>
      <c r="EM86" s="74"/>
      <c r="EN86" s="48">
        <v>135</v>
      </c>
      <c r="EO86" s="48">
        <v>135</v>
      </c>
      <c r="EP86" s="48">
        <v>135</v>
      </c>
      <c r="EQ86" s="48">
        <v>135</v>
      </c>
      <c r="ER86" s="74"/>
      <c r="ES86" s="77">
        <v>135</v>
      </c>
      <c r="ET86" s="77">
        <v>135</v>
      </c>
      <c r="EU86" s="78" t="s">
        <v>169</v>
      </c>
    </row>
    <row r="87" spans="1:151" s="98" customFormat="1" ht="40.5" hidden="1" customHeight="1" x14ac:dyDescent="0.2">
      <c r="A87" s="120"/>
      <c r="B87" s="121"/>
      <c r="C87" s="245"/>
      <c r="D87" s="161" t="s">
        <v>1794</v>
      </c>
      <c r="E87" s="122" t="s">
        <v>1795</v>
      </c>
      <c r="F87" s="45" t="s">
        <v>141</v>
      </c>
      <c r="G87" s="45" t="s">
        <v>1012</v>
      </c>
      <c r="H87" s="45">
        <v>3134069096</v>
      </c>
      <c r="I87" s="45" t="s">
        <v>143</v>
      </c>
      <c r="J87" s="45" t="s">
        <v>144</v>
      </c>
      <c r="K87" s="45" t="s">
        <v>145</v>
      </c>
      <c r="L87" s="81">
        <v>305031319437</v>
      </c>
      <c r="M87" s="45">
        <v>24</v>
      </c>
      <c r="N87" s="152" t="s">
        <v>1796</v>
      </c>
      <c r="O87" s="45" t="s">
        <v>1797</v>
      </c>
      <c r="P87" s="45" t="s">
        <v>148</v>
      </c>
      <c r="Q87" s="45" t="s">
        <v>1798</v>
      </c>
      <c r="R87" s="81">
        <v>4</v>
      </c>
      <c r="S87" s="76" t="s">
        <v>1799</v>
      </c>
      <c r="T87" s="81">
        <v>27</v>
      </c>
      <c r="U87" s="48">
        <v>49</v>
      </c>
      <c r="V87" s="49" t="s">
        <v>1800</v>
      </c>
      <c r="W87" s="45" t="s">
        <v>27</v>
      </c>
      <c r="X87" s="45"/>
      <c r="Y87" s="45"/>
      <c r="Z87" s="45"/>
      <c r="AA87" s="45"/>
      <c r="AB87" s="45" t="s">
        <v>153</v>
      </c>
      <c r="AC87" s="45" t="s">
        <v>153</v>
      </c>
      <c r="AD87" s="45"/>
      <c r="AE87" s="45">
        <v>2.7</v>
      </c>
      <c r="AF87" s="45">
        <f>AE87+AK87</f>
        <v>251.7</v>
      </c>
      <c r="AG87" s="45"/>
      <c r="AH87" s="45"/>
      <c r="AI87" s="200">
        <v>0</v>
      </c>
      <c r="AJ87" s="200">
        <v>0</v>
      </c>
      <c r="AK87" s="45">
        <v>249</v>
      </c>
      <c r="AL87" s="45">
        <v>65</v>
      </c>
      <c r="AM87" s="45">
        <v>87</v>
      </c>
      <c r="AN87" s="45">
        <v>49</v>
      </c>
      <c r="AO87" s="45">
        <v>38</v>
      </c>
      <c r="AP87" s="45" t="s">
        <v>839</v>
      </c>
      <c r="AQ87" s="45" t="s">
        <v>155</v>
      </c>
      <c r="AR87" s="45" t="s">
        <v>1529</v>
      </c>
      <c r="AS87" s="45" t="s">
        <v>1801</v>
      </c>
      <c r="AT87" s="45" t="s">
        <v>1373</v>
      </c>
      <c r="AU87" s="76" t="s">
        <v>1802</v>
      </c>
      <c r="AV87" s="76" t="s">
        <v>1803</v>
      </c>
      <c r="AW87" s="76" t="s">
        <v>1804</v>
      </c>
      <c r="AX87" s="76" t="s">
        <v>615</v>
      </c>
      <c r="AY87" s="76" t="s">
        <v>1805</v>
      </c>
      <c r="AZ87" s="45">
        <v>99</v>
      </c>
      <c r="BA87" s="45" t="s">
        <v>1806</v>
      </c>
      <c r="BB87" s="112">
        <v>783000000</v>
      </c>
      <c r="BC87" s="112"/>
      <c r="BD87" s="112">
        <v>0</v>
      </c>
      <c r="BE87" s="112">
        <v>769985842</v>
      </c>
      <c r="BF87" s="62">
        <v>1552985842</v>
      </c>
      <c r="BG87" s="103">
        <v>0</v>
      </c>
      <c r="BH87" s="104">
        <v>0</v>
      </c>
      <c r="BI87" s="62"/>
      <c r="BJ87" s="45"/>
      <c r="BK87" s="45"/>
      <c r="BL87" s="54">
        <f t="shared" si="30"/>
        <v>0</v>
      </c>
      <c r="BM87" s="76" t="s">
        <v>1807</v>
      </c>
      <c r="BN87" s="76" t="s">
        <v>1794</v>
      </c>
      <c r="BO87" s="45" t="s">
        <v>1797</v>
      </c>
      <c r="BP87" s="74">
        <v>44600</v>
      </c>
      <c r="BQ87" s="74">
        <v>44684</v>
      </c>
      <c r="BR87" s="74">
        <v>45414</v>
      </c>
      <c r="BS87" s="76" t="s">
        <v>165</v>
      </c>
      <c r="BT87" s="74">
        <v>44678</v>
      </c>
      <c r="BU87" s="45">
        <v>24</v>
      </c>
      <c r="BV87" s="76" t="s">
        <v>1808</v>
      </c>
      <c r="BW87" s="76" t="s">
        <v>1809</v>
      </c>
      <c r="BX87" s="45"/>
      <c r="BY87" s="45"/>
      <c r="BZ87" s="60"/>
      <c r="CA87" s="114"/>
      <c r="CB87" s="60"/>
      <c r="CC87" s="146"/>
      <c r="CD87" s="60"/>
      <c r="CE87" s="146"/>
      <c r="CF87" s="146"/>
      <c r="CG87" s="146"/>
      <c r="CH87" s="146"/>
      <c r="CI87" s="146"/>
      <c r="CJ87" s="60"/>
      <c r="CK87" s="60"/>
      <c r="CL87" s="60"/>
      <c r="CM87" s="60"/>
      <c r="CN87" s="60"/>
      <c r="CO87" s="60"/>
      <c r="CP87" s="60">
        <v>274050000</v>
      </c>
      <c r="CQ87" s="74">
        <v>44721</v>
      </c>
      <c r="CR87" s="60">
        <f>+CP87</f>
        <v>274050000</v>
      </c>
      <c r="CS87" s="60">
        <v>45121</v>
      </c>
      <c r="CT87" s="60"/>
      <c r="CU87" s="60"/>
      <c r="CV87" s="60">
        <f t="shared" si="31"/>
        <v>0</v>
      </c>
      <c r="CW87" s="60">
        <f t="shared" si="32"/>
        <v>0</v>
      </c>
      <c r="CX87" s="60">
        <f t="shared" si="33"/>
        <v>0</v>
      </c>
      <c r="CY87" s="60">
        <f t="shared" si="34"/>
        <v>0</v>
      </c>
      <c r="CZ87" s="61">
        <f t="shared" si="35"/>
        <v>0</v>
      </c>
      <c r="DA87" s="61">
        <f t="shared" si="36"/>
        <v>0</v>
      </c>
      <c r="DB87" s="54">
        <f t="shared" si="37"/>
        <v>548100000</v>
      </c>
      <c r="DC87" s="60">
        <f t="shared" si="38"/>
        <v>234900000</v>
      </c>
      <c r="DD87" s="54">
        <v>444205969</v>
      </c>
      <c r="DE87" s="61">
        <f t="shared" si="39"/>
        <v>-444205969</v>
      </c>
      <c r="DF87" s="62"/>
      <c r="DG87" s="61">
        <v>769985842</v>
      </c>
      <c r="DH87" s="61">
        <v>130925000</v>
      </c>
      <c r="DI87" s="64">
        <f t="shared" si="40"/>
        <v>0.17003559397914228</v>
      </c>
      <c r="DJ87" s="65">
        <v>0.12</v>
      </c>
      <c r="DK87" s="65">
        <v>0.44999999999999996</v>
      </c>
      <c r="DL87" s="177">
        <f>+DD87/BB87</f>
        <v>0.56731285951468713</v>
      </c>
      <c r="DM87" s="45">
        <v>2.7</v>
      </c>
      <c r="DN87" s="45"/>
      <c r="DO87" s="45" t="s">
        <v>1810</v>
      </c>
      <c r="DP87" s="45"/>
      <c r="DQ87" s="45"/>
      <c r="DR87" s="45">
        <v>249</v>
      </c>
      <c r="DS87" s="75">
        <v>249</v>
      </c>
      <c r="DT87" s="45">
        <v>65</v>
      </c>
      <c r="DU87" s="75"/>
      <c r="DV87" s="67">
        <v>87</v>
      </c>
      <c r="DW87" s="69">
        <v>28</v>
      </c>
      <c r="DX87" s="69">
        <v>20</v>
      </c>
      <c r="DY87" s="69">
        <v>7</v>
      </c>
      <c r="DZ87" s="69">
        <v>28</v>
      </c>
      <c r="EA87" s="69">
        <v>3</v>
      </c>
      <c r="EB87" s="69">
        <v>1</v>
      </c>
      <c r="EC87" s="69"/>
      <c r="ED87" s="69"/>
      <c r="EE87" s="69">
        <v>87</v>
      </c>
      <c r="EF87" s="67">
        <v>87</v>
      </c>
      <c r="EG87" s="70">
        <f t="shared" si="41"/>
        <v>65</v>
      </c>
      <c r="EH87" s="76" t="s">
        <v>168</v>
      </c>
      <c r="EI87" s="71" t="s">
        <v>1811</v>
      </c>
      <c r="EJ87" s="119" t="s">
        <v>195</v>
      </c>
      <c r="EK87" s="119" t="s">
        <v>1756</v>
      </c>
      <c r="EL87" s="119"/>
      <c r="EM87" s="74">
        <v>45215</v>
      </c>
      <c r="EN87" s="48">
        <v>87</v>
      </c>
      <c r="EO87" s="48">
        <v>87</v>
      </c>
      <c r="EP87" s="48" t="s">
        <v>292</v>
      </c>
      <c r="EQ87" s="48">
        <v>87</v>
      </c>
      <c r="ER87" s="74"/>
      <c r="ES87" s="77">
        <v>87</v>
      </c>
      <c r="ET87" s="77">
        <v>87</v>
      </c>
      <c r="EU87" s="78" t="s">
        <v>169</v>
      </c>
    </row>
    <row r="88" spans="1:151" s="98" customFormat="1" ht="40.5" hidden="1" customHeight="1" x14ac:dyDescent="0.2">
      <c r="A88" s="120"/>
      <c r="B88" s="121"/>
      <c r="C88" s="245"/>
      <c r="D88" s="161" t="s">
        <v>1812</v>
      </c>
      <c r="E88" s="42" t="s">
        <v>1813</v>
      </c>
      <c r="F88" s="81" t="s">
        <v>172</v>
      </c>
      <c r="G88" s="45" t="s">
        <v>525</v>
      </c>
      <c r="H88" s="45">
        <v>3137799707</v>
      </c>
      <c r="I88" s="45" t="s">
        <v>143</v>
      </c>
      <c r="J88" s="45" t="s">
        <v>383</v>
      </c>
      <c r="K88" s="45" t="s">
        <v>1271</v>
      </c>
      <c r="L88" s="81">
        <v>1052835278787</v>
      </c>
      <c r="M88" s="45">
        <v>18</v>
      </c>
      <c r="N88" s="152" t="s">
        <v>1814</v>
      </c>
      <c r="O88" s="45" t="s">
        <v>1815</v>
      </c>
      <c r="P88" s="45" t="s">
        <v>528</v>
      </c>
      <c r="Q88" s="45" t="s">
        <v>1274</v>
      </c>
      <c r="R88" s="81">
        <v>1</v>
      </c>
      <c r="S88" s="76" t="s">
        <v>1816</v>
      </c>
      <c r="T88" s="81">
        <v>26</v>
      </c>
      <c r="U88" s="48">
        <v>51</v>
      </c>
      <c r="V88" s="49" t="s">
        <v>1817</v>
      </c>
      <c r="W88" s="45" t="s">
        <v>27</v>
      </c>
      <c r="X88" s="45" t="s">
        <v>180</v>
      </c>
      <c r="Y88" s="45"/>
      <c r="Z88" s="45"/>
      <c r="AA88" s="45"/>
      <c r="AB88" s="45" t="s">
        <v>153</v>
      </c>
      <c r="AC88" s="45" t="s">
        <v>153</v>
      </c>
      <c r="AD88" s="45"/>
      <c r="AE88" s="45">
        <v>140</v>
      </c>
      <c r="AF88" s="45">
        <f>AE88+AK88</f>
        <v>700</v>
      </c>
      <c r="AG88" s="45"/>
      <c r="AH88" s="45"/>
      <c r="AI88" s="45"/>
      <c r="AJ88" s="45"/>
      <c r="AK88" s="45">
        <v>560</v>
      </c>
      <c r="AL88" s="45">
        <v>4</v>
      </c>
      <c r="AM88" s="45">
        <v>140</v>
      </c>
      <c r="AN88" s="45">
        <v>51</v>
      </c>
      <c r="AO88" s="45">
        <v>89</v>
      </c>
      <c r="AP88" s="45" t="s">
        <v>1148</v>
      </c>
      <c r="AQ88" s="45" t="s">
        <v>1277</v>
      </c>
      <c r="AR88" s="45" t="s">
        <v>208</v>
      </c>
      <c r="AS88" s="45" t="s">
        <v>1818</v>
      </c>
      <c r="AT88" s="45" t="s">
        <v>210</v>
      </c>
      <c r="AU88" s="45" t="s">
        <v>1819</v>
      </c>
      <c r="AV88" s="45" t="s">
        <v>1820</v>
      </c>
      <c r="AW88" s="45" t="s">
        <v>1820</v>
      </c>
      <c r="AX88" s="45" t="s">
        <v>556</v>
      </c>
      <c r="AY88" s="45" t="s">
        <v>1821</v>
      </c>
      <c r="AZ88" s="45">
        <v>92</v>
      </c>
      <c r="BA88" s="45"/>
      <c r="BB88" s="112"/>
      <c r="BC88" s="112">
        <v>1259889547</v>
      </c>
      <c r="BD88" s="112">
        <v>288923804</v>
      </c>
      <c r="BE88" s="112">
        <v>1251196544</v>
      </c>
      <c r="BF88" s="61">
        <v>2511086091</v>
      </c>
      <c r="BG88" s="103">
        <v>8999211.0500000007</v>
      </c>
      <c r="BH88" s="104">
        <v>0.5</v>
      </c>
      <c r="BI88" s="45"/>
      <c r="BJ88" s="45"/>
      <c r="BK88" s="45"/>
      <c r="BL88" s="54">
        <f t="shared" si="30"/>
        <v>0</v>
      </c>
      <c r="BM88" s="45" t="s">
        <v>1822</v>
      </c>
      <c r="BN88" s="45" t="s">
        <v>1812</v>
      </c>
      <c r="BO88" s="45" t="s">
        <v>1815</v>
      </c>
      <c r="BP88" s="163">
        <v>44600</v>
      </c>
      <c r="BQ88" s="74">
        <v>44694</v>
      </c>
      <c r="BR88" s="74">
        <v>45242</v>
      </c>
      <c r="BS88" s="45" t="s">
        <v>1823</v>
      </c>
      <c r="BT88" s="163">
        <v>44685</v>
      </c>
      <c r="BU88" s="45">
        <v>18</v>
      </c>
      <c r="BV88" s="45" t="s">
        <v>1824</v>
      </c>
      <c r="BW88" s="45" t="s">
        <v>1286</v>
      </c>
      <c r="BX88" s="45"/>
      <c r="BY88" s="45"/>
      <c r="BZ88" s="61">
        <f>440961341-410009341</f>
        <v>30952000</v>
      </c>
      <c r="CA88" s="114">
        <v>44747</v>
      </c>
      <c r="CB88" s="61"/>
      <c r="CC88" s="146"/>
      <c r="CD88" s="61"/>
      <c r="CE88" s="146"/>
      <c r="CF88" s="146"/>
      <c r="CG88" s="146"/>
      <c r="CH88" s="146"/>
      <c r="CI88" s="146"/>
      <c r="CJ88" s="61"/>
      <c r="CK88" s="61"/>
      <c r="CL88" s="61"/>
      <c r="CM88" s="61"/>
      <c r="CN88" s="61"/>
      <c r="CO88" s="61"/>
      <c r="CP88" s="61"/>
      <c r="CQ88" s="61"/>
      <c r="CR88" s="61"/>
      <c r="CS88" s="61"/>
      <c r="CT88" s="61"/>
      <c r="CU88" s="61"/>
      <c r="CV88" s="60">
        <f t="shared" si="31"/>
        <v>30952000</v>
      </c>
      <c r="CW88" s="60">
        <f t="shared" si="32"/>
        <v>0</v>
      </c>
      <c r="CX88" s="60">
        <f t="shared" si="33"/>
        <v>1228937547</v>
      </c>
      <c r="CY88" s="60">
        <f t="shared" si="34"/>
        <v>288923804</v>
      </c>
      <c r="CZ88" s="61">
        <f t="shared" si="35"/>
        <v>0</v>
      </c>
      <c r="DA88" s="61">
        <f t="shared" si="36"/>
        <v>0</v>
      </c>
      <c r="DB88" s="54">
        <f t="shared" si="37"/>
        <v>0</v>
      </c>
      <c r="DC88" s="60">
        <f t="shared" si="38"/>
        <v>0</v>
      </c>
      <c r="DD88" s="154">
        <v>30952000</v>
      </c>
      <c r="DE88" s="61">
        <f t="shared" si="39"/>
        <v>0</v>
      </c>
      <c r="DF88" s="61" t="s">
        <v>1825</v>
      </c>
      <c r="DG88" s="61">
        <v>1251196544</v>
      </c>
      <c r="DH88" s="61">
        <v>0</v>
      </c>
      <c r="DI88" s="64">
        <f t="shared" si="40"/>
        <v>0</v>
      </c>
      <c r="DJ88" s="104">
        <v>6.9999999999999999E-4</v>
      </c>
      <c r="DK88" s="65">
        <v>1.23E-2</v>
      </c>
      <c r="DL88" s="66">
        <f t="shared" ref="DL88:DL129" si="42">DD88/BC88</f>
        <v>2.4567232956017215E-2</v>
      </c>
      <c r="DM88" s="45">
        <v>140</v>
      </c>
      <c r="DN88" s="45"/>
      <c r="DO88" s="45"/>
      <c r="DP88" s="45"/>
      <c r="DQ88" s="45"/>
      <c r="DR88" s="45">
        <v>560</v>
      </c>
      <c r="DS88" s="67">
        <v>0</v>
      </c>
      <c r="DT88" s="45">
        <v>4</v>
      </c>
      <c r="DU88" s="67">
        <v>0</v>
      </c>
      <c r="DV88" s="68">
        <v>0</v>
      </c>
      <c r="DW88" s="68">
        <v>0</v>
      </c>
      <c r="DX88" s="68">
        <v>0</v>
      </c>
      <c r="DY88" s="68">
        <v>89</v>
      </c>
      <c r="DZ88" s="68">
        <v>51</v>
      </c>
      <c r="EA88" s="68">
        <v>0</v>
      </c>
      <c r="EB88" s="68">
        <v>0</v>
      </c>
      <c r="EC88" s="68"/>
      <c r="ED88" s="68"/>
      <c r="EE88" s="69">
        <v>0</v>
      </c>
      <c r="EF88" s="68">
        <v>0</v>
      </c>
      <c r="EG88" s="70">
        <f t="shared" si="41"/>
        <v>4</v>
      </c>
      <c r="EH88" s="45" t="s">
        <v>702</v>
      </c>
      <c r="EI88" s="165" t="s">
        <v>1826</v>
      </c>
      <c r="EJ88" s="119" t="s">
        <v>941</v>
      </c>
      <c r="EK88" s="119" t="s">
        <v>251</v>
      </c>
      <c r="EL88" s="119" t="s">
        <v>679</v>
      </c>
      <c r="EM88" s="74">
        <v>45231</v>
      </c>
      <c r="EN88" s="48"/>
      <c r="EO88" s="48"/>
      <c r="EP88" s="48"/>
      <c r="EQ88" s="48"/>
      <c r="ER88" s="45"/>
    </row>
    <row r="89" spans="1:151" s="98" customFormat="1" ht="40.5" hidden="1" customHeight="1" x14ac:dyDescent="0.2">
      <c r="A89" s="120"/>
      <c r="B89" s="121"/>
      <c r="C89" s="245"/>
      <c r="D89" s="161" t="s">
        <v>1827</v>
      </c>
      <c r="E89" s="42" t="s">
        <v>1828</v>
      </c>
      <c r="F89" s="81" t="s">
        <v>172</v>
      </c>
      <c r="G89" s="45" t="s">
        <v>525</v>
      </c>
      <c r="H89" s="45">
        <v>3137799707</v>
      </c>
      <c r="I89" s="45" t="s">
        <v>143</v>
      </c>
      <c r="J89" s="45" t="s">
        <v>383</v>
      </c>
      <c r="K89" s="45" t="s">
        <v>1271</v>
      </c>
      <c r="L89" s="81" t="s">
        <v>1829</v>
      </c>
      <c r="M89" s="45">
        <v>18</v>
      </c>
      <c r="N89" s="152" t="s">
        <v>1830</v>
      </c>
      <c r="O89" s="45" t="s">
        <v>1831</v>
      </c>
      <c r="P89" s="45" t="s">
        <v>528</v>
      </c>
      <c r="Q89" s="45" t="s">
        <v>1832</v>
      </c>
      <c r="R89" s="81">
        <v>2</v>
      </c>
      <c r="S89" s="76" t="s">
        <v>1833</v>
      </c>
      <c r="T89" s="81">
        <v>11</v>
      </c>
      <c r="U89" s="48">
        <v>48</v>
      </c>
      <c r="V89" s="49" t="s">
        <v>1834</v>
      </c>
      <c r="W89" s="45" t="s">
        <v>27</v>
      </c>
      <c r="X89" s="45" t="s">
        <v>180</v>
      </c>
      <c r="Y89" s="45"/>
      <c r="Z89" s="45"/>
      <c r="AA89" s="45"/>
      <c r="AB89" s="45" t="s">
        <v>153</v>
      </c>
      <c r="AC89" s="45" t="s">
        <v>153</v>
      </c>
      <c r="AD89" s="45"/>
      <c r="AE89" s="45">
        <v>1.5</v>
      </c>
      <c r="AF89" s="45">
        <f>AE89+AK89</f>
        <v>53</v>
      </c>
      <c r="AG89" s="45"/>
      <c r="AH89" s="45"/>
      <c r="AI89" s="45"/>
      <c r="AJ89" s="45"/>
      <c r="AK89" s="45">
        <v>51.5</v>
      </c>
      <c r="AL89" s="45">
        <v>8</v>
      </c>
      <c r="AM89" s="45">
        <v>72</v>
      </c>
      <c r="AN89" s="45">
        <v>48</v>
      </c>
      <c r="AO89" s="45">
        <v>24</v>
      </c>
      <c r="AP89" s="45" t="s">
        <v>154</v>
      </c>
      <c r="AQ89" s="45" t="s">
        <v>1277</v>
      </c>
      <c r="AR89" s="45" t="s">
        <v>236</v>
      </c>
      <c r="AS89" s="45" t="s">
        <v>1835</v>
      </c>
      <c r="AT89" s="45" t="s">
        <v>1373</v>
      </c>
      <c r="AU89" s="45" t="s">
        <v>1836</v>
      </c>
      <c r="AV89" s="45" t="s">
        <v>1837</v>
      </c>
      <c r="AW89" s="45" t="s">
        <v>1838</v>
      </c>
      <c r="AX89" s="45" t="s">
        <v>556</v>
      </c>
      <c r="AY89" s="45" t="s">
        <v>1839</v>
      </c>
      <c r="AZ89" s="45">
        <v>92</v>
      </c>
      <c r="BA89" s="45" t="s">
        <v>1840</v>
      </c>
      <c r="BB89" s="112"/>
      <c r="BC89" s="112">
        <v>599589409</v>
      </c>
      <c r="BD89" s="112">
        <v>187723647</v>
      </c>
      <c r="BE89" s="112">
        <v>407545279</v>
      </c>
      <c r="BF89" s="61">
        <v>1007134688</v>
      </c>
      <c r="BG89" s="103">
        <v>8327630.680555556</v>
      </c>
      <c r="BH89" s="104">
        <v>0.59</v>
      </c>
      <c r="BI89" s="45"/>
      <c r="BJ89" s="45"/>
      <c r="BK89" s="45"/>
      <c r="BL89" s="54">
        <f t="shared" si="30"/>
        <v>0</v>
      </c>
      <c r="BM89" s="45" t="s">
        <v>1841</v>
      </c>
      <c r="BN89" s="45" t="s">
        <v>1827</v>
      </c>
      <c r="BO89" s="45" t="s">
        <v>1831</v>
      </c>
      <c r="BP89" s="163">
        <v>44600</v>
      </c>
      <c r="BQ89" s="74">
        <v>44694</v>
      </c>
      <c r="BR89" s="74">
        <v>45242</v>
      </c>
      <c r="BS89" s="45" t="s">
        <v>1842</v>
      </c>
      <c r="BT89" s="163">
        <v>44685</v>
      </c>
      <c r="BU89" s="45">
        <v>18</v>
      </c>
      <c r="BV89" s="45" t="s">
        <v>1824</v>
      </c>
      <c r="BW89" s="45" t="s">
        <v>1286</v>
      </c>
      <c r="BX89" s="45"/>
      <c r="BY89" s="45"/>
      <c r="BZ89" s="61">
        <f>209856293-205164652</f>
        <v>4691641</v>
      </c>
      <c r="CA89" s="114">
        <v>44743</v>
      </c>
      <c r="CB89" s="61"/>
      <c r="CC89" s="146"/>
      <c r="CD89" s="61"/>
      <c r="CE89" s="146"/>
      <c r="CF89" s="146"/>
      <c r="CG89" s="146"/>
      <c r="CH89" s="146"/>
      <c r="CI89" s="146"/>
      <c r="CJ89" s="61"/>
      <c r="CK89" s="61"/>
      <c r="CL89" s="61"/>
      <c r="CM89" s="61"/>
      <c r="CN89" s="61"/>
      <c r="CO89" s="61"/>
      <c r="CP89" s="61"/>
      <c r="CQ89" s="61"/>
      <c r="CR89" s="61"/>
      <c r="CS89" s="61"/>
      <c r="CT89" s="61"/>
      <c r="CU89" s="61"/>
      <c r="CV89" s="60">
        <f t="shared" si="31"/>
        <v>4691641</v>
      </c>
      <c r="CW89" s="60">
        <f t="shared" si="32"/>
        <v>0</v>
      </c>
      <c r="CX89" s="60">
        <f t="shared" si="33"/>
        <v>594897768</v>
      </c>
      <c r="CY89" s="60">
        <f t="shared" si="34"/>
        <v>187723647</v>
      </c>
      <c r="CZ89" s="61">
        <f t="shared" si="35"/>
        <v>0</v>
      </c>
      <c r="DA89" s="61">
        <f t="shared" si="36"/>
        <v>0</v>
      </c>
      <c r="DB89" s="54">
        <f t="shared" si="37"/>
        <v>0</v>
      </c>
      <c r="DC89" s="60">
        <f t="shared" si="38"/>
        <v>0</v>
      </c>
      <c r="DD89" s="154">
        <v>4691641</v>
      </c>
      <c r="DE89" s="61">
        <f t="shared" si="39"/>
        <v>0</v>
      </c>
      <c r="DF89" s="61" t="s">
        <v>1843</v>
      </c>
      <c r="DG89" s="61">
        <v>407545279</v>
      </c>
      <c r="DH89" s="61">
        <v>0</v>
      </c>
      <c r="DI89" s="64">
        <f t="shared" si="40"/>
        <v>0</v>
      </c>
      <c r="DJ89" s="104">
        <v>2.9999999999999997E-4</v>
      </c>
      <c r="DK89" s="65">
        <v>4.7000000000000002E-3</v>
      </c>
      <c r="DL89" s="66">
        <f t="shared" si="42"/>
        <v>7.8247562908503616E-3</v>
      </c>
      <c r="DM89" s="45">
        <v>1.5</v>
      </c>
      <c r="DN89" s="45"/>
      <c r="DO89" s="45"/>
      <c r="DP89" s="45"/>
      <c r="DQ89" s="45"/>
      <c r="DR89" s="45">
        <v>51.5</v>
      </c>
      <c r="DS89" s="67">
        <v>0</v>
      </c>
      <c r="DT89" s="45">
        <v>8</v>
      </c>
      <c r="DU89" s="67">
        <v>0</v>
      </c>
      <c r="DV89" s="68">
        <v>0</v>
      </c>
      <c r="DW89" s="68">
        <v>0</v>
      </c>
      <c r="DX89" s="68">
        <v>0</v>
      </c>
      <c r="DY89" s="68">
        <v>0</v>
      </c>
      <c r="DZ89" s="68">
        <v>0</v>
      </c>
      <c r="EA89" s="68">
        <v>24</v>
      </c>
      <c r="EB89" s="68">
        <v>48</v>
      </c>
      <c r="EC89" s="68"/>
      <c r="ED89" s="68"/>
      <c r="EE89" s="69">
        <v>0</v>
      </c>
      <c r="EF89" s="68">
        <v>0</v>
      </c>
      <c r="EG89" s="70">
        <f t="shared" si="41"/>
        <v>8</v>
      </c>
      <c r="EH89" s="45" t="s">
        <v>702</v>
      </c>
      <c r="EI89" s="165" t="s">
        <v>1844</v>
      </c>
      <c r="EJ89" s="119" t="s">
        <v>941</v>
      </c>
      <c r="EK89" s="119" t="s">
        <v>251</v>
      </c>
      <c r="EL89" s="119" t="s">
        <v>679</v>
      </c>
      <c r="EM89" s="74">
        <v>45231</v>
      </c>
      <c r="EN89" s="48"/>
      <c r="EO89" s="48"/>
      <c r="EP89" s="48"/>
      <c r="EQ89" s="48"/>
      <c r="ER89" s="45"/>
    </row>
    <row r="90" spans="1:151" s="98" customFormat="1" ht="40.5" hidden="1" customHeight="1" x14ac:dyDescent="0.2">
      <c r="A90" s="120" t="s">
        <v>1845</v>
      </c>
      <c r="B90" s="121" t="s">
        <v>1845</v>
      </c>
      <c r="C90" s="245" t="s">
        <v>1845</v>
      </c>
      <c r="D90" s="45" t="s">
        <v>1845</v>
      </c>
      <c r="E90" s="172" t="s">
        <v>1846</v>
      </c>
      <c r="F90" s="43" t="s">
        <v>141</v>
      </c>
      <c r="G90" s="45" t="s">
        <v>807</v>
      </c>
      <c r="H90" s="45">
        <v>3135461538</v>
      </c>
      <c r="I90" s="45" t="s">
        <v>143</v>
      </c>
      <c r="J90" s="45" t="s">
        <v>601</v>
      </c>
      <c r="K90" s="45" t="s">
        <v>658</v>
      </c>
      <c r="L90" s="81" t="s">
        <v>1847</v>
      </c>
      <c r="M90" s="45">
        <v>24</v>
      </c>
      <c r="N90" s="152" t="s">
        <v>1848</v>
      </c>
      <c r="O90" s="45" t="s">
        <v>1849</v>
      </c>
      <c r="P90" s="45" t="s">
        <v>811</v>
      </c>
      <c r="Q90" s="45" t="s">
        <v>1850</v>
      </c>
      <c r="R90" s="81">
        <v>1</v>
      </c>
      <c r="S90" s="76" t="s">
        <v>1851</v>
      </c>
      <c r="T90" s="81">
        <v>10</v>
      </c>
      <c r="U90" s="48">
        <v>159</v>
      </c>
      <c r="V90" s="49" t="s">
        <v>1852</v>
      </c>
      <c r="W90" s="45" t="s">
        <v>23</v>
      </c>
      <c r="X90" s="45" t="s">
        <v>153</v>
      </c>
      <c r="Y90" s="45" t="s">
        <v>153</v>
      </c>
      <c r="Z90" s="45" t="s">
        <v>153</v>
      </c>
      <c r="AA90" s="45" t="s">
        <v>1234</v>
      </c>
      <c r="AB90" s="45"/>
      <c r="AC90" s="45"/>
      <c r="AD90" s="45"/>
      <c r="AE90" s="45">
        <v>310</v>
      </c>
      <c r="AF90" s="45">
        <f>AG90+AH90</f>
        <v>310</v>
      </c>
      <c r="AG90" s="76">
        <v>156</v>
      </c>
      <c r="AH90" s="76">
        <v>154</v>
      </c>
      <c r="AI90" s="62">
        <v>4490000817.3100004</v>
      </c>
      <c r="AJ90" s="62">
        <v>95239450</v>
      </c>
      <c r="AK90" s="45">
        <v>154</v>
      </c>
      <c r="AL90" s="45">
        <v>156</v>
      </c>
      <c r="AM90" s="45">
        <v>259</v>
      </c>
      <c r="AN90" s="45">
        <v>159</v>
      </c>
      <c r="AO90" s="45">
        <v>100</v>
      </c>
      <c r="AP90" s="45" t="s">
        <v>154</v>
      </c>
      <c r="AQ90" s="45" t="s">
        <v>1277</v>
      </c>
      <c r="AR90" s="45" t="s">
        <v>156</v>
      </c>
      <c r="AS90" s="45" t="s">
        <v>1853</v>
      </c>
      <c r="AT90" s="45" t="s">
        <v>716</v>
      </c>
      <c r="AU90" s="76" t="s">
        <v>817</v>
      </c>
      <c r="AV90" s="76" t="s">
        <v>1854</v>
      </c>
      <c r="AW90" s="76" t="s">
        <v>1854</v>
      </c>
      <c r="AX90" s="76" t="s">
        <v>1237</v>
      </c>
      <c r="AY90" s="76" t="s">
        <v>1855</v>
      </c>
      <c r="AZ90" s="45">
        <v>83</v>
      </c>
      <c r="BA90" s="45" t="s">
        <v>1856</v>
      </c>
      <c r="BB90" s="112"/>
      <c r="BC90" s="112">
        <v>3204216039</v>
      </c>
      <c r="BD90" s="112">
        <v>57996978</v>
      </c>
      <c r="BE90" s="112">
        <v>1381024229</v>
      </c>
      <c r="BF90" s="62">
        <v>4585240268</v>
      </c>
      <c r="BG90" s="103">
        <v>12371490.498069499</v>
      </c>
      <c r="BH90" s="104">
        <v>0.69</v>
      </c>
      <c r="BI90" s="62"/>
      <c r="BJ90" s="45"/>
      <c r="BK90" s="45"/>
      <c r="BL90" s="54">
        <f t="shared" si="30"/>
        <v>0</v>
      </c>
      <c r="BM90" s="76" t="s">
        <v>1857</v>
      </c>
      <c r="BN90" s="76" t="s">
        <v>1845</v>
      </c>
      <c r="BO90" s="45" t="s">
        <v>1849</v>
      </c>
      <c r="BP90" s="74">
        <v>44600</v>
      </c>
      <c r="BQ90" s="74">
        <v>44673</v>
      </c>
      <c r="BR90" s="74">
        <v>45403</v>
      </c>
      <c r="BS90" s="76" t="s">
        <v>1858</v>
      </c>
      <c r="BT90" s="74">
        <v>44624</v>
      </c>
      <c r="BU90" s="45">
        <v>24</v>
      </c>
      <c r="BV90" s="76" t="s">
        <v>918</v>
      </c>
      <c r="BW90" s="76" t="s">
        <v>919</v>
      </c>
      <c r="BX90" s="45"/>
      <c r="BY90" s="45"/>
      <c r="BZ90" s="60">
        <v>1121475614</v>
      </c>
      <c r="CA90" s="114">
        <v>44718</v>
      </c>
      <c r="CB90" s="60">
        <v>1121475614</v>
      </c>
      <c r="CC90" s="114">
        <v>45177</v>
      </c>
      <c r="CD90" s="60"/>
      <c r="CE90" s="146"/>
      <c r="CF90" s="146"/>
      <c r="CG90" s="146"/>
      <c r="CH90" s="146"/>
      <c r="CI90" s="146"/>
      <c r="CJ90" s="60"/>
      <c r="CK90" s="60"/>
      <c r="CL90" s="60"/>
      <c r="CM90" s="60"/>
      <c r="CN90" s="60"/>
      <c r="CO90" s="60"/>
      <c r="CP90" s="60"/>
      <c r="CQ90" s="60"/>
      <c r="CR90" s="60"/>
      <c r="CS90" s="60"/>
      <c r="CT90" s="60"/>
      <c r="CU90" s="60"/>
      <c r="CV90" s="60">
        <f t="shared" si="31"/>
        <v>2242951228</v>
      </c>
      <c r="CW90" s="60">
        <f t="shared" si="32"/>
        <v>0</v>
      </c>
      <c r="CX90" s="60">
        <f t="shared" si="33"/>
        <v>961264811</v>
      </c>
      <c r="CY90" s="60">
        <f t="shared" si="34"/>
        <v>57996978</v>
      </c>
      <c r="CZ90" s="61">
        <f t="shared" si="35"/>
        <v>0</v>
      </c>
      <c r="DA90" s="61">
        <f t="shared" si="36"/>
        <v>0</v>
      </c>
      <c r="DB90" s="54">
        <f t="shared" si="37"/>
        <v>0</v>
      </c>
      <c r="DC90" s="60">
        <f t="shared" si="38"/>
        <v>0</v>
      </c>
      <c r="DD90" s="62">
        <f>1066426014.85+38688959+15000000</f>
        <v>1120114973.8499999</v>
      </c>
      <c r="DE90" s="61">
        <f t="shared" si="39"/>
        <v>1122836254.1500001</v>
      </c>
      <c r="DF90" s="62"/>
      <c r="DG90" s="61">
        <v>1381024229</v>
      </c>
      <c r="DH90" s="62">
        <v>60000000</v>
      </c>
      <c r="DI90" s="64">
        <f t="shared" si="40"/>
        <v>4.344601545727117E-2</v>
      </c>
      <c r="DJ90" s="65">
        <v>1.21E-2</v>
      </c>
      <c r="DK90" s="65">
        <v>0.32759208024485642</v>
      </c>
      <c r="DL90" s="66">
        <f t="shared" si="42"/>
        <v>0.34957535953149255</v>
      </c>
      <c r="DM90" s="45">
        <v>310</v>
      </c>
      <c r="DN90" s="271">
        <v>80</v>
      </c>
      <c r="DO90" s="75"/>
      <c r="DP90" s="75"/>
      <c r="DQ90" s="75"/>
      <c r="DR90" s="45">
        <v>154</v>
      </c>
      <c r="DS90" s="67">
        <v>0</v>
      </c>
      <c r="DT90" s="45">
        <v>156</v>
      </c>
      <c r="DU90" s="67">
        <v>0</v>
      </c>
      <c r="DV90" s="67"/>
      <c r="DW90" s="68"/>
      <c r="DX90" s="68"/>
      <c r="DY90" s="68"/>
      <c r="DZ90" s="68"/>
      <c r="EA90" s="68">
        <v>153</v>
      </c>
      <c r="EB90" s="68">
        <v>106</v>
      </c>
      <c r="EC90" s="68"/>
      <c r="ED90" s="68"/>
      <c r="EE90" s="69">
        <v>0</v>
      </c>
      <c r="EF90" s="67"/>
      <c r="EG90" s="70">
        <f t="shared" si="41"/>
        <v>392</v>
      </c>
      <c r="EH90" s="45" t="s">
        <v>168</v>
      </c>
      <c r="EI90" s="71" t="s">
        <v>1859</v>
      </c>
      <c r="EJ90" s="119">
        <v>8</v>
      </c>
      <c r="EK90" s="119" t="s">
        <v>196</v>
      </c>
      <c r="EL90" s="119" t="s">
        <v>828</v>
      </c>
      <c r="EM90" s="74">
        <v>45163</v>
      </c>
      <c r="EN90" s="48">
        <v>0</v>
      </c>
      <c r="EO90" s="48">
        <v>0</v>
      </c>
      <c r="EP90" s="48">
        <v>0</v>
      </c>
      <c r="EQ90" s="48">
        <v>0</v>
      </c>
      <c r="ER90" s="74"/>
      <c r="ES90" s="77">
        <v>0</v>
      </c>
      <c r="ET90" s="77">
        <v>0</v>
      </c>
      <c r="EU90" s="78" t="s">
        <v>169</v>
      </c>
    </row>
    <row r="91" spans="1:151" s="98" customFormat="1" ht="40.5" hidden="1" customHeight="1" x14ac:dyDescent="0.2">
      <c r="A91" s="120"/>
      <c r="B91" s="121"/>
      <c r="C91" s="245"/>
      <c r="D91" s="161" t="s">
        <v>1860</v>
      </c>
      <c r="E91" s="42" t="s">
        <v>1861</v>
      </c>
      <c r="F91" s="81" t="s">
        <v>172</v>
      </c>
      <c r="G91" s="45" t="s">
        <v>525</v>
      </c>
      <c r="H91" s="45">
        <v>3137799707</v>
      </c>
      <c r="I91" s="45" t="s">
        <v>143</v>
      </c>
      <c r="J91" s="45" t="s">
        <v>383</v>
      </c>
      <c r="K91" s="45" t="s">
        <v>1271</v>
      </c>
      <c r="L91" s="81" t="s">
        <v>1862</v>
      </c>
      <c r="M91" s="45">
        <v>12</v>
      </c>
      <c r="N91" s="152" t="s">
        <v>1863</v>
      </c>
      <c r="O91" s="45" t="s">
        <v>1864</v>
      </c>
      <c r="P91" s="45" t="s">
        <v>528</v>
      </c>
      <c r="Q91" s="45" t="s">
        <v>1274</v>
      </c>
      <c r="R91" s="81">
        <v>1</v>
      </c>
      <c r="S91" s="76" t="s">
        <v>1865</v>
      </c>
      <c r="T91" s="81">
        <v>3</v>
      </c>
      <c r="U91" s="48">
        <v>26</v>
      </c>
      <c r="V91" s="49" t="s">
        <v>1866</v>
      </c>
      <c r="W91" s="45" t="s">
        <v>27</v>
      </c>
      <c r="X91" s="45" t="s">
        <v>180</v>
      </c>
      <c r="Y91" s="45"/>
      <c r="Z91" s="45"/>
      <c r="AA91" s="45"/>
      <c r="AB91" s="45" t="s">
        <v>153</v>
      </c>
      <c r="AC91" s="45" t="s">
        <v>153</v>
      </c>
      <c r="AD91" s="45"/>
      <c r="AE91" s="45"/>
      <c r="AF91" s="45">
        <f t="shared" ref="AF91:AF96" si="43">AE91+AK91</f>
        <v>3</v>
      </c>
      <c r="AG91" s="45"/>
      <c r="AH91" s="45"/>
      <c r="AI91" s="45"/>
      <c r="AJ91" s="45"/>
      <c r="AK91" s="45">
        <v>3</v>
      </c>
      <c r="AL91" s="45">
        <v>3</v>
      </c>
      <c r="AM91" s="45">
        <v>70</v>
      </c>
      <c r="AN91" s="45">
        <v>26</v>
      </c>
      <c r="AO91" s="45">
        <v>44</v>
      </c>
      <c r="AP91" s="45" t="s">
        <v>1148</v>
      </c>
      <c r="AQ91" s="45" t="s">
        <v>1277</v>
      </c>
      <c r="AR91" s="45" t="s">
        <v>236</v>
      </c>
      <c r="AS91" s="45" t="s">
        <v>1867</v>
      </c>
      <c r="AT91" s="45" t="s">
        <v>1373</v>
      </c>
      <c r="AU91" s="45" t="s">
        <v>1868</v>
      </c>
      <c r="AV91" s="45" t="s">
        <v>1869</v>
      </c>
      <c r="AW91" s="45" t="s">
        <v>1869</v>
      </c>
      <c r="AX91" s="45" t="s">
        <v>556</v>
      </c>
      <c r="AY91" s="45" t="s">
        <v>1870</v>
      </c>
      <c r="AZ91" s="45">
        <v>100</v>
      </c>
      <c r="BA91" s="45"/>
      <c r="BB91" s="112"/>
      <c r="BC91" s="112">
        <v>593288713</v>
      </c>
      <c r="BD91" s="112">
        <v>0</v>
      </c>
      <c r="BE91" s="112">
        <v>449342000</v>
      </c>
      <c r="BF91" s="61">
        <v>1042630713</v>
      </c>
      <c r="BG91" s="103">
        <v>8475553.0428571422</v>
      </c>
      <c r="BH91" s="104">
        <v>0.56000000000000005</v>
      </c>
      <c r="BI91" s="45"/>
      <c r="BJ91" s="45"/>
      <c r="BK91" s="45"/>
      <c r="BL91" s="54">
        <f t="shared" si="30"/>
        <v>0</v>
      </c>
      <c r="BM91" s="45" t="s">
        <v>1871</v>
      </c>
      <c r="BN91" s="45" t="s">
        <v>1860</v>
      </c>
      <c r="BO91" s="45" t="s">
        <v>1864</v>
      </c>
      <c r="BP91" s="163">
        <v>44600</v>
      </c>
      <c r="BQ91" s="74">
        <v>44644</v>
      </c>
      <c r="BR91" s="74">
        <v>45008</v>
      </c>
      <c r="BS91" s="45" t="s">
        <v>1872</v>
      </c>
      <c r="BT91" s="164">
        <v>44628</v>
      </c>
      <c r="BU91" s="45">
        <v>12</v>
      </c>
      <c r="BV91" s="45" t="s">
        <v>1873</v>
      </c>
      <c r="BW91" s="45" t="s">
        <v>1416</v>
      </c>
      <c r="BX91" s="45"/>
      <c r="BY91" s="45"/>
      <c r="BZ91" s="61">
        <v>207651050</v>
      </c>
      <c r="CA91" s="114">
        <v>44686</v>
      </c>
      <c r="CB91" s="61"/>
      <c r="CC91" s="146"/>
      <c r="CD91" s="61"/>
      <c r="CE91" s="146"/>
      <c r="CF91" s="146"/>
      <c r="CG91" s="146"/>
      <c r="CH91" s="146"/>
      <c r="CI91" s="146"/>
      <c r="CJ91" s="61"/>
      <c r="CK91" s="61"/>
      <c r="CL91" s="61"/>
      <c r="CM91" s="61"/>
      <c r="CN91" s="61"/>
      <c r="CO91" s="61"/>
      <c r="CP91" s="61"/>
      <c r="CQ91" s="61"/>
      <c r="CR91" s="61"/>
      <c r="CS91" s="61"/>
      <c r="CT91" s="61"/>
      <c r="CU91" s="61"/>
      <c r="CV91" s="60">
        <f t="shared" si="31"/>
        <v>207651050</v>
      </c>
      <c r="CW91" s="60">
        <f t="shared" si="32"/>
        <v>0</v>
      </c>
      <c r="CX91" s="60">
        <f t="shared" si="33"/>
        <v>385637663</v>
      </c>
      <c r="CY91" s="60">
        <f t="shared" si="34"/>
        <v>0</v>
      </c>
      <c r="CZ91" s="61">
        <f t="shared" si="35"/>
        <v>0</v>
      </c>
      <c r="DA91" s="61">
        <f t="shared" si="36"/>
        <v>0</v>
      </c>
      <c r="DB91" s="54">
        <f t="shared" si="37"/>
        <v>0</v>
      </c>
      <c r="DC91" s="60">
        <f t="shared" si="38"/>
        <v>0</v>
      </c>
      <c r="DD91" s="154">
        <v>21695743</v>
      </c>
      <c r="DE91" s="61">
        <f t="shared" si="39"/>
        <v>185955307</v>
      </c>
      <c r="DF91" s="61"/>
      <c r="DG91" s="61">
        <v>449342000</v>
      </c>
      <c r="DH91" s="61">
        <v>0</v>
      </c>
      <c r="DI91" s="64">
        <f t="shared" si="40"/>
        <v>0</v>
      </c>
      <c r="DJ91" s="104">
        <v>0</v>
      </c>
      <c r="DK91" s="104">
        <v>1.9900000000000001E-2</v>
      </c>
      <c r="DL91" s="66">
        <f t="shared" si="42"/>
        <v>3.6568609050885485E-2</v>
      </c>
      <c r="DM91" s="45">
        <v>0</v>
      </c>
      <c r="DN91" s="45"/>
      <c r="DO91" s="45"/>
      <c r="DP91" s="45"/>
      <c r="DQ91" s="45"/>
      <c r="DR91" s="45">
        <v>3</v>
      </c>
      <c r="DS91" s="67">
        <v>0</v>
      </c>
      <c r="DT91" s="45">
        <v>3</v>
      </c>
      <c r="DU91" s="67">
        <v>0</v>
      </c>
      <c r="DV91" s="68">
        <v>0</v>
      </c>
      <c r="DW91" s="68">
        <v>0</v>
      </c>
      <c r="DX91" s="68">
        <v>0</v>
      </c>
      <c r="DY91" s="68">
        <v>40</v>
      </c>
      <c r="DZ91" s="68">
        <v>26</v>
      </c>
      <c r="EA91" s="68">
        <v>4</v>
      </c>
      <c r="EB91" s="68">
        <v>0</v>
      </c>
      <c r="EC91" s="68"/>
      <c r="ED91" s="68"/>
      <c r="EE91" s="69">
        <v>0</v>
      </c>
      <c r="EF91" s="68">
        <v>0</v>
      </c>
      <c r="EG91" s="70">
        <f t="shared" si="41"/>
        <v>3</v>
      </c>
      <c r="EH91" s="45" t="s">
        <v>702</v>
      </c>
      <c r="EI91" s="165" t="s">
        <v>1874</v>
      </c>
      <c r="EJ91" s="119" t="s">
        <v>727</v>
      </c>
      <c r="EK91" s="119" t="s">
        <v>505</v>
      </c>
      <c r="EL91" s="119" t="s">
        <v>679</v>
      </c>
      <c r="EM91" s="74"/>
      <c r="EN91" s="48"/>
      <c r="EO91" s="48"/>
      <c r="EP91" s="48"/>
      <c r="EQ91" s="48"/>
      <c r="ER91" s="45"/>
    </row>
    <row r="92" spans="1:151" s="98" customFormat="1" ht="40.5" hidden="1" customHeight="1" x14ac:dyDescent="0.2">
      <c r="A92" s="120" t="s">
        <v>1875</v>
      </c>
      <c r="B92" s="121" t="s">
        <v>1875</v>
      </c>
      <c r="C92" s="245" t="s">
        <v>1875</v>
      </c>
      <c r="D92" s="98" t="s">
        <v>1875</v>
      </c>
      <c r="E92" s="97" t="s">
        <v>1876</v>
      </c>
      <c r="F92" s="45" t="s">
        <v>227</v>
      </c>
      <c r="G92" s="98" t="s">
        <v>683</v>
      </c>
      <c r="H92" s="98">
        <v>3124498220</v>
      </c>
      <c r="I92" s="45" t="s">
        <v>143</v>
      </c>
      <c r="J92" s="98" t="s">
        <v>229</v>
      </c>
      <c r="K92" s="98" t="s">
        <v>684</v>
      </c>
      <c r="L92" s="99" t="s">
        <v>1877</v>
      </c>
      <c r="M92" s="98">
        <v>13</v>
      </c>
      <c r="N92" s="98" t="s">
        <v>1878</v>
      </c>
      <c r="O92" s="98" t="s">
        <v>1879</v>
      </c>
      <c r="P92" s="98" t="s">
        <v>687</v>
      </c>
      <c r="Q92" s="98" t="s">
        <v>1880</v>
      </c>
      <c r="R92" s="99">
        <v>1</v>
      </c>
      <c r="S92" s="100" t="s">
        <v>1881</v>
      </c>
      <c r="T92" s="99">
        <v>17</v>
      </c>
      <c r="U92" s="48">
        <v>38</v>
      </c>
      <c r="V92" s="49" t="s">
        <v>1882</v>
      </c>
      <c r="W92" s="98" t="s">
        <v>27</v>
      </c>
      <c r="AB92" s="98" t="s">
        <v>153</v>
      </c>
      <c r="AE92" s="98">
        <v>110</v>
      </c>
      <c r="AF92" s="45">
        <f t="shared" si="43"/>
        <v>1084</v>
      </c>
      <c r="AG92" s="45"/>
      <c r="AH92" s="45"/>
      <c r="AK92" s="98">
        <v>974</v>
      </c>
      <c r="AL92" s="98">
        <v>110</v>
      </c>
      <c r="AM92" s="98">
        <v>110</v>
      </c>
      <c r="AN92" s="98">
        <v>38</v>
      </c>
      <c r="AO92" s="98">
        <v>72</v>
      </c>
      <c r="AP92" s="98" t="s">
        <v>207</v>
      </c>
      <c r="AQ92" s="98" t="s">
        <v>155</v>
      </c>
      <c r="AR92" s="98" t="s">
        <v>208</v>
      </c>
      <c r="AS92" s="98" t="s">
        <v>1278</v>
      </c>
      <c r="AT92" s="98" t="s">
        <v>210</v>
      </c>
      <c r="AU92" s="98" t="s">
        <v>1883</v>
      </c>
      <c r="AV92" s="98" t="s">
        <v>1884</v>
      </c>
      <c r="AW92" s="98" t="s">
        <v>1885</v>
      </c>
      <c r="AX92" s="98" t="s">
        <v>443</v>
      </c>
      <c r="AY92" s="98" t="s">
        <v>1886</v>
      </c>
      <c r="AZ92" s="98">
        <v>86</v>
      </c>
      <c r="BA92" s="148" t="s">
        <v>1887</v>
      </c>
      <c r="BB92" s="101"/>
      <c r="BC92" s="101">
        <v>593137414</v>
      </c>
      <c r="BD92" s="101">
        <v>286299825</v>
      </c>
      <c r="BE92" s="101">
        <v>836471715</v>
      </c>
      <c r="BF92" s="113">
        <v>1825286573</v>
      </c>
      <c r="BG92" s="103">
        <v>5392158.3090909095</v>
      </c>
      <c r="BH92" s="104">
        <v>0.32</v>
      </c>
      <c r="BI92" s="101">
        <v>395677444</v>
      </c>
      <c r="BL92" s="54">
        <f t="shared" si="30"/>
        <v>395677444</v>
      </c>
      <c r="BM92" s="98" t="s">
        <v>1888</v>
      </c>
      <c r="BN92" s="98" t="s">
        <v>1875</v>
      </c>
      <c r="BO92" s="98" t="s">
        <v>1879</v>
      </c>
      <c r="BP92" s="105">
        <v>44607</v>
      </c>
      <c r="BQ92" s="105">
        <v>44636</v>
      </c>
      <c r="BR92" s="105">
        <v>45031</v>
      </c>
      <c r="BS92" s="100" t="s">
        <v>1889</v>
      </c>
      <c r="BT92" s="105">
        <v>44624</v>
      </c>
      <c r="BU92" s="98">
        <v>13</v>
      </c>
      <c r="BV92" s="100" t="s">
        <v>1890</v>
      </c>
      <c r="BW92" s="100" t="s">
        <v>1891</v>
      </c>
      <c r="BZ92" s="113">
        <v>0</v>
      </c>
      <c r="CA92" s="106"/>
      <c r="CB92" s="113">
        <v>296644457</v>
      </c>
      <c r="CC92" s="106">
        <v>45002</v>
      </c>
      <c r="CD92" s="113"/>
      <c r="CE92" s="59"/>
      <c r="CF92" s="59"/>
      <c r="CG92" s="59"/>
      <c r="CH92" s="59"/>
      <c r="CI92" s="59"/>
      <c r="CJ92" s="113">
        <v>346085200</v>
      </c>
      <c r="CK92" s="207">
        <v>44686</v>
      </c>
      <c r="CL92" s="113">
        <v>49440743</v>
      </c>
      <c r="CM92" s="207">
        <v>45002</v>
      </c>
      <c r="CN92" s="113"/>
      <c r="CO92" s="113"/>
      <c r="CP92" s="113"/>
      <c r="CQ92" s="113"/>
      <c r="CR92" s="113"/>
      <c r="CS92" s="113"/>
      <c r="CT92" s="113"/>
      <c r="CU92" s="113"/>
      <c r="CV92" s="60">
        <f t="shared" si="31"/>
        <v>296644457</v>
      </c>
      <c r="CW92" s="60">
        <f t="shared" si="32"/>
        <v>0</v>
      </c>
      <c r="CX92" s="60">
        <f t="shared" si="33"/>
        <v>296492957</v>
      </c>
      <c r="CY92" s="60">
        <f t="shared" si="34"/>
        <v>286299825</v>
      </c>
      <c r="CZ92" s="61">
        <f t="shared" si="35"/>
        <v>395525943</v>
      </c>
      <c r="DA92" s="61">
        <f t="shared" si="36"/>
        <v>151501</v>
      </c>
      <c r="DB92" s="54">
        <f t="shared" si="37"/>
        <v>0</v>
      </c>
      <c r="DC92" s="60">
        <f t="shared" si="38"/>
        <v>0</v>
      </c>
      <c r="DD92" s="113">
        <v>679839876</v>
      </c>
      <c r="DE92" s="61">
        <f t="shared" si="39"/>
        <v>-383195419</v>
      </c>
      <c r="DF92" s="113"/>
      <c r="DG92" s="61">
        <v>836471715</v>
      </c>
      <c r="DH92" s="61">
        <v>429740434</v>
      </c>
      <c r="DI92" s="64">
        <f t="shared" si="40"/>
        <v>0.51375369458846554</v>
      </c>
      <c r="DJ92" s="104">
        <v>0.1</v>
      </c>
      <c r="DK92" s="65">
        <v>0.75000000000000011</v>
      </c>
      <c r="DL92" s="66">
        <f t="shared" si="42"/>
        <v>1.1461760124273666</v>
      </c>
      <c r="DM92" s="98">
        <v>110</v>
      </c>
      <c r="DN92" s="75"/>
      <c r="DO92" s="75"/>
      <c r="DP92" s="75"/>
      <c r="DQ92" s="75"/>
      <c r="DR92" s="98">
        <v>974</v>
      </c>
      <c r="DS92" s="67" t="s">
        <v>1892</v>
      </c>
      <c r="DT92" s="98">
        <v>110</v>
      </c>
      <c r="DU92" s="67" t="s">
        <v>1893</v>
      </c>
      <c r="DV92" s="67">
        <v>110</v>
      </c>
      <c r="DW92" s="107">
        <v>72</v>
      </c>
      <c r="DX92" s="107">
        <v>38</v>
      </c>
      <c r="DY92" s="107">
        <v>0</v>
      </c>
      <c r="DZ92" s="107">
        <v>0</v>
      </c>
      <c r="EA92" s="107">
        <v>0</v>
      </c>
      <c r="EB92" s="107">
        <v>0</v>
      </c>
      <c r="EC92" s="107">
        <v>0</v>
      </c>
      <c r="ED92" s="107">
        <v>0</v>
      </c>
      <c r="EE92" s="108">
        <v>0</v>
      </c>
      <c r="EF92" s="67">
        <v>110</v>
      </c>
      <c r="EG92" s="70">
        <f t="shared" si="41"/>
        <v>110</v>
      </c>
      <c r="EH92" s="100" t="s">
        <v>168</v>
      </c>
      <c r="EI92" s="118" t="s">
        <v>1894</v>
      </c>
      <c r="EJ92" s="150" t="s">
        <v>195</v>
      </c>
      <c r="EK92" s="150" t="s">
        <v>1895</v>
      </c>
      <c r="EL92" s="150" t="s">
        <v>544</v>
      </c>
      <c r="EM92" s="75" t="s">
        <v>1896</v>
      </c>
      <c r="EN92" s="48">
        <v>110</v>
      </c>
      <c r="EO92" s="48">
        <v>110</v>
      </c>
      <c r="EP92" s="48" t="s">
        <v>1897</v>
      </c>
      <c r="EQ92" s="48">
        <v>110</v>
      </c>
      <c r="ES92" s="40"/>
      <c r="ET92" s="40"/>
      <c r="EU92" s="40"/>
    </row>
    <row r="93" spans="1:151" s="98" customFormat="1" ht="48.75" hidden="1" customHeight="1" x14ac:dyDescent="0.2">
      <c r="A93" s="120" t="s">
        <v>1898</v>
      </c>
      <c r="B93" s="121" t="s">
        <v>1898</v>
      </c>
      <c r="C93" s="245" t="s">
        <v>1898</v>
      </c>
      <c r="D93" s="45" t="s">
        <v>1898</v>
      </c>
      <c r="E93" s="111" t="s">
        <v>1899</v>
      </c>
      <c r="F93" s="45" t="s">
        <v>227</v>
      </c>
      <c r="G93" s="45" t="s">
        <v>1166</v>
      </c>
      <c r="H93" s="45">
        <v>3118353863</v>
      </c>
      <c r="I93" s="45" t="s">
        <v>143</v>
      </c>
      <c r="J93" s="45" t="s">
        <v>229</v>
      </c>
      <c r="K93" s="45" t="s">
        <v>355</v>
      </c>
      <c r="L93" s="81" t="s">
        <v>1623</v>
      </c>
      <c r="M93" s="45">
        <v>12</v>
      </c>
      <c r="N93" s="45" t="s">
        <v>1900</v>
      </c>
      <c r="O93" s="45" t="s">
        <v>1901</v>
      </c>
      <c r="P93" s="45" t="s">
        <v>359</v>
      </c>
      <c r="Q93" s="45" t="s">
        <v>1626</v>
      </c>
      <c r="R93" s="45">
        <v>1</v>
      </c>
      <c r="S93" s="45" t="s">
        <v>1902</v>
      </c>
      <c r="T93" s="45">
        <v>16</v>
      </c>
      <c r="U93" s="48">
        <v>35</v>
      </c>
      <c r="V93" s="49" t="s">
        <v>1903</v>
      </c>
      <c r="W93" s="45" t="s">
        <v>27</v>
      </c>
      <c r="X93" s="45"/>
      <c r="Y93" s="45"/>
      <c r="Z93" s="45"/>
      <c r="AA93" s="45"/>
      <c r="AB93" s="45" t="s">
        <v>153</v>
      </c>
      <c r="AC93" s="45"/>
      <c r="AD93" s="45"/>
      <c r="AE93" s="45">
        <v>1155</v>
      </c>
      <c r="AF93" s="45">
        <f t="shared" si="43"/>
        <v>1611</v>
      </c>
      <c r="AG93" s="45"/>
      <c r="AH93" s="45"/>
      <c r="AI93" s="45"/>
      <c r="AJ93" s="45"/>
      <c r="AK93" s="45">
        <v>456</v>
      </c>
      <c r="AL93" s="45">
        <v>1193</v>
      </c>
      <c r="AM93" s="45">
        <v>77</v>
      </c>
      <c r="AN93" s="45">
        <v>35</v>
      </c>
      <c r="AO93" s="45">
        <v>42</v>
      </c>
      <c r="AP93" s="45" t="s">
        <v>207</v>
      </c>
      <c r="AQ93" s="45" t="s">
        <v>155</v>
      </c>
      <c r="AR93" s="45" t="s">
        <v>182</v>
      </c>
      <c r="AS93" s="45" t="s">
        <v>363</v>
      </c>
      <c r="AT93" s="45" t="s">
        <v>184</v>
      </c>
      <c r="AU93" s="45" t="s">
        <v>1629</v>
      </c>
      <c r="AV93" s="45" t="s">
        <v>1904</v>
      </c>
      <c r="AW93" s="45" t="s">
        <v>1905</v>
      </c>
      <c r="AX93" s="45" t="s">
        <v>443</v>
      </c>
      <c r="AY93" s="45" t="s">
        <v>1904</v>
      </c>
      <c r="AZ93" s="45">
        <v>81</v>
      </c>
      <c r="BA93" s="45" t="s">
        <v>1906</v>
      </c>
      <c r="BB93" s="112"/>
      <c r="BC93" s="112">
        <v>415800000</v>
      </c>
      <c r="BD93" s="112">
        <v>0</v>
      </c>
      <c r="BE93" s="112">
        <v>5547426928</v>
      </c>
      <c r="BF93" s="61">
        <v>6240426928</v>
      </c>
      <c r="BG93" s="103">
        <v>5400000</v>
      </c>
      <c r="BH93" s="104">
        <v>0.06</v>
      </c>
      <c r="BI93" s="112">
        <v>277200000</v>
      </c>
      <c r="BJ93" s="112"/>
      <c r="BK93" s="45"/>
      <c r="BL93" s="54">
        <f t="shared" si="30"/>
        <v>277200000</v>
      </c>
      <c r="BM93" s="45" t="s">
        <v>1907</v>
      </c>
      <c r="BN93" s="45" t="s">
        <v>1898</v>
      </c>
      <c r="BO93" s="45" t="s">
        <v>1901</v>
      </c>
      <c r="BP93" s="74">
        <v>44607</v>
      </c>
      <c r="BQ93" s="74">
        <v>44630</v>
      </c>
      <c r="BR93" s="74">
        <v>44994</v>
      </c>
      <c r="BS93" s="76" t="s">
        <v>1908</v>
      </c>
      <c r="BT93" s="74">
        <v>44629</v>
      </c>
      <c r="BU93" s="45">
        <v>12</v>
      </c>
      <c r="BV93" s="45" t="s">
        <v>1909</v>
      </c>
      <c r="BW93" s="45" t="s">
        <v>1910</v>
      </c>
      <c r="BX93" s="45"/>
      <c r="BY93" s="45"/>
      <c r="BZ93" s="113">
        <v>0</v>
      </c>
      <c r="CA93" s="114"/>
      <c r="CB93" s="113">
        <v>207900000</v>
      </c>
      <c r="CC93" s="114">
        <v>44883</v>
      </c>
      <c r="CD93" s="113">
        <v>207900000</v>
      </c>
      <c r="CE93" s="114">
        <v>45033</v>
      </c>
      <c r="CF93" s="114"/>
      <c r="CG93" s="114"/>
      <c r="CH93" s="114"/>
      <c r="CI93" s="114"/>
      <c r="CJ93" s="113">
        <v>242550000</v>
      </c>
      <c r="CK93" s="163">
        <v>44657</v>
      </c>
      <c r="CL93" s="113">
        <v>34650000</v>
      </c>
      <c r="CM93" s="114">
        <v>44883</v>
      </c>
      <c r="CN93" s="113"/>
      <c r="CO93" s="113"/>
      <c r="CP93" s="113"/>
      <c r="CQ93" s="113"/>
      <c r="CR93" s="113"/>
      <c r="CS93" s="113"/>
      <c r="CT93" s="113"/>
      <c r="CU93" s="113"/>
      <c r="CV93" s="60">
        <f t="shared" si="31"/>
        <v>415800000</v>
      </c>
      <c r="CW93" s="60">
        <f t="shared" si="32"/>
        <v>0</v>
      </c>
      <c r="CX93" s="60">
        <f t="shared" si="33"/>
        <v>0</v>
      </c>
      <c r="CY93" s="60">
        <f t="shared" si="34"/>
        <v>0</v>
      </c>
      <c r="CZ93" s="61">
        <f t="shared" si="35"/>
        <v>277200000</v>
      </c>
      <c r="DA93" s="61">
        <f t="shared" si="36"/>
        <v>0</v>
      </c>
      <c r="DB93" s="54">
        <f t="shared" si="37"/>
        <v>0</v>
      </c>
      <c r="DC93" s="60">
        <f t="shared" si="38"/>
        <v>0</v>
      </c>
      <c r="DD93" s="60">
        <v>663430102.66999996</v>
      </c>
      <c r="DE93" s="61">
        <f t="shared" si="39"/>
        <v>-247630102.66999996</v>
      </c>
      <c r="DF93" s="60"/>
      <c r="DG93" s="61">
        <v>5547426928</v>
      </c>
      <c r="DH93" s="197">
        <v>5543954483</v>
      </c>
      <c r="DI93" s="64">
        <f t="shared" si="40"/>
        <v>0.99937404403067065</v>
      </c>
      <c r="DJ93" s="65">
        <v>0.23300000000000001</v>
      </c>
      <c r="DK93" s="65">
        <v>0.995</v>
      </c>
      <c r="DL93" s="66">
        <f t="shared" si="42"/>
        <v>1.5955509924723423</v>
      </c>
      <c r="DM93" s="45">
        <v>1155</v>
      </c>
      <c r="DN93" s="75"/>
      <c r="DO93" s="75"/>
      <c r="DP93" s="75"/>
      <c r="DQ93" s="75"/>
      <c r="DR93" s="45">
        <v>456</v>
      </c>
      <c r="DS93" s="67" t="s">
        <v>1452</v>
      </c>
      <c r="DT93" s="45">
        <v>1193</v>
      </c>
      <c r="DU93" s="67"/>
      <c r="DV93" s="212">
        <v>77</v>
      </c>
      <c r="DW93" s="68">
        <v>44</v>
      </c>
      <c r="DX93" s="68">
        <v>33</v>
      </c>
      <c r="DY93" s="69"/>
      <c r="DZ93" s="69"/>
      <c r="EA93" s="68"/>
      <c r="EB93" s="68"/>
      <c r="EC93" s="69"/>
      <c r="ED93" s="69"/>
      <c r="EE93" s="212"/>
      <c r="EF93" s="212">
        <v>77</v>
      </c>
      <c r="EG93" s="70">
        <f t="shared" si="41"/>
        <v>1193</v>
      </c>
      <c r="EH93" s="76" t="s">
        <v>168</v>
      </c>
      <c r="EI93" s="213" t="s">
        <v>1911</v>
      </c>
      <c r="EJ93" s="72" t="s">
        <v>195</v>
      </c>
      <c r="EK93" s="72" t="s">
        <v>1183</v>
      </c>
      <c r="EL93" s="72"/>
      <c r="EM93" s="146"/>
      <c r="EN93" s="48"/>
      <c r="EO93" s="48"/>
      <c r="EP93" s="48"/>
      <c r="EQ93" s="48"/>
      <c r="ER93" s="74"/>
      <c r="ES93" s="40"/>
      <c r="ET93" s="40"/>
      <c r="EU93" s="40"/>
    </row>
    <row r="94" spans="1:151" s="98" customFormat="1" ht="68" hidden="1" customHeight="1" x14ac:dyDescent="0.2">
      <c r="A94" s="120"/>
      <c r="B94" s="121"/>
      <c r="C94" s="245" t="s">
        <v>1912</v>
      </c>
      <c r="D94" s="45" t="s">
        <v>1912</v>
      </c>
      <c r="E94" s="111" t="s">
        <v>1913</v>
      </c>
      <c r="F94" s="45" t="s">
        <v>227</v>
      </c>
      <c r="G94" s="45" t="s">
        <v>1166</v>
      </c>
      <c r="H94" s="45">
        <v>3118353863</v>
      </c>
      <c r="I94" s="45" t="s">
        <v>143</v>
      </c>
      <c r="J94" s="45" t="s">
        <v>229</v>
      </c>
      <c r="K94" s="45" t="s">
        <v>1914</v>
      </c>
      <c r="L94" s="81" t="s">
        <v>1915</v>
      </c>
      <c r="M94" s="45">
        <v>24</v>
      </c>
      <c r="N94" s="45" t="s">
        <v>1916</v>
      </c>
      <c r="O94" s="45" t="s">
        <v>1917</v>
      </c>
      <c r="P94" s="45" t="s">
        <v>1918</v>
      </c>
      <c r="Q94" s="45" t="s">
        <v>1919</v>
      </c>
      <c r="R94" s="45">
        <v>3</v>
      </c>
      <c r="S94" s="45" t="s">
        <v>1920</v>
      </c>
      <c r="T94" s="45">
        <v>31</v>
      </c>
      <c r="U94" s="48">
        <v>89</v>
      </c>
      <c r="V94" s="49" t="s">
        <v>1921</v>
      </c>
      <c r="W94" s="45" t="s">
        <v>27</v>
      </c>
      <c r="X94" s="45"/>
      <c r="Y94" s="45"/>
      <c r="Z94" s="45"/>
      <c r="AA94" s="45"/>
      <c r="AB94" s="45" t="s">
        <v>153</v>
      </c>
      <c r="AC94" s="45"/>
      <c r="AD94" s="45"/>
      <c r="AE94" s="45">
        <v>614.25</v>
      </c>
      <c r="AF94" s="45">
        <f t="shared" si="43"/>
        <v>4563.25</v>
      </c>
      <c r="AG94" s="45"/>
      <c r="AH94" s="45"/>
      <c r="AI94" s="45"/>
      <c r="AJ94" s="45"/>
      <c r="AK94" s="45">
        <v>3949</v>
      </c>
      <c r="AL94" s="45">
        <v>614.25</v>
      </c>
      <c r="AM94" s="45">
        <v>189</v>
      </c>
      <c r="AN94" s="45">
        <v>89</v>
      </c>
      <c r="AO94" s="45">
        <v>100</v>
      </c>
      <c r="AP94" s="45" t="s">
        <v>207</v>
      </c>
      <c r="AQ94" s="45" t="s">
        <v>155</v>
      </c>
      <c r="AR94" s="45" t="s">
        <v>182</v>
      </c>
      <c r="AS94" s="45" t="s">
        <v>363</v>
      </c>
      <c r="AT94" s="45" t="s">
        <v>184</v>
      </c>
      <c r="AU94" s="45" t="s">
        <v>1922</v>
      </c>
      <c r="AV94" s="45" t="s">
        <v>1923</v>
      </c>
      <c r="AW94" s="45" t="s">
        <v>1923</v>
      </c>
      <c r="AX94" s="45" t="s">
        <v>443</v>
      </c>
      <c r="AY94" s="45" t="s">
        <v>1923</v>
      </c>
      <c r="AZ94" s="45">
        <v>82</v>
      </c>
      <c r="BA94" s="210" t="s">
        <v>1924</v>
      </c>
      <c r="BB94" s="112"/>
      <c r="BC94" s="112">
        <v>1020599472</v>
      </c>
      <c r="BD94" s="112">
        <v>56759500</v>
      </c>
      <c r="BE94" s="112">
        <v>5011854279</v>
      </c>
      <c r="BF94" s="61">
        <v>6712853398</v>
      </c>
      <c r="BG94" s="103">
        <v>5399997.2010582015</v>
      </c>
      <c r="BH94" s="104">
        <v>0.15</v>
      </c>
      <c r="BI94" s="112">
        <v>680399648</v>
      </c>
      <c r="BJ94" s="45"/>
      <c r="BK94" s="45"/>
      <c r="BL94" s="54">
        <f t="shared" si="30"/>
        <v>680399648</v>
      </c>
      <c r="BM94" s="45" t="s">
        <v>1925</v>
      </c>
      <c r="BN94" s="45" t="s">
        <v>1912</v>
      </c>
      <c r="BO94" s="45" t="s">
        <v>1917</v>
      </c>
      <c r="BP94" s="74">
        <v>44607</v>
      </c>
      <c r="BQ94" s="74">
        <v>44670</v>
      </c>
      <c r="BR94" s="74">
        <v>45400</v>
      </c>
      <c r="BS94" s="76" t="s">
        <v>1926</v>
      </c>
      <c r="BT94" s="74">
        <v>44664</v>
      </c>
      <c r="BU94" s="45">
        <v>24</v>
      </c>
      <c r="BV94" s="45" t="s">
        <v>1927</v>
      </c>
      <c r="BW94" s="45" t="s">
        <v>1928</v>
      </c>
      <c r="BX94" s="45"/>
      <c r="BY94" s="45"/>
      <c r="BZ94" s="113">
        <v>0</v>
      </c>
      <c r="CA94" s="114"/>
      <c r="CB94" s="113">
        <v>510299736</v>
      </c>
      <c r="CC94" s="114">
        <v>44901</v>
      </c>
      <c r="CD94" s="113">
        <v>510299736</v>
      </c>
      <c r="CE94" s="114">
        <v>45180</v>
      </c>
      <c r="CF94" s="114"/>
      <c r="CG94" s="114"/>
      <c r="CH94" s="114"/>
      <c r="CI94" s="114"/>
      <c r="CJ94" s="113">
        <v>595349692</v>
      </c>
      <c r="CK94" s="163">
        <v>44712</v>
      </c>
      <c r="CL94" s="113">
        <v>85049956</v>
      </c>
      <c r="CM94" s="163">
        <v>44901</v>
      </c>
      <c r="CN94" s="113"/>
      <c r="CO94" s="113"/>
      <c r="CP94" s="113"/>
      <c r="CQ94" s="113"/>
      <c r="CR94" s="113"/>
      <c r="CS94" s="113"/>
      <c r="CT94" s="113"/>
      <c r="CU94" s="113"/>
      <c r="CV94" s="60">
        <f t="shared" si="31"/>
        <v>1020599472</v>
      </c>
      <c r="CW94" s="60">
        <f t="shared" si="32"/>
        <v>0</v>
      </c>
      <c r="CX94" s="60">
        <f t="shared" si="33"/>
        <v>0</v>
      </c>
      <c r="CY94" s="60">
        <f t="shared" si="34"/>
        <v>56759500</v>
      </c>
      <c r="CZ94" s="61">
        <f t="shared" si="35"/>
        <v>680399648</v>
      </c>
      <c r="DA94" s="61">
        <f t="shared" si="36"/>
        <v>0</v>
      </c>
      <c r="DB94" s="54">
        <f t="shared" si="37"/>
        <v>0</v>
      </c>
      <c r="DC94" s="60">
        <f t="shared" si="38"/>
        <v>0</v>
      </c>
      <c r="DD94" s="60">
        <v>1162476257</v>
      </c>
      <c r="DE94" s="61">
        <f t="shared" si="39"/>
        <v>-141876785</v>
      </c>
      <c r="DF94" s="60"/>
      <c r="DG94" s="61">
        <v>5011854279</v>
      </c>
      <c r="DH94" s="197">
        <v>3645260079</v>
      </c>
      <c r="DI94" s="64">
        <f t="shared" si="40"/>
        <v>0.72732762687731767</v>
      </c>
      <c r="DJ94" s="65">
        <v>7.9000000000000001E-2</v>
      </c>
      <c r="DK94" s="65">
        <v>0.78649999999999998</v>
      </c>
      <c r="DL94" s="66">
        <f t="shared" si="42"/>
        <v>1.139013186751874</v>
      </c>
      <c r="DM94" s="45">
        <v>614.25</v>
      </c>
      <c r="DN94" s="75"/>
      <c r="DO94" s="75"/>
      <c r="DP94" s="75"/>
      <c r="DQ94" s="75"/>
      <c r="DR94" s="45">
        <v>3949</v>
      </c>
      <c r="DS94" s="67" t="s">
        <v>1452</v>
      </c>
      <c r="DT94" s="45">
        <v>614.25</v>
      </c>
      <c r="DU94" s="67"/>
      <c r="DV94" s="212">
        <v>189</v>
      </c>
      <c r="DW94" s="68">
        <v>100</v>
      </c>
      <c r="DX94" s="68">
        <v>89</v>
      </c>
      <c r="DY94" s="69"/>
      <c r="DZ94" s="69"/>
      <c r="EA94" s="68"/>
      <c r="EB94" s="68"/>
      <c r="EC94" s="69"/>
      <c r="ED94" s="69"/>
      <c r="EE94" s="212"/>
      <c r="EF94" s="212">
        <v>189</v>
      </c>
      <c r="EG94" s="70">
        <f t="shared" si="41"/>
        <v>614.25</v>
      </c>
      <c r="EH94" s="76" t="s">
        <v>168</v>
      </c>
      <c r="EI94" s="213" t="s">
        <v>1929</v>
      </c>
      <c r="EJ94" s="72" t="s">
        <v>195</v>
      </c>
      <c r="EK94" s="72" t="s">
        <v>1183</v>
      </c>
      <c r="EL94" s="72"/>
      <c r="EM94" s="146">
        <v>45139</v>
      </c>
      <c r="EN94" s="48">
        <v>189</v>
      </c>
      <c r="EO94" s="48">
        <v>189</v>
      </c>
      <c r="EP94" s="48" t="s">
        <v>1930</v>
      </c>
      <c r="EQ94" s="48">
        <v>189</v>
      </c>
      <c r="ER94" s="74"/>
      <c r="ES94" s="40"/>
      <c r="ET94" s="40"/>
      <c r="EU94" s="40"/>
    </row>
    <row r="95" spans="1:151" s="98" customFormat="1" ht="66" hidden="1" customHeight="1" x14ac:dyDescent="0.2">
      <c r="A95" s="120" t="s">
        <v>1931</v>
      </c>
      <c r="B95" s="121" t="s">
        <v>1931</v>
      </c>
      <c r="C95" s="245" t="s">
        <v>1931</v>
      </c>
      <c r="D95" s="98" t="s">
        <v>1931</v>
      </c>
      <c r="E95" s="97" t="s">
        <v>1932</v>
      </c>
      <c r="F95" s="45" t="s">
        <v>227</v>
      </c>
      <c r="G95" s="98" t="s">
        <v>354</v>
      </c>
      <c r="H95" s="98">
        <v>3125534888</v>
      </c>
      <c r="I95" s="45" t="s">
        <v>143</v>
      </c>
      <c r="J95" s="98" t="s">
        <v>229</v>
      </c>
      <c r="K95" s="98" t="s">
        <v>355</v>
      </c>
      <c r="L95" s="99" t="s">
        <v>1933</v>
      </c>
      <c r="M95" s="98">
        <v>12</v>
      </c>
      <c r="N95" s="98" t="s">
        <v>1934</v>
      </c>
      <c r="O95" s="98" t="s">
        <v>1935</v>
      </c>
      <c r="P95" s="98" t="s">
        <v>359</v>
      </c>
      <c r="Q95" s="98" t="s">
        <v>1936</v>
      </c>
      <c r="R95" s="99">
        <v>1</v>
      </c>
      <c r="S95" s="100" t="s">
        <v>1937</v>
      </c>
      <c r="T95" s="99">
        <v>14</v>
      </c>
      <c r="U95" s="48">
        <v>17</v>
      </c>
      <c r="V95" s="49" t="s">
        <v>1938</v>
      </c>
      <c r="W95" s="98" t="s">
        <v>27</v>
      </c>
      <c r="X95" s="98" t="s">
        <v>180</v>
      </c>
      <c r="AB95" s="98" t="s">
        <v>153</v>
      </c>
      <c r="AE95" s="98">
        <v>186.3</v>
      </c>
      <c r="AF95" s="45">
        <f t="shared" si="43"/>
        <v>403.3</v>
      </c>
      <c r="AG95" s="45"/>
      <c r="AH95" s="45"/>
      <c r="AK95" s="98">
        <v>217</v>
      </c>
      <c r="AL95" s="98">
        <v>186.3</v>
      </c>
      <c r="AM95" s="98">
        <v>69</v>
      </c>
      <c r="AN95" s="98">
        <v>17</v>
      </c>
      <c r="AO95" s="98">
        <v>52</v>
      </c>
      <c r="AP95" s="98" t="s">
        <v>207</v>
      </c>
      <c r="AQ95" s="98" t="s">
        <v>155</v>
      </c>
      <c r="AR95" s="98" t="s">
        <v>182</v>
      </c>
      <c r="AS95" s="98" t="s">
        <v>363</v>
      </c>
      <c r="AT95" s="98" t="s">
        <v>184</v>
      </c>
      <c r="AU95" s="98" t="s">
        <v>364</v>
      </c>
      <c r="AV95" s="98" t="s">
        <v>1939</v>
      </c>
      <c r="AW95" s="98" t="s">
        <v>1940</v>
      </c>
      <c r="AX95" s="98" t="s">
        <v>367</v>
      </c>
      <c r="AY95" s="98" t="s">
        <v>1941</v>
      </c>
      <c r="AZ95" s="98">
        <v>79</v>
      </c>
      <c r="BA95" s="148" t="s">
        <v>1942</v>
      </c>
      <c r="BB95" s="101"/>
      <c r="BC95" s="101">
        <v>620999999.949</v>
      </c>
      <c r="BD95" s="101">
        <v>0</v>
      </c>
      <c r="BE95" s="101">
        <v>438384000</v>
      </c>
      <c r="BF95" s="113">
        <v>1059383999.949</v>
      </c>
      <c r="BG95" s="103">
        <v>8999999.9992608689</v>
      </c>
      <c r="BH95" s="104">
        <v>0.57999999999999996</v>
      </c>
      <c r="BI95" s="113"/>
      <c r="BL95" s="54">
        <f t="shared" si="30"/>
        <v>0</v>
      </c>
      <c r="BM95" s="100" t="s">
        <v>1943</v>
      </c>
      <c r="BN95" s="100" t="s">
        <v>1931</v>
      </c>
      <c r="BO95" s="98" t="s">
        <v>1935</v>
      </c>
      <c r="BP95" s="105">
        <v>44607</v>
      </c>
      <c r="BQ95" s="105">
        <v>44670</v>
      </c>
      <c r="BR95" s="105">
        <v>45034</v>
      </c>
      <c r="BS95" s="100" t="s">
        <v>1944</v>
      </c>
      <c r="BT95" s="105">
        <v>44658</v>
      </c>
      <c r="BU95" s="98">
        <v>12</v>
      </c>
      <c r="BV95" s="100" t="s">
        <v>1945</v>
      </c>
      <c r="BW95" s="100" t="s">
        <v>1946</v>
      </c>
      <c r="BZ95" s="113">
        <v>217350000</v>
      </c>
      <c r="CA95" s="106">
        <v>44700</v>
      </c>
      <c r="CB95" s="113">
        <v>217350000</v>
      </c>
      <c r="CC95" s="106">
        <v>44840</v>
      </c>
      <c r="CD95" s="113">
        <v>186300000</v>
      </c>
      <c r="CE95" s="106">
        <v>44960</v>
      </c>
      <c r="CF95" s="106"/>
      <c r="CG95" s="106"/>
      <c r="CH95" s="106"/>
      <c r="CI95" s="106"/>
      <c r="CJ95" s="113"/>
      <c r="CK95" s="113"/>
      <c r="CL95" s="113"/>
      <c r="CM95" s="113"/>
      <c r="CN95" s="113"/>
      <c r="CO95" s="113"/>
      <c r="CP95" s="113"/>
      <c r="CQ95" s="113"/>
      <c r="CR95" s="113"/>
      <c r="CS95" s="113"/>
      <c r="CT95" s="113"/>
      <c r="CU95" s="113"/>
      <c r="CV95" s="60">
        <f t="shared" si="31"/>
        <v>621000000</v>
      </c>
      <c r="CW95" s="60">
        <f t="shared" si="32"/>
        <v>0</v>
      </c>
      <c r="CX95" s="60">
        <f t="shared" si="33"/>
        <v>-5.0999999046325684E-2</v>
      </c>
      <c r="CY95" s="60">
        <f t="shared" si="34"/>
        <v>0</v>
      </c>
      <c r="CZ95" s="61">
        <f t="shared" si="35"/>
        <v>0</v>
      </c>
      <c r="DA95" s="61">
        <f t="shared" si="36"/>
        <v>0</v>
      </c>
      <c r="DB95" s="54">
        <f t="shared" si="37"/>
        <v>0</v>
      </c>
      <c r="DC95" s="60">
        <f t="shared" si="38"/>
        <v>0</v>
      </c>
      <c r="DD95" s="113">
        <v>621000000</v>
      </c>
      <c r="DE95" s="61">
        <f t="shared" si="39"/>
        <v>0</v>
      </c>
      <c r="DF95" s="113"/>
      <c r="DG95" s="61">
        <v>438384000</v>
      </c>
      <c r="DH95" s="61">
        <v>438384000</v>
      </c>
      <c r="DI95" s="64">
        <f t="shared" si="40"/>
        <v>1</v>
      </c>
      <c r="DJ95" s="104">
        <v>0</v>
      </c>
      <c r="DK95" s="65">
        <v>1</v>
      </c>
      <c r="DL95" s="66">
        <f t="shared" si="42"/>
        <v>1.0000000000821256</v>
      </c>
      <c r="DM95" s="98">
        <v>186.3</v>
      </c>
      <c r="DN95" s="75"/>
      <c r="DO95" s="75"/>
      <c r="DP95" s="75"/>
      <c r="DQ95" s="75"/>
      <c r="DR95" s="98">
        <v>217</v>
      </c>
      <c r="DS95" s="67"/>
      <c r="DT95" s="98">
        <v>186.3</v>
      </c>
      <c r="DU95" s="67" t="s">
        <v>1947</v>
      </c>
      <c r="DV95" s="67">
        <v>69</v>
      </c>
      <c r="DW95" s="107">
        <v>51</v>
      </c>
      <c r="DX95" s="107">
        <v>18</v>
      </c>
      <c r="DY95" s="107"/>
      <c r="DZ95" s="107"/>
      <c r="EA95" s="107"/>
      <c r="EB95" s="107"/>
      <c r="EC95" s="108"/>
      <c r="ED95" s="108"/>
      <c r="EE95" s="108"/>
      <c r="EF95" s="67">
        <v>69</v>
      </c>
      <c r="EG95" s="70">
        <f t="shared" si="41"/>
        <v>186.3</v>
      </c>
      <c r="EH95" s="100" t="s">
        <v>168</v>
      </c>
      <c r="EI95" s="149" t="s">
        <v>1948</v>
      </c>
      <c r="EJ95" s="150" t="s">
        <v>195</v>
      </c>
      <c r="EK95" s="150" t="s">
        <v>595</v>
      </c>
      <c r="EL95" s="151"/>
      <c r="EM95" s="75"/>
      <c r="EN95" s="48"/>
      <c r="EO95" s="48"/>
      <c r="EP95" s="48"/>
      <c r="EQ95" s="48"/>
      <c r="ES95" s="40"/>
      <c r="ET95" s="40"/>
      <c r="EU95" s="40"/>
    </row>
    <row r="96" spans="1:151" s="98" customFormat="1" ht="48.75" hidden="1" customHeight="1" x14ac:dyDescent="0.15">
      <c r="A96" s="120"/>
      <c r="B96" s="121"/>
      <c r="C96" s="245"/>
      <c r="D96" s="79" t="s">
        <v>1949</v>
      </c>
      <c r="E96" s="122" t="s">
        <v>1950</v>
      </c>
      <c r="F96" s="45" t="s">
        <v>227</v>
      </c>
      <c r="G96" s="45" t="s">
        <v>1187</v>
      </c>
      <c r="H96" s="45">
        <v>3114190277</v>
      </c>
      <c r="I96" s="45" t="s">
        <v>143</v>
      </c>
      <c r="J96" s="45" t="s">
        <v>601</v>
      </c>
      <c r="K96" s="45" t="s">
        <v>1188</v>
      </c>
      <c r="L96" s="81" t="s">
        <v>1951</v>
      </c>
      <c r="M96" s="45">
        <v>12</v>
      </c>
      <c r="N96" s="152" t="s">
        <v>1952</v>
      </c>
      <c r="O96" s="45" t="s">
        <v>1953</v>
      </c>
      <c r="P96" s="45" t="s">
        <v>1954</v>
      </c>
      <c r="Q96" s="45" t="s">
        <v>1955</v>
      </c>
      <c r="R96" s="81">
        <v>7</v>
      </c>
      <c r="S96" s="76" t="s">
        <v>1956</v>
      </c>
      <c r="T96" s="81">
        <v>115</v>
      </c>
      <c r="U96" s="48">
        <v>121</v>
      </c>
      <c r="V96" s="49" t="s">
        <v>1957</v>
      </c>
      <c r="W96" s="45" t="s">
        <v>27</v>
      </c>
      <c r="X96" s="45"/>
      <c r="Y96" s="45"/>
      <c r="Z96" s="45"/>
      <c r="AA96" s="45"/>
      <c r="AB96" s="45" t="s">
        <v>153</v>
      </c>
      <c r="AC96" s="45" t="s">
        <v>153</v>
      </c>
      <c r="AD96" s="45"/>
      <c r="AE96" s="45">
        <v>922</v>
      </c>
      <c r="AF96" s="45">
        <f t="shared" si="43"/>
        <v>1383</v>
      </c>
      <c r="AG96" s="45"/>
      <c r="AH96" s="45"/>
      <c r="AI96" s="61"/>
      <c r="AJ96" s="61"/>
      <c r="AK96" s="45">
        <v>461</v>
      </c>
      <c r="AL96" s="45">
        <v>461</v>
      </c>
      <c r="AM96" s="45">
        <v>461</v>
      </c>
      <c r="AN96" s="45">
        <v>121</v>
      </c>
      <c r="AO96" s="45">
        <v>340</v>
      </c>
      <c r="AP96" s="45" t="s">
        <v>839</v>
      </c>
      <c r="AQ96" s="45" t="s">
        <v>155</v>
      </c>
      <c r="AR96" s="76" t="s">
        <v>182</v>
      </c>
      <c r="AS96" s="45" t="s">
        <v>1958</v>
      </c>
      <c r="AT96" s="45" t="s">
        <v>184</v>
      </c>
      <c r="AU96" s="76" t="s">
        <v>1959</v>
      </c>
      <c r="AV96" s="45" t="s">
        <v>1960</v>
      </c>
      <c r="AW96" s="76" t="s">
        <v>1961</v>
      </c>
      <c r="AX96" s="45" t="s">
        <v>670</v>
      </c>
      <c r="AY96" s="76" t="s">
        <v>1961</v>
      </c>
      <c r="AZ96" s="45">
        <v>99</v>
      </c>
      <c r="BA96" s="45"/>
      <c r="BB96" s="112"/>
      <c r="BC96" s="112">
        <v>4058149686</v>
      </c>
      <c r="BD96" s="112">
        <v>0</v>
      </c>
      <c r="BE96" s="112">
        <v>2775609361</v>
      </c>
      <c r="BF96" s="61">
        <v>6833759047</v>
      </c>
      <c r="BG96" s="103">
        <v>8802927.7353579178</v>
      </c>
      <c r="BH96" s="104">
        <v>0.59</v>
      </c>
      <c r="BI96" s="61"/>
      <c r="BJ96" s="45"/>
      <c r="BK96" s="45"/>
      <c r="BL96" s="54">
        <f t="shared" si="30"/>
        <v>0</v>
      </c>
      <c r="BM96" s="76" t="s">
        <v>1962</v>
      </c>
      <c r="BN96" s="76" t="s">
        <v>1963</v>
      </c>
      <c r="BO96" s="45" t="s">
        <v>1953</v>
      </c>
      <c r="BP96" s="163">
        <v>44607</v>
      </c>
      <c r="BQ96" s="74">
        <v>44671</v>
      </c>
      <c r="BR96" s="74">
        <v>45035</v>
      </c>
      <c r="BS96" s="76" t="s">
        <v>1964</v>
      </c>
      <c r="BT96" s="74">
        <v>44638</v>
      </c>
      <c r="BU96" s="45">
        <v>12</v>
      </c>
      <c r="BV96" s="76" t="s">
        <v>1965</v>
      </c>
      <c r="BW96" s="76" t="s">
        <v>1966</v>
      </c>
      <c r="BX96" s="45"/>
      <c r="BY96" s="45"/>
      <c r="BZ96" s="113">
        <v>1420352390</v>
      </c>
      <c r="CA96" s="114">
        <v>44715</v>
      </c>
      <c r="CB96" s="113">
        <v>1420352390</v>
      </c>
      <c r="CC96" s="114">
        <v>45201</v>
      </c>
      <c r="CD96" s="113"/>
      <c r="CE96" s="146"/>
      <c r="CF96" s="146"/>
      <c r="CG96" s="146"/>
      <c r="CH96" s="146"/>
      <c r="CI96" s="146"/>
      <c r="CJ96" s="113"/>
      <c r="CK96" s="113"/>
      <c r="CL96" s="113"/>
      <c r="CM96" s="113"/>
      <c r="CN96" s="113"/>
      <c r="CO96" s="113"/>
      <c r="CP96" s="113"/>
      <c r="CQ96" s="113"/>
      <c r="CR96" s="113"/>
      <c r="CS96" s="113"/>
      <c r="CT96" s="113"/>
      <c r="CU96" s="113"/>
      <c r="CV96" s="60">
        <f t="shared" si="31"/>
        <v>2840704780</v>
      </c>
      <c r="CW96" s="60">
        <f t="shared" si="32"/>
        <v>0</v>
      </c>
      <c r="CX96" s="60">
        <f t="shared" si="33"/>
        <v>1217444906</v>
      </c>
      <c r="CY96" s="60">
        <f t="shared" si="34"/>
        <v>0</v>
      </c>
      <c r="CZ96" s="61">
        <f t="shared" si="35"/>
        <v>0</v>
      </c>
      <c r="DA96" s="61">
        <f t="shared" si="36"/>
        <v>0</v>
      </c>
      <c r="DB96" s="54">
        <f t="shared" si="37"/>
        <v>0</v>
      </c>
      <c r="DC96" s="60">
        <f t="shared" si="38"/>
        <v>0</v>
      </c>
      <c r="DD96" s="196">
        <v>1584574041</v>
      </c>
      <c r="DE96" s="61">
        <f t="shared" si="39"/>
        <v>1256130739</v>
      </c>
      <c r="DF96" s="60"/>
      <c r="DG96" s="61">
        <v>2775609361</v>
      </c>
      <c r="DH96" s="197">
        <v>345000000</v>
      </c>
      <c r="DI96" s="64">
        <f t="shared" si="40"/>
        <v>0.12429702999549727</v>
      </c>
      <c r="DJ96" s="215">
        <v>0.03</v>
      </c>
      <c r="DK96" s="65">
        <v>0.68000000000000016</v>
      </c>
      <c r="DL96" s="66">
        <f t="shared" si="42"/>
        <v>0.39046712507095038</v>
      </c>
      <c r="DM96" s="45">
        <v>922</v>
      </c>
      <c r="DN96" s="75"/>
      <c r="DO96" s="75"/>
      <c r="DP96" s="75"/>
      <c r="DQ96" s="75"/>
      <c r="DR96" s="45">
        <v>461</v>
      </c>
      <c r="DS96" s="272" t="s">
        <v>1967</v>
      </c>
      <c r="DT96" s="45">
        <v>461</v>
      </c>
      <c r="DU96" s="273"/>
      <c r="DV96" s="67">
        <v>461</v>
      </c>
      <c r="DW96" s="274">
        <v>205</v>
      </c>
      <c r="DX96" s="274">
        <v>121</v>
      </c>
      <c r="DY96" s="68">
        <v>133</v>
      </c>
      <c r="DZ96" s="217"/>
      <c r="EA96" s="275">
        <v>2</v>
      </c>
      <c r="EB96" s="275">
        <v>0</v>
      </c>
      <c r="EC96" s="275">
        <v>109</v>
      </c>
      <c r="ED96" s="275">
        <v>2</v>
      </c>
      <c r="EE96" s="218"/>
      <c r="EF96" s="138">
        <v>461</v>
      </c>
      <c r="EG96" s="70">
        <f t="shared" si="41"/>
        <v>461</v>
      </c>
      <c r="EH96" s="45" t="s">
        <v>168</v>
      </c>
      <c r="EI96" s="219" t="s">
        <v>1968</v>
      </c>
      <c r="EJ96" s="276" t="s">
        <v>727</v>
      </c>
      <c r="EK96" s="140" t="s">
        <v>1308</v>
      </c>
      <c r="EL96" s="140" t="s">
        <v>544</v>
      </c>
      <c r="EM96" s="220">
        <v>45170</v>
      </c>
      <c r="EN96" s="48">
        <v>461</v>
      </c>
      <c r="EO96" s="48">
        <v>461</v>
      </c>
      <c r="EP96" s="48" t="s">
        <v>1969</v>
      </c>
      <c r="EQ96" s="48">
        <v>461</v>
      </c>
      <c r="ER96" s="45"/>
    </row>
    <row r="97" spans="1:151" s="98" customFormat="1" ht="48.75" hidden="1" customHeight="1" x14ac:dyDescent="0.2">
      <c r="A97" s="120" t="s">
        <v>1970</v>
      </c>
      <c r="B97" s="121" t="s">
        <v>1970</v>
      </c>
      <c r="C97" s="245" t="s">
        <v>1970</v>
      </c>
      <c r="D97" s="43" t="s">
        <v>1970</v>
      </c>
      <c r="E97" s="277" t="s">
        <v>1971</v>
      </c>
      <c r="F97" s="81" t="s">
        <v>172</v>
      </c>
      <c r="G97" s="82" t="s">
        <v>172</v>
      </c>
      <c r="H97" s="43">
        <v>3174396170</v>
      </c>
      <c r="I97" s="45" t="s">
        <v>143</v>
      </c>
      <c r="J97" s="43" t="s">
        <v>144</v>
      </c>
      <c r="K97" s="43" t="s">
        <v>173</v>
      </c>
      <c r="L97" s="82">
        <v>1573168168585</v>
      </c>
      <c r="M97" s="43">
        <v>24</v>
      </c>
      <c r="N97" s="43" t="s">
        <v>1972</v>
      </c>
      <c r="O97" s="43" t="s">
        <v>1973</v>
      </c>
      <c r="P97" s="43" t="s">
        <v>176</v>
      </c>
      <c r="Q97" s="43" t="s">
        <v>204</v>
      </c>
      <c r="R97" s="82">
        <v>1</v>
      </c>
      <c r="S97" s="83" t="s">
        <v>1974</v>
      </c>
      <c r="T97" s="278">
        <v>13</v>
      </c>
      <c r="U97" s="48">
        <v>41</v>
      </c>
      <c r="V97" s="49" t="s">
        <v>1975</v>
      </c>
      <c r="W97" s="43" t="s">
        <v>23</v>
      </c>
      <c r="X97" s="43" t="s">
        <v>153</v>
      </c>
      <c r="Y97" s="43" t="s">
        <v>153</v>
      </c>
      <c r="Z97" s="43" t="s">
        <v>153</v>
      </c>
      <c r="AA97" s="45" t="s">
        <v>1234</v>
      </c>
      <c r="AB97" s="43"/>
      <c r="AC97" s="43"/>
      <c r="AD97" s="43"/>
      <c r="AE97" s="43">
        <v>2446</v>
      </c>
      <c r="AF97" s="45">
        <f>AG97+AH97</f>
        <v>3274</v>
      </c>
      <c r="AG97" s="43">
        <v>828</v>
      </c>
      <c r="AH97" s="43">
        <v>2446</v>
      </c>
      <c r="AI97" s="85">
        <v>2327243802.02665</v>
      </c>
      <c r="AJ97" s="85">
        <v>1747164925.9777184</v>
      </c>
      <c r="AK97" s="43">
        <v>2446</v>
      </c>
      <c r="AL97" s="43">
        <v>828</v>
      </c>
      <c r="AM97" s="43">
        <v>76</v>
      </c>
      <c r="AN97" s="43">
        <v>41</v>
      </c>
      <c r="AO97" s="43">
        <v>35</v>
      </c>
      <c r="AP97" s="43" t="s">
        <v>207</v>
      </c>
      <c r="AQ97" s="43" t="s">
        <v>155</v>
      </c>
      <c r="AR97" s="43" t="s">
        <v>156</v>
      </c>
      <c r="AS97" s="43" t="s">
        <v>1976</v>
      </c>
      <c r="AT97" s="43" t="s">
        <v>716</v>
      </c>
      <c r="AU97" s="43" t="s">
        <v>163</v>
      </c>
      <c r="AV97" s="43" t="s">
        <v>1977</v>
      </c>
      <c r="AW97" s="43" t="s">
        <v>1978</v>
      </c>
      <c r="AX97" s="43" t="s">
        <v>719</v>
      </c>
      <c r="AY97" s="43" t="s">
        <v>1978</v>
      </c>
      <c r="AZ97" s="43">
        <v>94</v>
      </c>
      <c r="BA97" s="80" t="s">
        <v>1979</v>
      </c>
      <c r="BB97" s="84"/>
      <c r="BC97" s="84">
        <v>2823435007</v>
      </c>
      <c r="BD97" s="84">
        <v>0</v>
      </c>
      <c r="BE97" s="84">
        <v>1250973721</v>
      </c>
      <c r="BF97" s="85">
        <v>4074408728</v>
      </c>
      <c r="BG97" s="86">
        <v>37150460.618421055</v>
      </c>
      <c r="BH97" s="87">
        <v>0.69</v>
      </c>
      <c r="BI97" s="43"/>
      <c r="BJ97" s="43"/>
      <c r="BK97" s="43"/>
      <c r="BL97" s="54">
        <f t="shared" si="30"/>
        <v>0</v>
      </c>
      <c r="BM97" s="43" t="s">
        <v>1980</v>
      </c>
      <c r="BN97" s="43" t="s">
        <v>1970</v>
      </c>
      <c r="BO97" s="43" t="s">
        <v>1973</v>
      </c>
      <c r="BP97" s="88">
        <v>44718</v>
      </c>
      <c r="BQ97" s="88" t="s">
        <v>1981</v>
      </c>
      <c r="BR97" s="88">
        <v>45638</v>
      </c>
      <c r="BS97" s="131" t="s">
        <v>1982</v>
      </c>
      <c r="BT97" s="132">
        <v>44753</v>
      </c>
      <c r="BU97" s="43">
        <v>24</v>
      </c>
      <c r="BV97" s="83" t="s">
        <v>1983</v>
      </c>
      <c r="BW97" s="83" t="s">
        <v>1984</v>
      </c>
      <c r="BX97" s="43"/>
      <c r="BY97" s="43"/>
      <c r="BZ97" s="85">
        <v>988202252</v>
      </c>
      <c r="CA97" s="89">
        <v>44778</v>
      </c>
      <c r="CB97" s="85"/>
      <c r="CC97" s="128"/>
      <c r="CD97" s="85"/>
      <c r="CE97" s="128"/>
      <c r="CF97" s="128"/>
      <c r="CG97" s="128"/>
      <c r="CH97" s="128"/>
      <c r="CI97" s="128"/>
      <c r="CJ97" s="85"/>
      <c r="CK97" s="85"/>
      <c r="CL97" s="85"/>
      <c r="CM97" s="85"/>
      <c r="CN97" s="85"/>
      <c r="CO97" s="85"/>
      <c r="CP97" s="85"/>
      <c r="CQ97" s="85"/>
      <c r="CR97" s="85"/>
      <c r="CS97" s="85"/>
      <c r="CT97" s="85"/>
      <c r="CU97" s="85"/>
      <c r="CV97" s="60">
        <f t="shared" si="31"/>
        <v>988202252</v>
      </c>
      <c r="CW97" s="60">
        <f t="shared" si="32"/>
        <v>0</v>
      </c>
      <c r="CX97" s="60">
        <f t="shared" si="33"/>
        <v>1835232755</v>
      </c>
      <c r="CY97" s="60">
        <f t="shared" si="34"/>
        <v>0</v>
      </c>
      <c r="CZ97" s="61">
        <f t="shared" si="35"/>
        <v>0</v>
      </c>
      <c r="DA97" s="61">
        <f t="shared" si="36"/>
        <v>0</v>
      </c>
      <c r="DB97" s="54">
        <f t="shared" si="37"/>
        <v>0</v>
      </c>
      <c r="DC97" s="60">
        <f t="shared" si="38"/>
        <v>0</v>
      </c>
      <c r="DD97" s="61">
        <v>472268652</v>
      </c>
      <c r="DE97" s="61">
        <f t="shared" si="39"/>
        <v>515933600</v>
      </c>
      <c r="DF97" s="85"/>
      <c r="DG97" s="85">
        <v>1250973721</v>
      </c>
      <c r="DH97" s="85">
        <v>356508558</v>
      </c>
      <c r="DI97" s="64">
        <f t="shared" si="40"/>
        <v>0.28498484981364369</v>
      </c>
      <c r="DJ97" s="90">
        <v>2.5000000000000001E-2</v>
      </c>
      <c r="DK97" s="87">
        <v>7.5000000000000011E-2</v>
      </c>
      <c r="DL97" s="66">
        <f t="shared" si="42"/>
        <v>0.16726740683923241</v>
      </c>
      <c r="DM97" s="43">
        <v>2446</v>
      </c>
      <c r="DN97" s="43"/>
      <c r="DO97" s="279" t="s">
        <v>1985</v>
      </c>
      <c r="DP97" s="43">
        <v>829.7</v>
      </c>
      <c r="DQ97" s="279" t="s">
        <v>1986</v>
      </c>
      <c r="DR97" s="43">
        <v>2446</v>
      </c>
      <c r="DS97" s="92"/>
      <c r="DT97" s="43">
        <v>828</v>
      </c>
      <c r="DU97" s="92"/>
      <c r="DV97" s="92" t="s">
        <v>347</v>
      </c>
      <c r="DW97" s="68">
        <v>35</v>
      </c>
      <c r="DX97" s="68">
        <v>41</v>
      </c>
      <c r="DY97" s="280"/>
      <c r="DZ97" s="68"/>
      <c r="EA97" s="68"/>
      <c r="EB97" s="68"/>
      <c r="EC97" s="68"/>
      <c r="ED97" s="68"/>
      <c r="EE97" s="69"/>
      <c r="EF97" s="92"/>
      <c r="EG97" s="70">
        <f t="shared" si="41"/>
        <v>2485.6999999999998</v>
      </c>
      <c r="EH97" s="43" t="s">
        <v>168</v>
      </c>
      <c r="EI97" s="281" t="s">
        <v>1987</v>
      </c>
      <c r="EJ97" s="72" t="s">
        <v>941</v>
      </c>
      <c r="EK97" s="72" t="s">
        <v>196</v>
      </c>
      <c r="EL97" s="72"/>
      <c r="EM97" s="282">
        <v>44651</v>
      </c>
      <c r="EN97" s="48">
        <v>0</v>
      </c>
      <c r="EO97" s="48" t="s">
        <v>347</v>
      </c>
      <c r="EP97" s="48">
        <v>0</v>
      </c>
      <c r="EQ97" s="48">
        <v>0</v>
      </c>
      <c r="ER97" s="88"/>
      <c r="ES97" s="48"/>
      <c r="ET97" s="48"/>
      <c r="EU97" s="48"/>
    </row>
    <row r="98" spans="1:151" s="98" customFormat="1" ht="48.75" hidden="1" customHeight="1" x14ac:dyDescent="0.2">
      <c r="A98" s="120"/>
      <c r="B98" s="121"/>
      <c r="C98" s="245" t="s">
        <v>1988</v>
      </c>
      <c r="D98" s="45" t="s">
        <v>1988</v>
      </c>
      <c r="E98" s="122" t="s">
        <v>1989</v>
      </c>
      <c r="F98" s="45" t="s">
        <v>227</v>
      </c>
      <c r="G98" s="45" t="s">
        <v>600</v>
      </c>
      <c r="H98" s="45"/>
      <c r="I98" s="45" t="s">
        <v>143</v>
      </c>
      <c r="J98" s="45" t="s">
        <v>601</v>
      </c>
      <c r="K98" s="45" t="s">
        <v>602</v>
      </c>
      <c r="L98" s="81" t="s">
        <v>1990</v>
      </c>
      <c r="M98" s="45">
        <v>18</v>
      </c>
      <c r="N98" s="152" t="s">
        <v>1991</v>
      </c>
      <c r="O98" s="45" t="s">
        <v>1992</v>
      </c>
      <c r="P98" s="45" t="s">
        <v>606</v>
      </c>
      <c r="Q98" s="45" t="s">
        <v>607</v>
      </c>
      <c r="R98" s="81">
        <v>1</v>
      </c>
      <c r="S98" s="76" t="s">
        <v>1993</v>
      </c>
      <c r="T98" s="81">
        <v>13</v>
      </c>
      <c r="U98" s="48">
        <v>58</v>
      </c>
      <c r="V98" s="283" t="s">
        <v>1994</v>
      </c>
      <c r="W98" s="45" t="s">
        <v>27</v>
      </c>
      <c r="X98" s="45"/>
      <c r="Y98" s="45"/>
      <c r="Z98" s="45"/>
      <c r="AA98" s="45"/>
      <c r="AB98" s="45" t="s">
        <v>153</v>
      </c>
      <c r="AC98" s="45" t="s">
        <v>153</v>
      </c>
      <c r="AD98" s="45"/>
      <c r="AE98" s="45">
        <v>1</v>
      </c>
      <c r="AF98" s="45">
        <f>AE98+AK98</f>
        <v>19.5</v>
      </c>
      <c r="AG98" s="45"/>
      <c r="AH98" s="45"/>
      <c r="AI98" s="154"/>
      <c r="AJ98" s="154"/>
      <c r="AK98" s="45">
        <v>18.5</v>
      </c>
      <c r="AL98" s="45">
        <v>15</v>
      </c>
      <c r="AM98" s="45">
        <v>97</v>
      </c>
      <c r="AN98" s="45">
        <v>58</v>
      </c>
      <c r="AO98" s="45">
        <v>39</v>
      </c>
      <c r="AP98" s="45" t="s">
        <v>610</v>
      </c>
      <c r="AQ98" s="45" t="s">
        <v>155</v>
      </c>
      <c r="AR98" s="76" t="s">
        <v>182</v>
      </c>
      <c r="AS98" s="45" t="s">
        <v>1995</v>
      </c>
      <c r="AT98" s="45" t="s">
        <v>1373</v>
      </c>
      <c r="AU98" s="76" t="s">
        <v>1996</v>
      </c>
      <c r="AV98" s="45" t="s">
        <v>1997</v>
      </c>
      <c r="AW98" s="76" t="s">
        <v>1998</v>
      </c>
      <c r="AX98" s="45" t="s">
        <v>615</v>
      </c>
      <c r="AY98" s="76" t="s">
        <v>1999</v>
      </c>
      <c r="AZ98" s="45">
        <v>71</v>
      </c>
      <c r="BA98" s="44" t="s">
        <v>2000</v>
      </c>
      <c r="BB98" s="112"/>
      <c r="BC98" s="112">
        <v>873000000</v>
      </c>
      <c r="BD98" s="112">
        <v>0</v>
      </c>
      <c r="BE98" s="112">
        <v>854602366</v>
      </c>
      <c r="BF98" s="61">
        <v>1727602366</v>
      </c>
      <c r="BG98" s="103">
        <v>9000000</v>
      </c>
      <c r="BH98" s="104">
        <v>0.5</v>
      </c>
      <c r="BI98" s="61"/>
      <c r="BJ98" s="45"/>
      <c r="BK98" s="45"/>
      <c r="BL98" s="54">
        <f t="shared" si="30"/>
        <v>0</v>
      </c>
      <c r="BM98" s="76" t="s">
        <v>2001</v>
      </c>
      <c r="BN98" s="76" t="s">
        <v>1988</v>
      </c>
      <c r="BO98" s="45" t="s">
        <v>1992</v>
      </c>
      <c r="BP98" s="74">
        <v>44607</v>
      </c>
      <c r="BQ98" s="74">
        <v>44685</v>
      </c>
      <c r="BR98" s="74">
        <v>45233</v>
      </c>
      <c r="BS98" s="76" t="s">
        <v>2002</v>
      </c>
      <c r="BT98" s="74">
        <v>44645</v>
      </c>
      <c r="BU98" s="45">
        <v>18</v>
      </c>
      <c r="BV98" s="76" t="s">
        <v>2003</v>
      </c>
      <c r="BW98" s="76" t="s">
        <v>2004</v>
      </c>
      <c r="BX98" s="45"/>
      <c r="BY98" s="45"/>
      <c r="BZ98" s="113">
        <v>305550000</v>
      </c>
      <c r="CA98" s="114">
        <v>44734</v>
      </c>
      <c r="CB98" s="113">
        <v>305550000</v>
      </c>
      <c r="CC98" s="114">
        <v>45188</v>
      </c>
      <c r="CD98" s="113"/>
      <c r="CE98" s="146"/>
      <c r="CF98" s="146"/>
      <c r="CG98" s="146"/>
      <c r="CH98" s="146"/>
      <c r="CI98" s="146"/>
      <c r="CJ98" s="113"/>
      <c r="CK98" s="113"/>
      <c r="CL98" s="113"/>
      <c r="CM98" s="113"/>
      <c r="CN98" s="113"/>
      <c r="CO98" s="113"/>
      <c r="CP98" s="113"/>
      <c r="CQ98" s="113"/>
      <c r="CR98" s="113"/>
      <c r="CS98" s="113"/>
      <c r="CT98" s="113"/>
      <c r="CU98" s="113"/>
      <c r="CV98" s="60">
        <f t="shared" si="31"/>
        <v>611100000</v>
      </c>
      <c r="CW98" s="60">
        <f t="shared" si="32"/>
        <v>0</v>
      </c>
      <c r="CX98" s="60">
        <f t="shared" si="33"/>
        <v>261900000</v>
      </c>
      <c r="CY98" s="60">
        <f t="shared" si="34"/>
        <v>0</v>
      </c>
      <c r="CZ98" s="61">
        <f t="shared" si="35"/>
        <v>0</v>
      </c>
      <c r="DA98" s="61">
        <f t="shared" si="36"/>
        <v>0</v>
      </c>
      <c r="DB98" s="54">
        <f t="shared" si="37"/>
        <v>0</v>
      </c>
      <c r="DC98" s="60">
        <f t="shared" si="38"/>
        <v>0</v>
      </c>
      <c r="DD98" s="166">
        <v>303651058</v>
      </c>
      <c r="DE98" s="61">
        <f t="shared" si="39"/>
        <v>307448942</v>
      </c>
      <c r="DF98" s="60"/>
      <c r="DG98" s="61">
        <v>854602366</v>
      </c>
      <c r="DH98" s="206">
        <v>192924999</v>
      </c>
      <c r="DI98" s="64">
        <f t="shared" si="40"/>
        <v>0.22574826220408567</v>
      </c>
      <c r="DJ98" s="104">
        <v>1.6400000000000001E-2</v>
      </c>
      <c r="DK98" s="65">
        <v>0.34410000000000007</v>
      </c>
      <c r="DL98" s="66">
        <f t="shared" si="42"/>
        <v>0.34782480870561283</v>
      </c>
      <c r="DM98" s="45">
        <v>1</v>
      </c>
      <c r="DN98" s="167"/>
      <c r="DO98" s="75"/>
      <c r="DP98" s="75"/>
      <c r="DQ98" s="75"/>
      <c r="DR98" s="45">
        <v>18.5</v>
      </c>
      <c r="DS98" s="75" t="s">
        <v>2005</v>
      </c>
      <c r="DT98" s="45">
        <v>15</v>
      </c>
      <c r="DU98" s="168" t="s">
        <v>2006</v>
      </c>
      <c r="DV98" s="69">
        <v>50</v>
      </c>
      <c r="DW98" s="69">
        <v>2</v>
      </c>
      <c r="DX98" s="69">
        <v>7</v>
      </c>
      <c r="DY98" s="69">
        <v>2</v>
      </c>
      <c r="DZ98" s="69">
        <v>2</v>
      </c>
      <c r="EA98" s="69">
        <v>35</v>
      </c>
      <c r="EB98" s="69">
        <v>49</v>
      </c>
      <c r="EC98" s="69"/>
      <c r="ED98" s="68"/>
      <c r="EE98" s="67">
        <v>0</v>
      </c>
      <c r="EF98" s="168">
        <v>50</v>
      </c>
      <c r="EG98" s="70">
        <f t="shared" si="41"/>
        <v>15</v>
      </c>
      <c r="EH98" s="45" t="s">
        <v>168</v>
      </c>
      <c r="EI98" s="149" t="s">
        <v>2007</v>
      </c>
      <c r="EJ98" s="119" t="s">
        <v>626</v>
      </c>
      <c r="EK98" s="119" t="s">
        <v>627</v>
      </c>
      <c r="EL98" s="119" t="s">
        <v>628</v>
      </c>
      <c r="EM98" s="169" t="s">
        <v>629</v>
      </c>
      <c r="EN98" s="48">
        <v>97</v>
      </c>
      <c r="EO98" s="48">
        <v>50</v>
      </c>
      <c r="EP98" s="48" t="s">
        <v>1078</v>
      </c>
      <c r="EQ98" s="48">
        <v>97</v>
      </c>
      <c r="ER98" s="74"/>
    </row>
    <row r="99" spans="1:151" s="98" customFormat="1" ht="48.75" hidden="1" customHeight="1" x14ac:dyDescent="0.2">
      <c r="A99" s="120"/>
      <c r="B99" s="121" t="s">
        <v>2008</v>
      </c>
      <c r="C99" s="245" t="s">
        <v>2008</v>
      </c>
      <c r="D99" s="98" t="s">
        <v>2008</v>
      </c>
      <c r="E99" s="225" t="s">
        <v>2009</v>
      </c>
      <c r="F99" s="45" t="s">
        <v>227</v>
      </c>
      <c r="G99" s="98" t="s">
        <v>354</v>
      </c>
      <c r="H99" s="98">
        <v>3125534888</v>
      </c>
      <c r="I99" s="45" t="s">
        <v>143</v>
      </c>
      <c r="J99" s="98" t="s">
        <v>144</v>
      </c>
      <c r="K99" s="98" t="s">
        <v>1228</v>
      </c>
      <c r="L99" s="99">
        <v>281065167453</v>
      </c>
      <c r="M99" s="98">
        <v>18</v>
      </c>
      <c r="N99" s="98" t="s">
        <v>2010</v>
      </c>
      <c r="O99" s="98" t="s">
        <v>2011</v>
      </c>
      <c r="P99" s="98" t="s">
        <v>1228</v>
      </c>
      <c r="Q99" s="98" t="s">
        <v>2012</v>
      </c>
      <c r="R99" s="99">
        <v>1</v>
      </c>
      <c r="S99" s="100" t="s">
        <v>2013</v>
      </c>
      <c r="T99" s="99">
        <v>1</v>
      </c>
      <c r="U99" s="48">
        <v>32</v>
      </c>
      <c r="V99" s="49" t="s">
        <v>2014</v>
      </c>
      <c r="W99" s="98" t="s">
        <v>27</v>
      </c>
      <c r="AB99" s="98" t="s">
        <v>153</v>
      </c>
      <c r="AC99" s="98" t="s">
        <v>153</v>
      </c>
      <c r="AE99" s="98">
        <v>1</v>
      </c>
      <c r="AF99" s="45">
        <f>AE99+AK99</f>
        <v>15</v>
      </c>
      <c r="AG99" s="45"/>
      <c r="AH99" s="45"/>
      <c r="AI99" s="113"/>
      <c r="AJ99" s="113"/>
      <c r="AK99" s="98">
        <v>14</v>
      </c>
      <c r="AL99" s="98">
        <v>1.4</v>
      </c>
      <c r="AM99" s="98">
        <v>71</v>
      </c>
      <c r="AN99" s="98">
        <v>32</v>
      </c>
      <c r="AO99" s="98">
        <v>39</v>
      </c>
      <c r="AP99" s="98" t="s">
        <v>207</v>
      </c>
      <c r="AQ99" s="98" t="s">
        <v>1277</v>
      </c>
      <c r="AR99" s="98" t="s">
        <v>236</v>
      </c>
      <c r="AS99" s="98" t="s">
        <v>2015</v>
      </c>
      <c r="AT99" s="98" t="s">
        <v>1373</v>
      </c>
      <c r="AU99" s="98" t="s">
        <v>2016</v>
      </c>
      <c r="AV99" s="98" t="s">
        <v>2017</v>
      </c>
      <c r="AW99" s="98" t="s">
        <v>2018</v>
      </c>
      <c r="AX99" s="98" t="s">
        <v>214</v>
      </c>
      <c r="AY99" s="98" t="s">
        <v>2019</v>
      </c>
      <c r="AZ99" s="98">
        <v>92</v>
      </c>
      <c r="BA99" s="98" t="s">
        <v>163</v>
      </c>
      <c r="BB99" s="101"/>
      <c r="BC99" s="101">
        <v>591079603</v>
      </c>
      <c r="BD99" s="101">
        <v>44219343.229999997</v>
      </c>
      <c r="BE99" s="101">
        <v>493782549</v>
      </c>
      <c r="BF99" s="113">
        <v>1084862152</v>
      </c>
      <c r="BG99" s="103">
        <v>8325064.8309859158</v>
      </c>
      <c r="BH99" s="104">
        <v>0.54</v>
      </c>
      <c r="BI99" s="113"/>
      <c r="BL99" s="54">
        <f t="shared" si="30"/>
        <v>0</v>
      </c>
      <c r="BM99" s="100"/>
      <c r="BN99" s="100" t="s">
        <v>2008</v>
      </c>
      <c r="BO99" s="98" t="s">
        <v>2011</v>
      </c>
      <c r="BP99" s="105">
        <v>44607</v>
      </c>
      <c r="BQ99" s="105">
        <v>44692</v>
      </c>
      <c r="BR99" s="105">
        <v>45240</v>
      </c>
      <c r="BS99" s="100" t="s">
        <v>2020</v>
      </c>
      <c r="BT99" s="105">
        <v>44630</v>
      </c>
      <c r="BU99" s="98">
        <v>18</v>
      </c>
      <c r="BV99" s="100" t="s">
        <v>2021</v>
      </c>
      <c r="BW99" s="100" t="s">
        <v>2022</v>
      </c>
      <c r="BZ99" s="113">
        <v>206877861</v>
      </c>
      <c r="CA99" s="106">
        <v>44740</v>
      </c>
      <c r="CB99" s="113">
        <v>206877861</v>
      </c>
      <c r="CC99" s="106">
        <v>45194</v>
      </c>
      <c r="CD99" s="113"/>
      <c r="CE99" s="59"/>
      <c r="CF99" s="59"/>
      <c r="CG99" s="59"/>
      <c r="CH99" s="59"/>
      <c r="CI99" s="59"/>
      <c r="CJ99" s="113"/>
      <c r="CK99" s="113"/>
      <c r="CL99" s="113"/>
      <c r="CM99" s="113"/>
      <c r="CN99" s="113"/>
      <c r="CO99" s="113"/>
      <c r="CP99" s="113"/>
      <c r="CQ99" s="113"/>
      <c r="CR99" s="113"/>
      <c r="CS99" s="113"/>
      <c r="CT99" s="113"/>
      <c r="CU99" s="113"/>
      <c r="CV99" s="60">
        <f t="shared" si="31"/>
        <v>413755722</v>
      </c>
      <c r="CW99" s="60">
        <f t="shared" si="32"/>
        <v>0</v>
      </c>
      <c r="CX99" s="60">
        <f t="shared" si="33"/>
        <v>177323881</v>
      </c>
      <c r="CY99" s="60">
        <f t="shared" si="34"/>
        <v>44219343.229999997</v>
      </c>
      <c r="CZ99" s="61">
        <f t="shared" si="35"/>
        <v>0</v>
      </c>
      <c r="DA99" s="61">
        <f t="shared" si="36"/>
        <v>0</v>
      </c>
      <c r="DB99" s="54">
        <f t="shared" si="37"/>
        <v>0</v>
      </c>
      <c r="DC99" s="60">
        <f t="shared" si="38"/>
        <v>0</v>
      </c>
      <c r="DD99" s="113">
        <v>204755021</v>
      </c>
      <c r="DE99" s="61">
        <f t="shared" si="39"/>
        <v>209000701</v>
      </c>
      <c r="DF99" s="113"/>
      <c r="DG99" s="61">
        <v>493782549</v>
      </c>
      <c r="DH99" s="61">
        <v>4535001</v>
      </c>
      <c r="DI99" s="64">
        <f t="shared" si="40"/>
        <v>9.1842067103914595E-3</v>
      </c>
      <c r="DJ99" s="104">
        <v>0</v>
      </c>
      <c r="DK99" s="65">
        <v>0.3543</v>
      </c>
      <c r="DL99" s="66">
        <f t="shared" si="42"/>
        <v>0.34640853780231018</v>
      </c>
      <c r="DM99" s="98">
        <v>1</v>
      </c>
      <c r="DN99" s="75"/>
      <c r="DO99" s="75"/>
      <c r="DP99" s="75"/>
      <c r="DQ99" s="75"/>
      <c r="DR99" s="98">
        <v>14</v>
      </c>
      <c r="DS99" s="67"/>
      <c r="DT99" s="98">
        <v>1.4</v>
      </c>
      <c r="DU99" s="67" t="s">
        <v>1266</v>
      </c>
      <c r="DV99" s="67">
        <v>0</v>
      </c>
      <c r="DW99" s="108">
        <v>39</v>
      </c>
      <c r="DX99" s="108">
        <v>32</v>
      </c>
      <c r="DY99" s="108"/>
      <c r="DZ99" s="108"/>
      <c r="EA99" s="108"/>
      <c r="EB99" s="108"/>
      <c r="EC99" s="108"/>
      <c r="ED99" s="108"/>
      <c r="EE99" s="108">
        <v>0</v>
      </c>
      <c r="EF99" s="67">
        <v>0</v>
      </c>
      <c r="EG99" s="70">
        <f t="shared" si="41"/>
        <v>1.4</v>
      </c>
      <c r="EH99" s="100" t="s">
        <v>168</v>
      </c>
      <c r="EI99" s="149" t="s">
        <v>2023</v>
      </c>
      <c r="EJ99" s="107">
        <v>4</v>
      </c>
      <c r="EK99" s="150" t="s">
        <v>595</v>
      </c>
      <c r="EL99" s="105" t="s">
        <v>596</v>
      </c>
      <c r="EM99" s="105">
        <v>45174</v>
      </c>
      <c r="EN99" s="48">
        <v>71</v>
      </c>
      <c r="EO99" s="48">
        <v>0</v>
      </c>
      <c r="EP99" s="48" t="s">
        <v>544</v>
      </c>
      <c r="EQ99" s="48">
        <v>1</v>
      </c>
      <c r="ES99" s="40"/>
      <c r="ET99" s="40"/>
      <c r="EU99" s="40"/>
    </row>
    <row r="100" spans="1:151" s="98" customFormat="1" ht="48.75" hidden="1" customHeight="1" x14ac:dyDescent="0.2">
      <c r="A100" s="120" t="s">
        <v>2024</v>
      </c>
      <c r="B100" s="121" t="s">
        <v>2024</v>
      </c>
      <c r="C100" s="245" t="s">
        <v>2024</v>
      </c>
      <c r="D100" s="45" t="s">
        <v>2024</v>
      </c>
      <c r="E100" s="176" t="s">
        <v>2025</v>
      </c>
      <c r="F100" s="45" t="s">
        <v>141</v>
      </c>
      <c r="G100" s="45" t="s">
        <v>923</v>
      </c>
      <c r="H100" s="45">
        <v>3208384415</v>
      </c>
      <c r="I100" s="45" t="s">
        <v>143</v>
      </c>
      <c r="J100" s="45" t="s">
        <v>601</v>
      </c>
      <c r="K100" s="45" t="s">
        <v>602</v>
      </c>
      <c r="L100" s="81" t="s">
        <v>2026</v>
      </c>
      <c r="M100" s="45">
        <v>18</v>
      </c>
      <c r="N100" s="45" t="s">
        <v>2027</v>
      </c>
      <c r="O100" s="45" t="s">
        <v>2028</v>
      </c>
      <c r="P100" s="45" t="s">
        <v>606</v>
      </c>
      <c r="Q100" s="45" t="s">
        <v>2029</v>
      </c>
      <c r="R100" s="81">
        <v>1</v>
      </c>
      <c r="S100" s="76" t="s">
        <v>2030</v>
      </c>
      <c r="T100" s="81">
        <v>23</v>
      </c>
      <c r="U100" s="48">
        <v>59</v>
      </c>
      <c r="V100" s="49" t="s">
        <v>2031</v>
      </c>
      <c r="W100" s="45" t="s">
        <v>27</v>
      </c>
      <c r="X100" s="45"/>
      <c r="Y100" s="45"/>
      <c r="Z100" s="45"/>
      <c r="AA100" s="45"/>
      <c r="AB100" s="45" t="s">
        <v>153</v>
      </c>
      <c r="AC100" s="45" t="s">
        <v>153</v>
      </c>
      <c r="AD100" s="45"/>
      <c r="AE100" s="45">
        <v>223.5</v>
      </c>
      <c r="AF100" s="45">
        <f>AE100+AK100</f>
        <v>265.89999999999998</v>
      </c>
      <c r="AG100" s="45"/>
      <c r="AH100" s="45"/>
      <c r="AI100" s="45"/>
      <c r="AJ100" s="45"/>
      <c r="AK100" s="45">
        <v>42.4</v>
      </c>
      <c r="AL100" s="45">
        <v>32.1</v>
      </c>
      <c r="AM100" s="45">
        <v>149</v>
      </c>
      <c r="AN100" s="45">
        <v>59</v>
      </c>
      <c r="AO100" s="45">
        <v>90</v>
      </c>
      <c r="AP100" s="45" t="s">
        <v>610</v>
      </c>
      <c r="AQ100" s="45" t="s">
        <v>155</v>
      </c>
      <c r="AR100" s="45" t="s">
        <v>182</v>
      </c>
      <c r="AS100" s="45" t="s">
        <v>2032</v>
      </c>
      <c r="AT100" s="45" t="s">
        <v>184</v>
      </c>
      <c r="AU100" s="45" t="s">
        <v>2033</v>
      </c>
      <c r="AV100" s="45" t="s">
        <v>2034</v>
      </c>
      <c r="AW100" s="45" t="s">
        <v>2034</v>
      </c>
      <c r="AX100" s="45" t="s">
        <v>615</v>
      </c>
      <c r="AY100" s="45" t="s">
        <v>2035</v>
      </c>
      <c r="AZ100" s="45">
        <v>74</v>
      </c>
      <c r="BA100" s="45"/>
      <c r="BB100" s="112"/>
      <c r="BC100" s="112">
        <v>1341000000</v>
      </c>
      <c r="BD100" s="112">
        <v>223500000</v>
      </c>
      <c r="BE100" s="112">
        <v>1646899000</v>
      </c>
      <c r="BF100" s="54">
        <v>2987899000</v>
      </c>
      <c r="BG100" s="123">
        <v>9000000</v>
      </c>
      <c r="BH100" s="66">
        <v>0.44</v>
      </c>
      <c r="BI100" s="54"/>
      <c r="BJ100" s="45"/>
      <c r="BK100" s="45"/>
      <c r="BL100" s="54">
        <f t="shared" si="30"/>
        <v>0</v>
      </c>
      <c r="BM100" s="45" t="s">
        <v>2036</v>
      </c>
      <c r="BN100" s="45" t="s">
        <v>2024</v>
      </c>
      <c r="BO100" s="45" t="s">
        <v>2028</v>
      </c>
      <c r="BP100" s="74">
        <v>44607</v>
      </c>
      <c r="BQ100" s="74">
        <v>44685</v>
      </c>
      <c r="BR100" s="74">
        <v>45233</v>
      </c>
      <c r="BS100" s="76" t="s">
        <v>2037</v>
      </c>
      <c r="BT100" s="74">
        <v>44645</v>
      </c>
      <c r="BU100" s="45">
        <v>18</v>
      </c>
      <c r="BV100" s="76" t="s">
        <v>2038</v>
      </c>
      <c r="BW100" s="76" t="s">
        <v>2039</v>
      </c>
      <c r="BX100" s="45"/>
      <c r="BY100" s="45"/>
      <c r="BZ100" s="54">
        <v>469350000</v>
      </c>
      <c r="CA100" s="114">
        <v>44734</v>
      </c>
      <c r="CB100" s="54">
        <v>469350000</v>
      </c>
      <c r="CC100" s="114">
        <v>45177</v>
      </c>
      <c r="CD100" s="54"/>
      <c r="CE100" s="146"/>
      <c r="CF100" s="146"/>
      <c r="CG100" s="146"/>
      <c r="CH100" s="146"/>
      <c r="CI100" s="146"/>
      <c r="CJ100" s="54"/>
      <c r="CK100" s="54"/>
      <c r="CL100" s="54"/>
      <c r="CM100" s="54"/>
      <c r="CN100" s="54"/>
      <c r="CO100" s="54"/>
      <c r="CP100" s="54"/>
      <c r="CQ100" s="54"/>
      <c r="CR100" s="54"/>
      <c r="CS100" s="54"/>
      <c r="CT100" s="54"/>
      <c r="CU100" s="54"/>
      <c r="CV100" s="60">
        <f t="shared" si="31"/>
        <v>938700000</v>
      </c>
      <c r="CW100" s="60">
        <f t="shared" si="32"/>
        <v>0</v>
      </c>
      <c r="CX100" s="60">
        <f t="shared" si="33"/>
        <v>402300000</v>
      </c>
      <c r="CY100" s="60">
        <f t="shared" si="34"/>
        <v>223500000</v>
      </c>
      <c r="CZ100" s="61">
        <f t="shared" si="35"/>
        <v>0</v>
      </c>
      <c r="DA100" s="61">
        <f t="shared" si="36"/>
        <v>0</v>
      </c>
      <c r="DB100" s="54">
        <f t="shared" si="37"/>
        <v>0</v>
      </c>
      <c r="DC100" s="60">
        <f t="shared" si="38"/>
        <v>0</v>
      </c>
      <c r="DD100" s="54">
        <v>434823200</v>
      </c>
      <c r="DE100" s="61">
        <f t="shared" si="39"/>
        <v>503876800</v>
      </c>
      <c r="DF100" s="54"/>
      <c r="DG100" s="54">
        <v>1646899000</v>
      </c>
      <c r="DH100" s="54">
        <v>1392892928</v>
      </c>
      <c r="DI100" s="64">
        <f t="shared" si="40"/>
        <v>0.84576706161094273</v>
      </c>
      <c r="DJ100" s="177">
        <v>5.8999999999999999E-3</v>
      </c>
      <c r="DK100" s="178">
        <v>0.61790000000000012</v>
      </c>
      <c r="DL100" s="66">
        <f t="shared" si="42"/>
        <v>0.32425294556301265</v>
      </c>
      <c r="DM100" s="45">
        <v>223.5</v>
      </c>
      <c r="DN100" s="45"/>
      <c r="DO100" s="45"/>
      <c r="DP100" s="45"/>
      <c r="DQ100" s="45"/>
      <c r="DR100" s="45">
        <v>42.4</v>
      </c>
      <c r="DS100" s="81">
        <v>42</v>
      </c>
      <c r="DT100" s="45">
        <v>32.1</v>
      </c>
      <c r="DU100" s="81">
        <v>6</v>
      </c>
      <c r="DV100" s="81">
        <v>149</v>
      </c>
      <c r="DW100" s="69">
        <v>87</v>
      </c>
      <c r="DX100" s="69">
        <v>62</v>
      </c>
      <c r="DY100" s="69"/>
      <c r="DZ100" s="69"/>
      <c r="EA100" s="69"/>
      <c r="EB100" s="69"/>
      <c r="EC100" s="69"/>
      <c r="ED100" s="69"/>
      <c r="EE100" s="69"/>
      <c r="EF100" s="81">
        <v>149</v>
      </c>
      <c r="EG100" s="70">
        <f t="shared" si="41"/>
        <v>32.1</v>
      </c>
      <c r="EH100" s="179" t="s">
        <v>168</v>
      </c>
      <c r="EI100" s="71" t="s">
        <v>2040</v>
      </c>
      <c r="EJ100" s="72" t="s">
        <v>727</v>
      </c>
      <c r="EK100" s="72" t="s">
        <v>942</v>
      </c>
      <c r="EL100" s="72" t="s">
        <v>828</v>
      </c>
      <c r="EM100" s="146">
        <v>45139</v>
      </c>
      <c r="EN100" s="48">
        <v>149</v>
      </c>
      <c r="EO100" s="48">
        <v>149</v>
      </c>
      <c r="EP100" s="48" t="s">
        <v>2041</v>
      </c>
      <c r="EQ100" s="48">
        <v>149</v>
      </c>
      <c r="ER100" s="74">
        <v>45233</v>
      </c>
      <c r="ES100" s="180">
        <v>149</v>
      </c>
      <c r="ET100" s="180">
        <v>149</v>
      </c>
      <c r="EU100" s="78" t="s">
        <v>169</v>
      </c>
    </row>
    <row r="101" spans="1:151" s="98" customFormat="1" ht="48.75" hidden="1" customHeight="1" x14ac:dyDescent="0.2">
      <c r="A101" s="120"/>
      <c r="B101" s="121"/>
      <c r="C101" s="245"/>
      <c r="D101" s="161" t="s">
        <v>2042</v>
      </c>
      <c r="E101" s="172" t="s">
        <v>2043</v>
      </c>
      <c r="F101" s="43" t="s">
        <v>141</v>
      </c>
      <c r="G101" s="45" t="s">
        <v>745</v>
      </c>
      <c r="H101" s="45">
        <v>3128665459</v>
      </c>
      <c r="I101" s="45" t="s">
        <v>143</v>
      </c>
      <c r="J101" s="45" t="s">
        <v>383</v>
      </c>
      <c r="K101" s="45" t="s">
        <v>384</v>
      </c>
      <c r="L101" s="81">
        <v>119821216514</v>
      </c>
      <c r="M101" s="45">
        <v>16</v>
      </c>
      <c r="N101" s="152" t="s">
        <v>2044</v>
      </c>
      <c r="O101" s="45" t="s">
        <v>2045</v>
      </c>
      <c r="P101" s="45" t="s">
        <v>388</v>
      </c>
      <c r="Q101" s="45" t="s">
        <v>2046</v>
      </c>
      <c r="R101" s="81">
        <v>1</v>
      </c>
      <c r="S101" s="76" t="s">
        <v>2047</v>
      </c>
      <c r="T101" s="81">
        <v>33</v>
      </c>
      <c r="U101" s="48">
        <v>63</v>
      </c>
      <c r="V101" s="49" t="s">
        <v>2048</v>
      </c>
      <c r="W101" s="45" t="s">
        <v>23</v>
      </c>
      <c r="X101" s="45" t="s">
        <v>153</v>
      </c>
      <c r="Y101" s="45" t="s">
        <v>153</v>
      </c>
      <c r="Z101" s="45"/>
      <c r="AA101" s="45" t="s">
        <v>714</v>
      </c>
      <c r="AB101" s="45"/>
      <c r="AC101" s="45"/>
      <c r="AD101" s="45"/>
      <c r="AE101" s="45">
        <v>2238</v>
      </c>
      <c r="AF101" s="45">
        <f>AG101+AH101</f>
        <v>2238</v>
      </c>
      <c r="AG101" s="76">
        <v>2238</v>
      </c>
      <c r="AH101" s="76">
        <v>0</v>
      </c>
      <c r="AI101" s="62">
        <v>1597789365</v>
      </c>
      <c r="AJ101" s="62">
        <v>0</v>
      </c>
      <c r="AK101" s="45">
        <v>0</v>
      </c>
      <c r="AL101" s="45">
        <v>2238</v>
      </c>
      <c r="AM101" s="45">
        <v>135</v>
      </c>
      <c r="AN101" s="45">
        <v>63</v>
      </c>
      <c r="AO101" s="45">
        <v>72</v>
      </c>
      <c r="AP101" s="45" t="s">
        <v>154</v>
      </c>
      <c r="AQ101" s="45" t="s">
        <v>1277</v>
      </c>
      <c r="AR101" s="45"/>
      <c r="AS101" s="45" t="s">
        <v>2049</v>
      </c>
      <c r="AT101" s="45" t="s">
        <v>716</v>
      </c>
      <c r="AU101" s="76" t="s">
        <v>163</v>
      </c>
      <c r="AV101" s="76" t="s">
        <v>2050</v>
      </c>
      <c r="AW101" s="76" t="s">
        <v>2051</v>
      </c>
      <c r="AX101" s="76" t="s">
        <v>719</v>
      </c>
      <c r="AY101" s="76" t="s">
        <v>2052</v>
      </c>
      <c r="AZ101" s="45">
        <v>92</v>
      </c>
      <c r="BA101" s="45" t="s">
        <v>163</v>
      </c>
      <c r="BB101" s="112"/>
      <c r="BC101" s="112">
        <v>1597789365</v>
      </c>
      <c r="BD101" s="112">
        <v>0</v>
      </c>
      <c r="BE101" s="112">
        <v>684640091</v>
      </c>
      <c r="BF101" s="62">
        <v>2282429456</v>
      </c>
      <c r="BG101" s="103">
        <v>11835476.777777778</v>
      </c>
      <c r="BH101" s="104">
        <v>0.7</v>
      </c>
      <c r="BI101" s="62"/>
      <c r="BJ101" s="45"/>
      <c r="BK101" s="45"/>
      <c r="BL101" s="54">
        <f t="shared" si="30"/>
        <v>0</v>
      </c>
      <c r="BM101" s="76" t="s">
        <v>2053</v>
      </c>
      <c r="BN101" s="76" t="s">
        <v>2042</v>
      </c>
      <c r="BO101" s="45" t="s">
        <v>2045</v>
      </c>
      <c r="BP101" s="74">
        <v>44607</v>
      </c>
      <c r="BQ101" s="74">
        <v>44643</v>
      </c>
      <c r="BR101" s="74">
        <v>45129</v>
      </c>
      <c r="BS101" s="76" t="s">
        <v>2054</v>
      </c>
      <c r="BT101" s="74">
        <v>44638</v>
      </c>
      <c r="BU101" s="45">
        <v>16</v>
      </c>
      <c r="BV101" s="76" t="s">
        <v>2055</v>
      </c>
      <c r="BW101" s="76" t="s">
        <v>2056</v>
      </c>
      <c r="BX101" s="45"/>
      <c r="BY101" s="45"/>
      <c r="BZ101" s="60">
        <v>559226278</v>
      </c>
      <c r="CA101" s="114">
        <v>44670</v>
      </c>
      <c r="CB101" s="60">
        <v>559226278</v>
      </c>
      <c r="CC101" s="114">
        <v>45097</v>
      </c>
      <c r="CD101" s="60">
        <v>479336809</v>
      </c>
      <c r="CE101" s="114">
        <v>45201</v>
      </c>
      <c r="CF101" s="114"/>
      <c r="CG101" s="114"/>
      <c r="CH101" s="114"/>
      <c r="CI101" s="114"/>
      <c r="CJ101" s="60"/>
      <c r="CK101" s="60"/>
      <c r="CL101" s="60"/>
      <c r="CM101" s="60"/>
      <c r="CN101" s="60"/>
      <c r="CO101" s="60"/>
      <c r="CP101" s="60"/>
      <c r="CQ101" s="60"/>
      <c r="CR101" s="60"/>
      <c r="CS101" s="60"/>
      <c r="CT101" s="60"/>
      <c r="CU101" s="60"/>
      <c r="CV101" s="60">
        <f t="shared" si="31"/>
        <v>1597789365</v>
      </c>
      <c r="CW101" s="60">
        <f t="shared" si="32"/>
        <v>0</v>
      </c>
      <c r="CX101" s="60">
        <f t="shared" si="33"/>
        <v>0</v>
      </c>
      <c r="CY101" s="60">
        <f t="shared" si="34"/>
        <v>0</v>
      </c>
      <c r="CZ101" s="61">
        <f t="shared" si="35"/>
        <v>0</v>
      </c>
      <c r="DA101" s="61">
        <f t="shared" si="36"/>
        <v>0</v>
      </c>
      <c r="DB101" s="54">
        <f t="shared" si="37"/>
        <v>0</v>
      </c>
      <c r="DC101" s="60">
        <f t="shared" si="38"/>
        <v>0</v>
      </c>
      <c r="DD101" s="284">
        <v>1062673316.3099999</v>
      </c>
      <c r="DE101" s="61">
        <f t="shared" si="39"/>
        <v>535116048.69000006</v>
      </c>
      <c r="DF101" s="62"/>
      <c r="DG101" s="61">
        <v>688444893.05999994</v>
      </c>
      <c r="DH101" s="174">
        <v>440286451.17000002</v>
      </c>
      <c r="DI101" s="64">
        <f t="shared" si="40"/>
        <v>0.63953768211281914</v>
      </c>
      <c r="DJ101" s="65">
        <v>1.34E-2</v>
      </c>
      <c r="DK101" s="65">
        <v>0.41089999999999999</v>
      </c>
      <c r="DL101" s="66">
        <f t="shared" si="42"/>
        <v>0.6650897418571815</v>
      </c>
      <c r="DM101" s="45">
        <v>2238</v>
      </c>
      <c r="DN101" s="75">
        <v>1041.4000000000001</v>
      </c>
      <c r="DO101" s="75" t="s">
        <v>2057</v>
      </c>
      <c r="DP101" s="45"/>
      <c r="DQ101" s="67" t="s">
        <v>347</v>
      </c>
      <c r="DR101" s="45">
        <v>0</v>
      </c>
      <c r="DS101" s="67" t="s">
        <v>2058</v>
      </c>
      <c r="DT101" s="45">
        <v>2238</v>
      </c>
      <c r="DU101" s="67">
        <v>3</v>
      </c>
      <c r="DV101" s="67">
        <v>135</v>
      </c>
      <c r="DW101" s="69">
        <v>0</v>
      </c>
      <c r="DX101" s="69">
        <v>0</v>
      </c>
      <c r="DY101" s="69">
        <v>0</v>
      </c>
      <c r="DZ101" s="69">
        <v>0</v>
      </c>
      <c r="EA101" s="69">
        <v>72</v>
      </c>
      <c r="EB101" s="69">
        <v>63</v>
      </c>
      <c r="EC101" s="69"/>
      <c r="ED101" s="69"/>
      <c r="EE101" s="69">
        <v>0</v>
      </c>
      <c r="EF101" s="67"/>
      <c r="EG101" s="70">
        <f t="shared" si="41"/>
        <v>5517.4</v>
      </c>
      <c r="EH101" s="45" t="s">
        <v>168</v>
      </c>
      <c r="EI101" s="71" t="s">
        <v>2059</v>
      </c>
      <c r="EJ101" s="119" t="s">
        <v>222</v>
      </c>
      <c r="EK101" s="119" t="s">
        <v>2060</v>
      </c>
      <c r="EL101" s="119" t="s">
        <v>311</v>
      </c>
      <c r="EM101" s="146">
        <v>45139</v>
      </c>
      <c r="EN101" s="48">
        <v>0</v>
      </c>
      <c r="EO101" s="48">
        <v>135</v>
      </c>
      <c r="EP101" s="48">
        <v>0</v>
      </c>
      <c r="EQ101" s="48">
        <v>0</v>
      </c>
      <c r="ER101" s="45"/>
      <c r="ES101" s="77">
        <v>0</v>
      </c>
      <c r="ET101" s="77">
        <v>0</v>
      </c>
      <c r="EU101" s="78" t="s">
        <v>169</v>
      </c>
    </row>
    <row r="102" spans="1:151" s="98" customFormat="1" ht="48.75" hidden="1" customHeight="1" x14ac:dyDescent="0.2">
      <c r="A102" s="120"/>
      <c r="B102" s="121"/>
      <c r="C102" s="245"/>
      <c r="D102" s="170" t="s">
        <v>2061</v>
      </c>
      <c r="E102" s="97" t="s">
        <v>2062</v>
      </c>
      <c r="F102" s="45" t="s">
        <v>227</v>
      </c>
      <c r="G102" s="98" t="s">
        <v>683</v>
      </c>
      <c r="H102" s="98">
        <v>3124498220</v>
      </c>
      <c r="I102" s="45" t="s">
        <v>143</v>
      </c>
      <c r="J102" s="98" t="s">
        <v>229</v>
      </c>
      <c r="K102" s="98" t="s">
        <v>684</v>
      </c>
      <c r="L102" s="99" t="s">
        <v>2063</v>
      </c>
      <c r="M102" s="98">
        <v>12</v>
      </c>
      <c r="N102" s="98" t="s">
        <v>2064</v>
      </c>
      <c r="O102" s="98" t="s">
        <v>2065</v>
      </c>
      <c r="P102" s="98" t="s">
        <v>687</v>
      </c>
      <c r="Q102" s="98" t="s">
        <v>2066</v>
      </c>
      <c r="R102" s="99">
        <v>1</v>
      </c>
      <c r="S102" s="100" t="s">
        <v>2067</v>
      </c>
      <c r="T102" s="99">
        <v>9</v>
      </c>
      <c r="U102" s="48">
        <v>19</v>
      </c>
      <c r="V102" s="49" t="s">
        <v>2068</v>
      </c>
      <c r="W102" s="98" t="s">
        <v>27</v>
      </c>
      <c r="AB102" s="98" t="s">
        <v>153</v>
      </c>
      <c r="AD102" s="98" t="s">
        <v>153</v>
      </c>
      <c r="AE102" s="98">
        <v>70</v>
      </c>
      <c r="AF102" s="45">
        <f>AE102+AK102</f>
        <v>244.75</v>
      </c>
      <c r="AG102" s="45"/>
      <c r="AH102" s="45"/>
      <c r="AK102" s="98">
        <v>174.75</v>
      </c>
      <c r="AL102" s="98">
        <v>3</v>
      </c>
      <c r="AM102" s="98">
        <v>74</v>
      </c>
      <c r="AN102" s="98">
        <v>19</v>
      </c>
      <c r="AO102" s="98">
        <v>55</v>
      </c>
      <c r="AP102" s="98" t="s">
        <v>2069</v>
      </c>
      <c r="AQ102" s="98" t="s">
        <v>1277</v>
      </c>
      <c r="AR102" s="98" t="s">
        <v>2070</v>
      </c>
      <c r="AS102" s="98" t="s">
        <v>2071</v>
      </c>
      <c r="AT102" s="98" t="s">
        <v>238</v>
      </c>
      <c r="AU102" s="98" t="s">
        <v>2072</v>
      </c>
      <c r="AV102" s="98" t="s">
        <v>2073</v>
      </c>
      <c r="AW102" s="98" t="s">
        <v>2074</v>
      </c>
      <c r="AX102" s="98" t="s">
        <v>443</v>
      </c>
      <c r="AY102" s="98" t="s">
        <v>2074</v>
      </c>
      <c r="AZ102" s="98">
        <v>90</v>
      </c>
      <c r="BA102" s="148" t="s">
        <v>2075</v>
      </c>
      <c r="BB102" s="101"/>
      <c r="BC102" s="101">
        <v>665970000</v>
      </c>
      <c r="BD102" s="101">
        <v>49799721</v>
      </c>
      <c r="BE102" s="101">
        <v>473334000</v>
      </c>
      <c r="BF102" s="113">
        <v>1139304000</v>
      </c>
      <c r="BG102" s="103">
        <v>8999594.5945945941</v>
      </c>
      <c r="BH102" s="104">
        <v>0.57999999999999996</v>
      </c>
      <c r="BI102" s="101"/>
      <c r="BL102" s="54">
        <f t="shared" si="30"/>
        <v>0</v>
      </c>
      <c r="BM102" s="98" t="s">
        <v>2076</v>
      </c>
      <c r="BN102" s="98" t="s">
        <v>2061</v>
      </c>
      <c r="BO102" s="98" t="s">
        <v>2065</v>
      </c>
      <c r="BP102" s="105">
        <v>44615</v>
      </c>
      <c r="BQ102" s="105">
        <v>44687</v>
      </c>
      <c r="BR102" s="105">
        <v>45051</v>
      </c>
      <c r="BS102" s="100" t="s">
        <v>2077</v>
      </c>
      <c r="BT102" s="105">
        <v>44650</v>
      </c>
      <c r="BU102" s="98">
        <v>12</v>
      </c>
      <c r="BV102" s="100" t="s">
        <v>2078</v>
      </c>
      <c r="BW102" s="100" t="s">
        <v>2079</v>
      </c>
      <c r="BZ102" s="113">
        <v>233089500</v>
      </c>
      <c r="CA102" s="106">
        <v>44733</v>
      </c>
      <c r="CB102" s="113">
        <v>233089500</v>
      </c>
      <c r="CC102" s="106">
        <v>45072</v>
      </c>
      <c r="CD102" s="113"/>
      <c r="CE102" s="59"/>
      <c r="CF102" s="59"/>
      <c r="CG102" s="59"/>
      <c r="CH102" s="59"/>
      <c r="CI102" s="59"/>
      <c r="CJ102" s="113"/>
      <c r="CK102" s="113"/>
      <c r="CL102" s="113"/>
      <c r="CM102" s="113"/>
      <c r="CN102" s="113"/>
      <c r="CO102" s="113"/>
      <c r="CP102" s="113"/>
      <c r="CQ102" s="113"/>
      <c r="CR102" s="113"/>
      <c r="CS102" s="113"/>
      <c r="CT102" s="113"/>
      <c r="CU102" s="113"/>
      <c r="CV102" s="60">
        <f t="shared" si="31"/>
        <v>466179000</v>
      </c>
      <c r="CW102" s="60">
        <f t="shared" si="32"/>
        <v>0</v>
      </c>
      <c r="CX102" s="60">
        <f t="shared" si="33"/>
        <v>199791000</v>
      </c>
      <c r="CY102" s="60">
        <f t="shared" si="34"/>
        <v>49799721</v>
      </c>
      <c r="CZ102" s="61">
        <f t="shared" si="35"/>
        <v>0</v>
      </c>
      <c r="DA102" s="61">
        <f t="shared" si="36"/>
        <v>0</v>
      </c>
      <c r="DB102" s="54">
        <f t="shared" si="37"/>
        <v>0</v>
      </c>
      <c r="DC102" s="60">
        <f t="shared" si="38"/>
        <v>0</v>
      </c>
      <c r="DD102" s="113">
        <v>275789500</v>
      </c>
      <c r="DE102" s="61">
        <f t="shared" si="39"/>
        <v>190389500</v>
      </c>
      <c r="DF102" s="113"/>
      <c r="DG102" s="61">
        <v>473334000</v>
      </c>
      <c r="DH102" s="61">
        <v>246050000</v>
      </c>
      <c r="DI102" s="64">
        <f t="shared" si="40"/>
        <v>0.51982321151660349</v>
      </c>
      <c r="DJ102" s="104">
        <v>0.03</v>
      </c>
      <c r="DK102" s="65">
        <v>0.59000000000000008</v>
      </c>
      <c r="DL102" s="66">
        <f t="shared" si="42"/>
        <v>0.41411700226736942</v>
      </c>
      <c r="DM102" s="98">
        <v>70</v>
      </c>
      <c r="DN102" s="75"/>
      <c r="DO102" s="75"/>
      <c r="DP102" s="75"/>
      <c r="DQ102" s="75"/>
      <c r="DR102" s="98">
        <v>174.75</v>
      </c>
      <c r="DS102" s="67" t="s">
        <v>2080</v>
      </c>
      <c r="DT102" s="98">
        <v>3</v>
      </c>
      <c r="DU102" s="67" t="s">
        <v>2081</v>
      </c>
      <c r="DV102" s="67">
        <v>74</v>
      </c>
      <c r="DW102" s="107">
        <v>43</v>
      </c>
      <c r="DX102" s="107">
        <v>19</v>
      </c>
      <c r="DY102" s="107">
        <v>0</v>
      </c>
      <c r="DZ102" s="107">
        <v>0</v>
      </c>
      <c r="EA102" s="107">
        <v>8</v>
      </c>
      <c r="EB102" s="107">
        <v>4</v>
      </c>
      <c r="EC102" s="107">
        <v>0</v>
      </c>
      <c r="ED102" s="107">
        <v>0</v>
      </c>
      <c r="EE102" s="108">
        <v>0</v>
      </c>
      <c r="EF102" s="67">
        <v>74</v>
      </c>
      <c r="EG102" s="70">
        <f t="shared" si="41"/>
        <v>3</v>
      </c>
      <c r="EH102" s="100" t="s">
        <v>168</v>
      </c>
      <c r="EI102" s="118" t="s">
        <v>2082</v>
      </c>
      <c r="EJ102" s="150" t="s">
        <v>941</v>
      </c>
      <c r="EK102" s="150" t="s">
        <v>1401</v>
      </c>
      <c r="EL102" s="150" t="s">
        <v>941</v>
      </c>
      <c r="EM102" s="75" t="s">
        <v>1896</v>
      </c>
      <c r="EN102" s="48">
        <v>74</v>
      </c>
      <c r="EO102" s="48">
        <v>74</v>
      </c>
      <c r="EP102" s="48" t="s">
        <v>679</v>
      </c>
      <c r="EQ102" s="48">
        <v>0</v>
      </c>
      <c r="ES102" s="40"/>
      <c r="ET102" s="40"/>
      <c r="EU102" s="40"/>
    </row>
    <row r="103" spans="1:151" s="98" customFormat="1" ht="48.75" hidden="1" customHeight="1" x14ac:dyDescent="0.15">
      <c r="A103" s="120"/>
      <c r="B103" s="121" t="s">
        <v>2083</v>
      </c>
      <c r="C103" s="245" t="s">
        <v>2083</v>
      </c>
      <c r="D103" s="45" t="s">
        <v>2083</v>
      </c>
      <c r="E103" s="122" t="s">
        <v>2084</v>
      </c>
      <c r="F103" s="45" t="s">
        <v>227</v>
      </c>
      <c r="G103" s="45" t="s">
        <v>1187</v>
      </c>
      <c r="H103" s="45">
        <v>3114190277</v>
      </c>
      <c r="I103" s="45" t="s">
        <v>143</v>
      </c>
      <c r="J103" s="45" t="s">
        <v>601</v>
      </c>
      <c r="K103" s="45" t="s">
        <v>1188</v>
      </c>
      <c r="L103" s="81">
        <v>1220001321854</v>
      </c>
      <c r="M103" s="45">
        <v>12</v>
      </c>
      <c r="N103" s="152" t="s">
        <v>2085</v>
      </c>
      <c r="O103" s="45" t="s">
        <v>2086</v>
      </c>
      <c r="P103" s="45" t="s">
        <v>1313</v>
      </c>
      <c r="Q103" s="45" t="s">
        <v>2087</v>
      </c>
      <c r="R103" s="81">
        <v>1</v>
      </c>
      <c r="S103" s="76" t="s">
        <v>2088</v>
      </c>
      <c r="T103" s="81">
        <v>2</v>
      </c>
      <c r="U103" s="48">
        <v>20</v>
      </c>
      <c r="V103" s="49" t="s">
        <v>2089</v>
      </c>
      <c r="W103" s="45" t="s">
        <v>27</v>
      </c>
      <c r="X103" s="45"/>
      <c r="Y103" s="45"/>
      <c r="Z103" s="45"/>
      <c r="AA103" s="45"/>
      <c r="AB103" s="45" t="s">
        <v>153</v>
      </c>
      <c r="AC103" s="45" t="s">
        <v>153</v>
      </c>
      <c r="AD103" s="45"/>
      <c r="AE103" s="45">
        <v>174</v>
      </c>
      <c r="AF103" s="45">
        <f>AE103+AK103</f>
        <v>376</v>
      </c>
      <c r="AG103" s="45"/>
      <c r="AH103" s="45"/>
      <c r="AI103" s="61"/>
      <c r="AJ103" s="61"/>
      <c r="AK103" s="45">
        <v>202</v>
      </c>
      <c r="AL103" s="45">
        <v>174</v>
      </c>
      <c r="AM103" s="45">
        <v>87</v>
      </c>
      <c r="AN103" s="45">
        <v>20</v>
      </c>
      <c r="AO103" s="45">
        <v>67</v>
      </c>
      <c r="AP103" s="45" t="s">
        <v>207</v>
      </c>
      <c r="AQ103" s="45" t="s">
        <v>155</v>
      </c>
      <c r="AR103" s="76" t="s">
        <v>208</v>
      </c>
      <c r="AS103" s="45" t="s">
        <v>1278</v>
      </c>
      <c r="AT103" s="45" t="s">
        <v>210</v>
      </c>
      <c r="AU103" s="76" t="s">
        <v>2090</v>
      </c>
      <c r="AV103" s="45" t="s">
        <v>2091</v>
      </c>
      <c r="AW103" s="76" t="s">
        <v>2092</v>
      </c>
      <c r="AX103" s="45" t="s">
        <v>670</v>
      </c>
      <c r="AY103" s="76" t="s">
        <v>2093</v>
      </c>
      <c r="AZ103" s="45">
        <v>94</v>
      </c>
      <c r="BA103" s="45"/>
      <c r="BB103" s="112"/>
      <c r="BC103" s="112">
        <v>782641400</v>
      </c>
      <c r="BD103" s="112">
        <v>85349796</v>
      </c>
      <c r="BE103" s="112">
        <v>1028779300</v>
      </c>
      <c r="BF103" s="61">
        <v>1811420700</v>
      </c>
      <c r="BG103" s="103">
        <v>8995878.1609195396</v>
      </c>
      <c r="BH103" s="104">
        <v>0.43</v>
      </c>
      <c r="BI103" s="61"/>
      <c r="BJ103" s="45"/>
      <c r="BK103" s="45"/>
      <c r="BL103" s="54">
        <f t="shared" si="30"/>
        <v>0</v>
      </c>
      <c r="BM103" s="76" t="s">
        <v>2094</v>
      </c>
      <c r="BN103" s="76" t="s">
        <v>2083</v>
      </c>
      <c r="BO103" s="45" t="s">
        <v>2086</v>
      </c>
      <c r="BP103" s="74">
        <v>44607</v>
      </c>
      <c r="BQ103" s="74">
        <v>44700</v>
      </c>
      <c r="BR103" s="74">
        <v>45064</v>
      </c>
      <c r="BS103" s="76" t="s">
        <v>2095</v>
      </c>
      <c r="BT103" s="285">
        <v>44638</v>
      </c>
      <c r="BU103" s="45">
        <v>12</v>
      </c>
      <c r="BV103" s="76" t="s">
        <v>2096</v>
      </c>
      <c r="BW103" s="76" t="s">
        <v>2097</v>
      </c>
      <c r="BX103" s="45"/>
      <c r="BY103" s="45"/>
      <c r="BZ103" s="113">
        <v>273924490</v>
      </c>
      <c r="CA103" s="114">
        <v>44735</v>
      </c>
      <c r="CB103" s="113">
        <v>273924490</v>
      </c>
      <c r="CC103" s="114">
        <v>45016</v>
      </c>
      <c r="CD103" s="113">
        <v>263750904</v>
      </c>
      <c r="CE103" s="114">
        <v>45188</v>
      </c>
      <c r="CF103" s="114"/>
      <c r="CG103" s="114"/>
      <c r="CH103" s="114"/>
      <c r="CI103" s="114"/>
      <c r="CJ103" s="113"/>
      <c r="CK103" s="113"/>
      <c r="CL103" s="113"/>
      <c r="CM103" s="113"/>
      <c r="CN103" s="113"/>
      <c r="CO103" s="113"/>
      <c r="CP103" s="113"/>
      <c r="CQ103" s="113"/>
      <c r="CR103" s="113"/>
      <c r="CS103" s="113"/>
      <c r="CT103" s="113"/>
      <c r="CU103" s="113"/>
      <c r="CV103" s="60">
        <f t="shared" si="31"/>
        <v>811599884</v>
      </c>
      <c r="CW103" s="60">
        <f t="shared" si="32"/>
        <v>0</v>
      </c>
      <c r="CX103" s="60">
        <f t="shared" si="33"/>
        <v>-28958484</v>
      </c>
      <c r="CY103" s="60">
        <f t="shared" si="34"/>
        <v>85349796</v>
      </c>
      <c r="CZ103" s="61">
        <f t="shared" si="35"/>
        <v>0</v>
      </c>
      <c r="DA103" s="61">
        <f t="shared" si="36"/>
        <v>0</v>
      </c>
      <c r="DB103" s="54">
        <f t="shared" si="37"/>
        <v>0</v>
      </c>
      <c r="DC103" s="60">
        <f t="shared" si="38"/>
        <v>0</v>
      </c>
      <c r="DD103" s="286">
        <v>546449734</v>
      </c>
      <c r="DE103" s="61">
        <f t="shared" si="39"/>
        <v>265150150</v>
      </c>
      <c r="DF103" s="60"/>
      <c r="DG103" s="61">
        <v>1028779300</v>
      </c>
      <c r="DH103" s="197">
        <v>847521734</v>
      </c>
      <c r="DI103" s="64">
        <f t="shared" si="40"/>
        <v>0.82381297329757708</v>
      </c>
      <c r="DJ103" s="215">
        <v>0.03</v>
      </c>
      <c r="DK103" s="65">
        <v>0.71407060385419041</v>
      </c>
      <c r="DL103" s="66">
        <f t="shared" si="42"/>
        <v>0.69821214926785113</v>
      </c>
      <c r="DM103" s="45">
        <v>174</v>
      </c>
      <c r="DN103" s="75"/>
      <c r="DO103" s="75"/>
      <c r="DP103" s="75"/>
      <c r="DQ103" s="75"/>
      <c r="DR103" s="45">
        <v>202</v>
      </c>
      <c r="DS103" s="227" t="s">
        <v>2098</v>
      </c>
      <c r="DT103" s="45">
        <v>174</v>
      </c>
      <c r="DU103" s="168"/>
      <c r="DV103" s="168">
        <v>87</v>
      </c>
      <c r="DW103" s="217">
        <v>68</v>
      </c>
      <c r="DX103" s="217">
        <v>19</v>
      </c>
      <c r="DY103" s="138"/>
      <c r="DZ103" s="138"/>
      <c r="EA103" s="138"/>
      <c r="EB103" s="138"/>
      <c r="EC103" s="138">
        <v>43</v>
      </c>
      <c r="ED103" s="138"/>
      <c r="EE103" s="218"/>
      <c r="EF103" s="168">
        <v>87</v>
      </c>
      <c r="EG103" s="70">
        <f t="shared" si="41"/>
        <v>174</v>
      </c>
      <c r="EH103" s="45" t="s">
        <v>168</v>
      </c>
      <c r="EI103" s="219" t="s">
        <v>2099</v>
      </c>
      <c r="EJ103" s="287">
        <v>4</v>
      </c>
      <c r="EK103" s="287" t="s">
        <v>2100</v>
      </c>
      <c r="EL103" s="140" t="s">
        <v>679</v>
      </c>
      <c r="EM103" s="220">
        <v>45139</v>
      </c>
      <c r="EN103" s="48">
        <v>87</v>
      </c>
      <c r="EO103" s="48">
        <v>87</v>
      </c>
      <c r="EP103" s="48" t="s">
        <v>292</v>
      </c>
      <c r="EQ103" s="48">
        <v>87</v>
      </c>
      <c r="ER103" s="45"/>
    </row>
    <row r="104" spans="1:151" s="98" customFormat="1" ht="48.75" hidden="1" customHeight="1" x14ac:dyDescent="0.2">
      <c r="A104" s="120"/>
      <c r="B104" s="121"/>
      <c r="C104" s="245"/>
      <c r="D104" s="161" t="s">
        <v>2101</v>
      </c>
      <c r="E104" s="42" t="s">
        <v>2102</v>
      </c>
      <c r="F104" s="43" t="s">
        <v>141</v>
      </c>
      <c r="G104" s="45" t="s">
        <v>2103</v>
      </c>
      <c r="H104" s="45">
        <v>3122250794</v>
      </c>
      <c r="I104" s="45" t="s">
        <v>143</v>
      </c>
      <c r="J104" s="45" t="s">
        <v>383</v>
      </c>
      <c r="K104" s="45" t="s">
        <v>384</v>
      </c>
      <c r="L104" s="81">
        <v>119698280281</v>
      </c>
      <c r="M104" s="45">
        <v>18</v>
      </c>
      <c r="N104" s="152" t="s">
        <v>2104</v>
      </c>
      <c r="O104" s="45" t="s">
        <v>2105</v>
      </c>
      <c r="P104" s="45" t="s">
        <v>388</v>
      </c>
      <c r="Q104" s="45" t="s">
        <v>2106</v>
      </c>
      <c r="R104" s="45">
        <v>1</v>
      </c>
      <c r="S104" s="45" t="s">
        <v>2107</v>
      </c>
      <c r="T104" s="45">
        <v>11</v>
      </c>
      <c r="U104" s="48">
        <v>55</v>
      </c>
      <c r="V104" s="49" t="s">
        <v>2108</v>
      </c>
      <c r="W104" s="45" t="s">
        <v>27</v>
      </c>
      <c r="X104" s="45"/>
      <c r="Y104" s="45"/>
      <c r="Z104" s="45"/>
      <c r="AA104" s="45"/>
      <c r="AB104" s="45" t="s">
        <v>153</v>
      </c>
      <c r="AC104" s="45" t="s">
        <v>153</v>
      </c>
      <c r="AD104" s="45"/>
      <c r="AE104" s="45">
        <v>100</v>
      </c>
      <c r="AF104" s="45">
        <f>AE104+AK104</f>
        <v>158.69999999999999</v>
      </c>
      <c r="AG104" s="45"/>
      <c r="AH104" s="45"/>
      <c r="AI104" s="62"/>
      <c r="AJ104" s="62"/>
      <c r="AK104" s="45">
        <v>58.7</v>
      </c>
      <c r="AL104" s="45">
        <v>70</v>
      </c>
      <c r="AM104" s="45">
        <v>100</v>
      </c>
      <c r="AN104" s="45">
        <v>55</v>
      </c>
      <c r="AO104" s="45">
        <v>45</v>
      </c>
      <c r="AP104" s="45" t="s">
        <v>207</v>
      </c>
      <c r="AQ104" s="45" t="s">
        <v>155</v>
      </c>
      <c r="AR104" s="45" t="s">
        <v>438</v>
      </c>
      <c r="AS104" s="45" t="s">
        <v>2109</v>
      </c>
      <c r="AT104" s="45" t="s">
        <v>184</v>
      </c>
      <c r="AU104" s="76" t="s">
        <v>2110</v>
      </c>
      <c r="AV104" s="76" t="s">
        <v>2111</v>
      </c>
      <c r="AW104" s="76" t="s">
        <v>2112</v>
      </c>
      <c r="AX104" s="76" t="s">
        <v>481</v>
      </c>
      <c r="AY104" s="76" t="s">
        <v>2113</v>
      </c>
      <c r="AZ104" s="45">
        <v>78</v>
      </c>
      <c r="BA104" s="45" t="s">
        <v>2114</v>
      </c>
      <c r="BB104" s="112"/>
      <c r="BC104" s="112">
        <v>900000000</v>
      </c>
      <c r="BD104" s="112">
        <v>0</v>
      </c>
      <c r="BE104" s="112">
        <v>2146782875</v>
      </c>
      <c r="BF104" s="62">
        <v>3046782875</v>
      </c>
      <c r="BG104" s="103">
        <v>9000000</v>
      </c>
      <c r="BH104" s="104">
        <v>0.28999999999999998</v>
      </c>
      <c r="BI104" s="62"/>
      <c r="BJ104" s="45"/>
      <c r="BK104" s="45"/>
      <c r="BL104" s="54">
        <f t="shared" si="30"/>
        <v>0</v>
      </c>
      <c r="BM104" s="76" t="s">
        <v>2115</v>
      </c>
      <c r="BN104" s="76" t="s">
        <v>2101</v>
      </c>
      <c r="BO104" s="45" t="s">
        <v>2105</v>
      </c>
      <c r="BP104" s="74">
        <v>44607</v>
      </c>
      <c r="BQ104" s="74">
        <v>44697</v>
      </c>
      <c r="BR104" s="74">
        <v>45245</v>
      </c>
      <c r="BS104" s="76" t="s">
        <v>2116</v>
      </c>
      <c r="BT104" s="74">
        <v>44676</v>
      </c>
      <c r="BU104" s="45">
        <v>18</v>
      </c>
      <c r="BV104" s="76" t="s">
        <v>2117</v>
      </c>
      <c r="BW104" s="76" t="s">
        <v>2118</v>
      </c>
      <c r="BX104" s="45"/>
      <c r="BY104" s="45"/>
      <c r="BZ104" s="60">
        <v>315000000</v>
      </c>
      <c r="CA104" s="114">
        <v>44734</v>
      </c>
      <c r="CB104" s="60">
        <v>315000000</v>
      </c>
      <c r="CC104" s="114">
        <v>45030</v>
      </c>
      <c r="CD104" s="60">
        <v>270000000</v>
      </c>
      <c r="CE104" s="114">
        <v>45204</v>
      </c>
      <c r="CF104" s="114"/>
      <c r="CG104" s="114"/>
      <c r="CH104" s="114"/>
      <c r="CI104" s="114"/>
      <c r="CJ104" s="60"/>
      <c r="CK104" s="60"/>
      <c r="CL104" s="60"/>
      <c r="CM104" s="60"/>
      <c r="CN104" s="60"/>
      <c r="CO104" s="60"/>
      <c r="CP104" s="60"/>
      <c r="CQ104" s="60"/>
      <c r="CR104" s="60"/>
      <c r="CS104" s="60"/>
      <c r="CT104" s="60"/>
      <c r="CU104" s="60"/>
      <c r="CV104" s="60">
        <f t="shared" si="31"/>
        <v>900000000</v>
      </c>
      <c r="CW104" s="60">
        <f t="shared" si="32"/>
        <v>0</v>
      </c>
      <c r="CX104" s="60">
        <f t="shared" si="33"/>
        <v>0</v>
      </c>
      <c r="CY104" s="60">
        <f t="shared" si="34"/>
        <v>0</v>
      </c>
      <c r="CZ104" s="61">
        <f t="shared" si="35"/>
        <v>0</v>
      </c>
      <c r="DA104" s="61">
        <f t="shared" si="36"/>
        <v>0</v>
      </c>
      <c r="DB104" s="54">
        <f t="shared" si="37"/>
        <v>0</v>
      </c>
      <c r="DC104" s="60">
        <f t="shared" si="38"/>
        <v>0</v>
      </c>
      <c r="DD104" s="154">
        <v>586015983</v>
      </c>
      <c r="DE104" s="61">
        <f t="shared" si="39"/>
        <v>313984017</v>
      </c>
      <c r="DF104" s="54"/>
      <c r="DG104" s="61">
        <v>2146782875</v>
      </c>
      <c r="DH104" s="61">
        <v>2012100000</v>
      </c>
      <c r="DI104" s="64">
        <f t="shared" si="40"/>
        <v>0.93726292650811271</v>
      </c>
      <c r="DJ104" s="65">
        <v>1E-4</v>
      </c>
      <c r="DK104" s="65">
        <v>0.75009999999999999</v>
      </c>
      <c r="DL104" s="66">
        <f t="shared" si="42"/>
        <v>0.65112886999999997</v>
      </c>
      <c r="DM104" s="45">
        <v>100</v>
      </c>
      <c r="DN104" s="45"/>
      <c r="DO104" s="45"/>
      <c r="DP104" s="45"/>
      <c r="DQ104" s="45"/>
      <c r="DR104" s="45">
        <v>58.7</v>
      </c>
      <c r="DS104" s="67"/>
      <c r="DT104" s="45">
        <v>70</v>
      </c>
      <c r="DU104" s="67">
        <v>0</v>
      </c>
      <c r="DV104" s="67">
        <v>100</v>
      </c>
      <c r="DW104" s="68">
        <v>45</v>
      </c>
      <c r="DX104" s="68">
        <v>55</v>
      </c>
      <c r="DY104" s="68"/>
      <c r="DZ104" s="68"/>
      <c r="EA104" s="68"/>
      <c r="EB104" s="68"/>
      <c r="EC104" s="68"/>
      <c r="ED104" s="68"/>
      <c r="EE104" s="69">
        <v>0</v>
      </c>
      <c r="EF104" s="67">
        <v>100</v>
      </c>
      <c r="EG104" s="70">
        <f t="shared" si="41"/>
        <v>70</v>
      </c>
      <c r="EH104" s="76" t="s">
        <v>376</v>
      </c>
      <c r="EI104" s="71" t="s">
        <v>2119</v>
      </c>
      <c r="EJ104" s="119" t="s">
        <v>195</v>
      </c>
      <c r="EK104" s="119" t="s">
        <v>2120</v>
      </c>
      <c r="EL104" s="119" t="s">
        <v>2121</v>
      </c>
      <c r="EM104" s="146" t="s">
        <v>2122</v>
      </c>
      <c r="EN104" s="48">
        <v>100</v>
      </c>
      <c r="EO104" s="48">
        <v>100</v>
      </c>
      <c r="EP104" s="48" t="s">
        <v>901</v>
      </c>
      <c r="EQ104" s="48">
        <v>100</v>
      </c>
      <c r="ER104" s="45" t="s">
        <v>2123</v>
      </c>
      <c r="ES104" s="77">
        <v>100</v>
      </c>
      <c r="ET104" s="77">
        <v>100</v>
      </c>
      <c r="EU104" s="78" t="s">
        <v>169</v>
      </c>
    </row>
    <row r="105" spans="1:151" s="98" customFormat="1" ht="48.75" hidden="1" customHeight="1" x14ac:dyDescent="0.2">
      <c r="A105" s="120" t="s">
        <v>2124</v>
      </c>
      <c r="B105" s="121" t="s">
        <v>2124</v>
      </c>
      <c r="C105" s="245" t="s">
        <v>2124</v>
      </c>
      <c r="D105" s="45" t="s">
        <v>2124</v>
      </c>
      <c r="E105" s="42" t="s">
        <v>2125</v>
      </c>
      <c r="F105" s="81" t="s">
        <v>172</v>
      </c>
      <c r="G105" s="45" t="s">
        <v>633</v>
      </c>
      <c r="H105" s="45">
        <v>3116337459</v>
      </c>
      <c r="I105" s="45" t="s">
        <v>143</v>
      </c>
      <c r="J105" s="45" t="s">
        <v>383</v>
      </c>
      <c r="K105" s="45" t="s">
        <v>384</v>
      </c>
      <c r="L105" s="81">
        <v>119256236890</v>
      </c>
      <c r="M105" s="45">
        <v>16</v>
      </c>
      <c r="N105" s="152" t="s">
        <v>2126</v>
      </c>
      <c r="O105" s="45" t="s">
        <v>2127</v>
      </c>
      <c r="P105" s="45" t="s">
        <v>388</v>
      </c>
      <c r="Q105" s="45" t="s">
        <v>636</v>
      </c>
      <c r="R105" s="274">
        <v>1</v>
      </c>
      <c r="S105" s="76" t="s">
        <v>2128</v>
      </c>
      <c r="T105" s="81">
        <v>23</v>
      </c>
      <c r="U105" s="48">
        <v>170</v>
      </c>
      <c r="V105" s="49" t="s">
        <v>2129</v>
      </c>
      <c r="W105" s="45" t="s">
        <v>27</v>
      </c>
      <c r="X105" s="45" t="s">
        <v>180</v>
      </c>
      <c r="Y105" s="45"/>
      <c r="Z105" s="45"/>
      <c r="AA105" s="45"/>
      <c r="AB105" s="45" t="s">
        <v>153</v>
      </c>
      <c r="AC105" s="45" t="s">
        <v>153</v>
      </c>
      <c r="AD105" s="45"/>
      <c r="AE105" s="45">
        <v>5.8</v>
      </c>
      <c r="AF105" s="45">
        <f>AE105+AK105</f>
        <v>84.1</v>
      </c>
      <c r="AG105" s="45"/>
      <c r="AH105" s="45"/>
      <c r="AI105" s="45"/>
      <c r="AJ105" s="45"/>
      <c r="AK105" s="45">
        <v>78.3</v>
      </c>
      <c r="AL105" s="45">
        <v>5.28</v>
      </c>
      <c r="AM105" s="45">
        <v>220</v>
      </c>
      <c r="AN105" s="45">
        <v>170</v>
      </c>
      <c r="AO105" s="45">
        <v>50</v>
      </c>
      <c r="AP105" s="45" t="s">
        <v>207</v>
      </c>
      <c r="AQ105" s="45" t="s">
        <v>155</v>
      </c>
      <c r="AR105" s="76" t="s">
        <v>182</v>
      </c>
      <c r="AS105" s="45" t="s">
        <v>2130</v>
      </c>
      <c r="AT105" s="45" t="s">
        <v>1373</v>
      </c>
      <c r="AU105" s="76" t="s">
        <v>2131</v>
      </c>
      <c r="AV105" s="45" t="s">
        <v>2132</v>
      </c>
      <c r="AW105" s="76" t="s">
        <v>2133</v>
      </c>
      <c r="AX105" s="45" t="s">
        <v>481</v>
      </c>
      <c r="AY105" s="76" t="s">
        <v>2134</v>
      </c>
      <c r="AZ105" s="45">
        <v>81</v>
      </c>
      <c r="BA105" s="44" t="s">
        <v>643</v>
      </c>
      <c r="BB105" s="112"/>
      <c r="BC105" s="112">
        <v>1979430000</v>
      </c>
      <c r="BD105" s="112">
        <v>124170333</v>
      </c>
      <c r="BE105" s="112">
        <v>3345870000</v>
      </c>
      <c r="BF105" s="61">
        <v>5325300000</v>
      </c>
      <c r="BG105" s="103">
        <v>8997409.0909090918</v>
      </c>
      <c r="BH105" s="104">
        <v>0.37</v>
      </c>
      <c r="BI105" s="61"/>
      <c r="BJ105" s="45"/>
      <c r="BK105" s="45"/>
      <c r="BL105" s="54">
        <f t="shared" si="30"/>
        <v>0</v>
      </c>
      <c r="BM105" s="76" t="s">
        <v>2135</v>
      </c>
      <c r="BN105" s="76" t="s">
        <v>2124</v>
      </c>
      <c r="BO105" s="45" t="s">
        <v>2127</v>
      </c>
      <c r="BP105" s="163">
        <v>44607</v>
      </c>
      <c r="BQ105" s="74">
        <v>44700</v>
      </c>
      <c r="BR105" s="74">
        <v>45187</v>
      </c>
      <c r="BS105" s="45" t="s">
        <v>2136</v>
      </c>
      <c r="BT105" s="74">
        <v>44650</v>
      </c>
      <c r="BU105" s="45">
        <v>16</v>
      </c>
      <c r="BV105" s="76" t="s">
        <v>2137</v>
      </c>
      <c r="BW105" s="76" t="s">
        <v>2138</v>
      </c>
      <c r="BX105" s="45"/>
      <c r="BY105" s="45"/>
      <c r="BZ105" s="61">
        <v>692800500</v>
      </c>
      <c r="CA105" s="114">
        <v>44743</v>
      </c>
      <c r="CB105" s="61">
        <v>692800500</v>
      </c>
      <c r="CC105" s="114">
        <v>45238</v>
      </c>
      <c r="CD105" s="61"/>
      <c r="CE105" s="106"/>
      <c r="CF105" s="106"/>
      <c r="CG105" s="106"/>
      <c r="CH105" s="106"/>
      <c r="CI105" s="106"/>
      <c r="CJ105" s="61"/>
      <c r="CK105" s="61"/>
      <c r="CL105" s="61"/>
      <c r="CM105" s="61"/>
      <c r="CN105" s="61"/>
      <c r="CO105" s="61"/>
      <c r="CP105" s="61"/>
      <c r="CQ105" s="61"/>
      <c r="CR105" s="61"/>
      <c r="CS105" s="61"/>
      <c r="CT105" s="61"/>
      <c r="CU105" s="61"/>
      <c r="CV105" s="60">
        <f t="shared" si="31"/>
        <v>1385601000</v>
      </c>
      <c r="CW105" s="60">
        <f t="shared" si="32"/>
        <v>0</v>
      </c>
      <c r="CX105" s="60">
        <f t="shared" si="33"/>
        <v>593829000</v>
      </c>
      <c r="CY105" s="60">
        <f t="shared" si="34"/>
        <v>124170333</v>
      </c>
      <c r="CZ105" s="61">
        <f t="shared" si="35"/>
        <v>0</v>
      </c>
      <c r="DA105" s="61">
        <f t="shared" si="36"/>
        <v>0</v>
      </c>
      <c r="DB105" s="54">
        <f t="shared" si="37"/>
        <v>0</v>
      </c>
      <c r="DC105" s="60">
        <f t="shared" si="38"/>
        <v>0</v>
      </c>
      <c r="DD105" s="61">
        <v>486143661</v>
      </c>
      <c r="DE105" s="61">
        <f t="shared" si="39"/>
        <v>899457339</v>
      </c>
      <c r="DF105" s="61"/>
      <c r="DG105" s="61">
        <v>3345870000</v>
      </c>
      <c r="DH105" s="61">
        <v>1115846051</v>
      </c>
      <c r="DI105" s="64">
        <f t="shared" si="40"/>
        <v>0.33349952359177137</v>
      </c>
      <c r="DJ105" s="65">
        <v>2E-3</v>
      </c>
      <c r="DK105" s="65">
        <v>0.24000000000000002</v>
      </c>
      <c r="DL105" s="66">
        <f t="shared" si="42"/>
        <v>0.24559780391324776</v>
      </c>
      <c r="DM105" s="45">
        <v>5.8</v>
      </c>
      <c r="DN105" s="45"/>
      <c r="DO105" s="45"/>
      <c r="DP105" s="45"/>
      <c r="DQ105" s="45"/>
      <c r="DR105" s="45">
        <v>78.3</v>
      </c>
      <c r="DS105" s="45" t="s">
        <v>2139</v>
      </c>
      <c r="DT105" s="45">
        <v>5.28</v>
      </c>
      <c r="DU105" s="45" t="s">
        <v>2140</v>
      </c>
      <c r="DV105" s="67">
        <v>220</v>
      </c>
      <c r="DW105" s="68">
        <v>53</v>
      </c>
      <c r="DX105" s="68">
        <v>164</v>
      </c>
      <c r="DY105" s="68"/>
      <c r="DZ105" s="68"/>
      <c r="EA105" s="68"/>
      <c r="EB105" s="68">
        <v>3</v>
      </c>
      <c r="EC105" s="68"/>
      <c r="ED105" s="68"/>
      <c r="EE105" s="69">
        <v>0</v>
      </c>
      <c r="EF105" s="67">
        <v>220</v>
      </c>
      <c r="EG105" s="70">
        <f t="shared" si="41"/>
        <v>5.28</v>
      </c>
      <c r="EH105" s="76" t="s">
        <v>376</v>
      </c>
      <c r="EI105" s="71" t="s">
        <v>2141</v>
      </c>
      <c r="EJ105" s="119" t="s">
        <v>195</v>
      </c>
      <c r="EK105" s="119" t="s">
        <v>652</v>
      </c>
      <c r="EL105" s="119" t="s">
        <v>311</v>
      </c>
      <c r="EM105" s="146" t="s">
        <v>2142</v>
      </c>
      <c r="EN105" s="48">
        <v>220</v>
      </c>
      <c r="EO105" s="48">
        <v>220</v>
      </c>
      <c r="EP105" s="48" t="s">
        <v>2143</v>
      </c>
      <c r="EQ105" s="48">
        <v>220</v>
      </c>
      <c r="ER105" s="74"/>
    </row>
    <row r="106" spans="1:151" s="98" customFormat="1" ht="48.75" hidden="1" customHeight="1" x14ac:dyDescent="0.2">
      <c r="A106" s="120"/>
      <c r="B106" s="121"/>
      <c r="C106" s="245"/>
      <c r="D106" s="161" t="s">
        <v>2144</v>
      </c>
      <c r="E106" s="172" t="s">
        <v>2145</v>
      </c>
      <c r="F106" s="43" t="s">
        <v>141</v>
      </c>
      <c r="G106" s="45" t="s">
        <v>142</v>
      </c>
      <c r="H106" s="45">
        <v>3115693163</v>
      </c>
      <c r="I106" s="45" t="s">
        <v>143</v>
      </c>
      <c r="J106" s="45" t="s">
        <v>144</v>
      </c>
      <c r="K106" s="45" t="s">
        <v>145</v>
      </c>
      <c r="L106" s="81">
        <v>305031319863</v>
      </c>
      <c r="M106" s="45">
        <v>24</v>
      </c>
      <c r="N106" s="45" t="s">
        <v>2146</v>
      </c>
      <c r="O106" s="45" t="s">
        <v>2147</v>
      </c>
      <c r="P106" s="45" t="s">
        <v>148</v>
      </c>
      <c r="Q106" s="45" t="s">
        <v>2148</v>
      </c>
      <c r="R106" s="81">
        <v>1</v>
      </c>
      <c r="S106" s="76" t="s">
        <v>2149</v>
      </c>
      <c r="T106" s="81">
        <v>2</v>
      </c>
      <c r="U106" s="48">
        <v>8</v>
      </c>
      <c r="V106" s="49" t="s">
        <v>2150</v>
      </c>
      <c r="W106" s="45" t="s">
        <v>23</v>
      </c>
      <c r="X106" s="45" t="s">
        <v>153</v>
      </c>
      <c r="Y106" s="45" t="s">
        <v>153</v>
      </c>
      <c r="Z106" s="45" t="s">
        <v>153</v>
      </c>
      <c r="AA106" s="45" t="s">
        <v>1234</v>
      </c>
      <c r="AB106" s="45"/>
      <c r="AC106" s="45"/>
      <c r="AD106" s="45"/>
      <c r="AE106" s="45">
        <v>369</v>
      </c>
      <c r="AF106" s="45">
        <f>AG106+AH106</f>
        <v>369.65999999999997</v>
      </c>
      <c r="AG106" s="76">
        <v>31.58</v>
      </c>
      <c r="AH106" s="76">
        <v>338.08</v>
      </c>
      <c r="AI106" s="62">
        <v>773160799</v>
      </c>
      <c r="AJ106" s="62">
        <v>423503539</v>
      </c>
      <c r="AK106" s="45">
        <v>338.09</v>
      </c>
      <c r="AL106" s="45">
        <v>31.57</v>
      </c>
      <c r="AM106" s="45">
        <v>24</v>
      </c>
      <c r="AN106" s="45">
        <v>8</v>
      </c>
      <c r="AO106" s="45">
        <v>16</v>
      </c>
      <c r="AP106" s="45" t="s">
        <v>207</v>
      </c>
      <c r="AQ106" s="45" t="s">
        <v>155</v>
      </c>
      <c r="AR106" s="45"/>
      <c r="AS106" s="45" t="s">
        <v>2151</v>
      </c>
      <c r="AT106" s="45" t="s">
        <v>716</v>
      </c>
      <c r="AU106" s="76" t="s">
        <v>163</v>
      </c>
      <c r="AV106" s="76" t="s">
        <v>2152</v>
      </c>
      <c r="AW106" s="76" t="s">
        <v>2153</v>
      </c>
      <c r="AX106" s="76" t="s">
        <v>1237</v>
      </c>
      <c r="AY106" s="76" t="s">
        <v>2154</v>
      </c>
      <c r="AZ106" s="45">
        <v>87</v>
      </c>
      <c r="BA106" s="45" t="s">
        <v>2155</v>
      </c>
      <c r="BB106" s="112"/>
      <c r="BC106" s="112">
        <v>1196664338</v>
      </c>
      <c r="BD106" s="112">
        <v>0</v>
      </c>
      <c r="BE106" s="112">
        <v>501374961</v>
      </c>
      <c r="BF106" s="62">
        <v>1698039299</v>
      </c>
      <c r="BG106" s="103">
        <v>49861014.083333336</v>
      </c>
      <c r="BH106" s="104">
        <v>0.7</v>
      </c>
      <c r="BI106" s="45"/>
      <c r="BJ106" s="45"/>
      <c r="BK106" s="45"/>
      <c r="BL106" s="54">
        <f t="shared" si="30"/>
        <v>0</v>
      </c>
      <c r="BM106" s="76" t="s">
        <v>2156</v>
      </c>
      <c r="BN106" s="76" t="s">
        <v>2144</v>
      </c>
      <c r="BO106" s="45" t="s">
        <v>2147</v>
      </c>
      <c r="BP106" s="74">
        <v>44607</v>
      </c>
      <c r="BQ106" s="74">
        <v>44685</v>
      </c>
      <c r="BR106" s="74">
        <v>45415</v>
      </c>
      <c r="BS106" s="76" t="s">
        <v>165</v>
      </c>
      <c r="BT106" s="74">
        <v>44672</v>
      </c>
      <c r="BU106" s="45">
        <v>24</v>
      </c>
      <c r="BV106" s="76" t="s">
        <v>2157</v>
      </c>
      <c r="BW106" s="76" t="s">
        <v>2158</v>
      </c>
      <c r="BX106" s="45"/>
      <c r="BY106" s="45"/>
      <c r="BZ106" s="60">
        <v>418832518</v>
      </c>
      <c r="CA106" s="106">
        <v>44721</v>
      </c>
      <c r="CB106" s="60">
        <v>418832518</v>
      </c>
      <c r="CC106" s="106">
        <v>45077</v>
      </c>
      <c r="CD106" s="60"/>
      <c r="CE106" s="59"/>
      <c r="CF106" s="59"/>
      <c r="CG106" s="59"/>
      <c r="CH106" s="59"/>
      <c r="CI106" s="59"/>
      <c r="CJ106" s="60"/>
      <c r="CK106" s="60"/>
      <c r="CL106" s="60"/>
      <c r="CM106" s="60"/>
      <c r="CN106" s="60"/>
      <c r="CO106" s="60"/>
      <c r="CP106" s="60"/>
      <c r="CQ106" s="60"/>
      <c r="CR106" s="60"/>
      <c r="CS106" s="60"/>
      <c r="CT106" s="60"/>
      <c r="CU106" s="60"/>
      <c r="CV106" s="60">
        <f t="shared" si="31"/>
        <v>837665036</v>
      </c>
      <c r="CW106" s="60">
        <f t="shared" si="32"/>
        <v>0</v>
      </c>
      <c r="CX106" s="60">
        <f t="shared" si="33"/>
        <v>358999302</v>
      </c>
      <c r="CY106" s="60">
        <f t="shared" si="34"/>
        <v>0</v>
      </c>
      <c r="CZ106" s="61">
        <f t="shared" si="35"/>
        <v>0</v>
      </c>
      <c r="DA106" s="61">
        <f t="shared" si="36"/>
        <v>0</v>
      </c>
      <c r="DB106" s="54">
        <f t="shared" si="37"/>
        <v>0</v>
      </c>
      <c r="DC106" s="60">
        <f t="shared" si="38"/>
        <v>0</v>
      </c>
      <c r="DD106" s="62">
        <v>735416515</v>
      </c>
      <c r="DE106" s="61">
        <f t="shared" si="39"/>
        <v>102248521</v>
      </c>
      <c r="DF106" s="62"/>
      <c r="DG106" s="61">
        <v>501374961</v>
      </c>
      <c r="DH106" s="61">
        <v>87502560</v>
      </c>
      <c r="DI106" s="64">
        <f t="shared" si="40"/>
        <v>0.17452518934227351</v>
      </c>
      <c r="DJ106" s="65">
        <v>0.1613</v>
      </c>
      <c r="DK106" s="65">
        <v>0.53129999999999999</v>
      </c>
      <c r="DL106" s="66">
        <f t="shared" si="42"/>
        <v>0.61455538670861598</v>
      </c>
      <c r="DM106" s="45">
        <v>369</v>
      </c>
      <c r="DN106" s="76">
        <v>31.58</v>
      </c>
      <c r="DO106" s="76"/>
      <c r="DP106" s="75">
        <v>338.08</v>
      </c>
      <c r="DQ106" s="75"/>
      <c r="DR106" s="45">
        <v>338.09</v>
      </c>
      <c r="DS106" s="67"/>
      <c r="DT106" s="45">
        <v>31.57</v>
      </c>
      <c r="DU106" s="67"/>
      <c r="DV106" s="67"/>
      <c r="DW106" s="68">
        <v>16</v>
      </c>
      <c r="DX106" s="68">
        <v>8</v>
      </c>
      <c r="DY106" s="68"/>
      <c r="DZ106" s="68"/>
      <c r="EA106" s="68"/>
      <c r="EB106" s="68"/>
      <c r="EC106" s="68"/>
      <c r="ED106" s="68"/>
      <c r="EE106" s="69"/>
      <c r="EF106" s="67"/>
      <c r="EG106" s="70">
        <f t="shared" si="41"/>
        <v>432.80999999999995</v>
      </c>
      <c r="EH106" s="76" t="s">
        <v>168</v>
      </c>
      <c r="EI106" s="71" t="s">
        <v>2159</v>
      </c>
      <c r="EJ106" s="72" t="s">
        <v>222</v>
      </c>
      <c r="EK106" s="73" t="s">
        <v>1419</v>
      </c>
      <c r="EL106" s="73" t="s">
        <v>311</v>
      </c>
      <c r="EM106" s="74">
        <v>45200</v>
      </c>
      <c r="EN106" s="48">
        <v>0</v>
      </c>
      <c r="EO106" s="48">
        <v>0</v>
      </c>
      <c r="EP106" s="48">
        <v>0</v>
      </c>
      <c r="EQ106" s="48">
        <v>0</v>
      </c>
      <c r="ER106" s="74"/>
      <c r="ES106" s="77">
        <v>0</v>
      </c>
      <c r="ET106" s="77">
        <v>0</v>
      </c>
      <c r="EU106" s="78" t="s">
        <v>169</v>
      </c>
    </row>
    <row r="107" spans="1:151" s="98" customFormat="1" ht="48.75" hidden="1" customHeight="1" x14ac:dyDescent="0.2">
      <c r="A107" s="120"/>
      <c r="B107" s="121"/>
      <c r="C107" s="245"/>
      <c r="D107" s="161" t="s">
        <v>2160</v>
      </c>
      <c r="E107" s="42" t="s">
        <v>2161</v>
      </c>
      <c r="F107" s="81" t="s">
        <v>172</v>
      </c>
      <c r="G107" s="45" t="s">
        <v>633</v>
      </c>
      <c r="H107" s="45">
        <v>3116337459</v>
      </c>
      <c r="I107" s="45" t="s">
        <v>143</v>
      </c>
      <c r="J107" s="45" t="s">
        <v>383</v>
      </c>
      <c r="K107" s="45" t="s">
        <v>384</v>
      </c>
      <c r="L107" s="81">
        <v>119137291921</v>
      </c>
      <c r="M107" s="45">
        <v>12</v>
      </c>
      <c r="N107" s="152" t="s">
        <v>2162</v>
      </c>
      <c r="O107" s="45" t="s">
        <v>2163</v>
      </c>
      <c r="P107" s="45" t="s">
        <v>388</v>
      </c>
      <c r="Q107" s="45" t="s">
        <v>2164</v>
      </c>
      <c r="R107" s="81">
        <v>1</v>
      </c>
      <c r="S107" s="76" t="s">
        <v>2165</v>
      </c>
      <c r="T107" s="81">
        <v>20</v>
      </c>
      <c r="U107" s="48">
        <v>32</v>
      </c>
      <c r="V107" s="49" t="s">
        <v>2166</v>
      </c>
      <c r="W107" s="45" t="s">
        <v>27</v>
      </c>
      <c r="X107" s="45" t="s">
        <v>180</v>
      </c>
      <c r="Y107" s="45"/>
      <c r="Z107" s="45"/>
      <c r="AA107" s="45"/>
      <c r="AB107" s="45" t="s">
        <v>153</v>
      </c>
      <c r="AC107" s="45" t="s">
        <v>153</v>
      </c>
      <c r="AD107" s="45"/>
      <c r="AE107" s="45">
        <v>0.13800000000000001</v>
      </c>
      <c r="AF107" s="45">
        <f>AE107+AK107</f>
        <v>13.738</v>
      </c>
      <c r="AG107" s="45"/>
      <c r="AH107" s="45"/>
      <c r="AI107" s="45"/>
      <c r="AJ107" s="45"/>
      <c r="AK107" s="45">
        <v>13.6</v>
      </c>
      <c r="AL107" s="45">
        <v>1.5</v>
      </c>
      <c r="AM107" s="45">
        <v>69</v>
      </c>
      <c r="AN107" s="45">
        <v>32</v>
      </c>
      <c r="AO107" s="45">
        <v>37</v>
      </c>
      <c r="AP107" s="45" t="s">
        <v>2167</v>
      </c>
      <c r="AQ107" s="45" t="s">
        <v>1277</v>
      </c>
      <c r="AR107" s="76" t="s">
        <v>236</v>
      </c>
      <c r="AS107" s="45" t="s">
        <v>2168</v>
      </c>
      <c r="AT107" s="45" t="s">
        <v>337</v>
      </c>
      <c r="AU107" s="76" t="s">
        <v>2169</v>
      </c>
      <c r="AV107" s="45" t="s">
        <v>2170</v>
      </c>
      <c r="AW107" s="76" t="s">
        <v>2171</v>
      </c>
      <c r="AX107" s="45" t="s">
        <v>396</v>
      </c>
      <c r="AY107" s="76" t="s">
        <v>2169</v>
      </c>
      <c r="AZ107" s="45">
        <v>86</v>
      </c>
      <c r="BA107" s="44" t="s">
        <v>617</v>
      </c>
      <c r="BB107" s="112"/>
      <c r="BC107" s="112">
        <v>607180192</v>
      </c>
      <c r="BD107" s="112">
        <v>0</v>
      </c>
      <c r="BE107" s="112">
        <v>418538811</v>
      </c>
      <c r="BF107" s="61">
        <v>1025719003</v>
      </c>
      <c r="BG107" s="103">
        <v>8799712.9275362324</v>
      </c>
      <c r="BH107" s="104">
        <v>0.59</v>
      </c>
      <c r="BI107" s="61"/>
      <c r="BJ107" s="45"/>
      <c r="BK107" s="45"/>
      <c r="BL107" s="54">
        <f t="shared" si="30"/>
        <v>0</v>
      </c>
      <c r="BM107" s="76" t="s">
        <v>2172</v>
      </c>
      <c r="BN107" s="76" t="s">
        <v>2160</v>
      </c>
      <c r="BO107" s="45" t="s">
        <v>2163</v>
      </c>
      <c r="BP107" s="163">
        <v>44607</v>
      </c>
      <c r="BQ107" s="74">
        <v>44663</v>
      </c>
      <c r="BR107" s="74">
        <v>45230</v>
      </c>
      <c r="BS107" s="45" t="s">
        <v>2173</v>
      </c>
      <c r="BT107" s="74">
        <v>44645</v>
      </c>
      <c r="BU107" s="45">
        <v>12</v>
      </c>
      <c r="BV107" s="76" t="s">
        <v>2174</v>
      </c>
      <c r="BW107" s="76" t="s">
        <v>2175</v>
      </c>
      <c r="BX107" s="45"/>
      <c r="BY107" s="45"/>
      <c r="BZ107" s="61">
        <v>212513067</v>
      </c>
      <c r="CA107" s="114">
        <v>44691</v>
      </c>
      <c r="CB107" s="61">
        <v>212513067</v>
      </c>
      <c r="CC107" s="114">
        <v>44890</v>
      </c>
      <c r="CD107" s="61">
        <v>182154058</v>
      </c>
      <c r="CE107" s="106">
        <v>45114</v>
      </c>
      <c r="CF107" s="106"/>
      <c r="CG107" s="106"/>
      <c r="CH107" s="106"/>
      <c r="CI107" s="106"/>
      <c r="CJ107" s="61"/>
      <c r="CK107" s="61"/>
      <c r="CL107" s="61"/>
      <c r="CM107" s="61"/>
      <c r="CN107" s="61"/>
      <c r="CO107" s="61"/>
      <c r="CP107" s="61"/>
      <c r="CQ107" s="61"/>
      <c r="CR107" s="61"/>
      <c r="CS107" s="61"/>
      <c r="CT107" s="61"/>
      <c r="CU107" s="61"/>
      <c r="CV107" s="60">
        <f t="shared" si="31"/>
        <v>607180192</v>
      </c>
      <c r="CW107" s="60">
        <f t="shared" si="32"/>
        <v>0</v>
      </c>
      <c r="CX107" s="60">
        <f t="shared" si="33"/>
        <v>0</v>
      </c>
      <c r="CY107" s="60">
        <f t="shared" si="34"/>
        <v>0</v>
      </c>
      <c r="CZ107" s="61">
        <f t="shared" si="35"/>
        <v>0</v>
      </c>
      <c r="DA107" s="61">
        <f t="shared" si="36"/>
        <v>0</v>
      </c>
      <c r="DB107" s="54">
        <f t="shared" si="37"/>
        <v>0</v>
      </c>
      <c r="DC107" s="60">
        <f t="shared" si="38"/>
        <v>0</v>
      </c>
      <c r="DD107" s="61">
        <v>534835173</v>
      </c>
      <c r="DE107" s="61">
        <f t="shared" si="39"/>
        <v>72345019</v>
      </c>
      <c r="DF107" s="61"/>
      <c r="DG107" s="61">
        <v>418538811</v>
      </c>
      <c r="DH107" s="208">
        <v>375556905</v>
      </c>
      <c r="DI107" s="64">
        <f t="shared" si="40"/>
        <v>0.89730484994377258</v>
      </c>
      <c r="DJ107" s="65">
        <v>0</v>
      </c>
      <c r="DK107" s="65">
        <v>0.61399999999999999</v>
      </c>
      <c r="DL107" s="66">
        <f t="shared" si="42"/>
        <v>0.88085082492282618</v>
      </c>
      <c r="DM107" s="45">
        <v>0.13800000000000001</v>
      </c>
      <c r="DN107" s="45"/>
      <c r="DO107" s="45"/>
      <c r="DP107" s="45"/>
      <c r="DQ107" s="45"/>
      <c r="DR107" s="45">
        <v>13.6</v>
      </c>
      <c r="DS107" s="45" t="s">
        <v>2176</v>
      </c>
      <c r="DT107" s="45">
        <v>1.5</v>
      </c>
      <c r="DU107" s="45" t="s">
        <v>2177</v>
      </c>
      <c r="DV107" s="67">
        <v>69</v>
      </c>
      <c r="DW107" s="68">
        <v>24</v>
      </c>
      <c r="DX107" s="68">
        <v>29</v>
      </c>
      <c r="DY107" s="68"/>
      <c r="DZ107" s="68"/>
      <c r="EA107" s="68">
        <v>8</v>
      </c>
      <c r="EB107" s="68">
        <v>8</v>
      </c>
      <c r="EC107" s="68"/>
      <c r="ED107" s="68"/>
      <c r="EE107" s="69">
        <v>69</v>
      </c>
      <c r="EF107" s="67">
        <v>69</v>
      </c>
      <c r="EG107" s="70">
        <f t="shared" si="41"/>
        <v>1.5</v>
      </c>
      <c r="EH107" s="76" t="s">
        <v>168</v>
      </c>
      <c r="EI107" s="71" t="s">
        <v>2178</v>
      </c>
      <c r="EJ107" s="119" t="s">
        <v>222</v>
      </c>
      <c r="EK107" s="119" t="s">
        <v>2179</v>
      </c>
      <c r="EL107" s="119" t="s">
        <v>311</v>
      </c>
      <c r="EM107" s="146" t="s">
        <v>653</v>
      </c>
      <c r="EN107" s="48"/>
      <c r="EO107" s="48"/>
      <c r="EP107" s="48"/>
      <c r="EQ107" s="48"/>
      <c r="ER107" s="74"/>
    </row>
    <row r="108" spans="1:151" s="98" customFormat="1" ht="48.75" hidden="1" customHeight="1" x14ac:dyDescent="0.2">
      <c r="A108" s="120" t="s">
        <v>2180</v>
      </c>
      <c r="B108" s="121" t="s">
        <v>2180</v>
      </c>
      <c r="C108" s="245" t="s">
        <v>2180</v>
      </c>
      <c r="D108" s="45" t="s">
        <v>2180</v>
      </c>
      <c r="E108" s="172" t="s">
        <v>2181</v>
      </c>
      <c r="F108" s="81" t="s">
        <v>172</v>
      </c>
      <c r="G108" s="45" t="s">
        <v>411</v>
      </c>
      <c r="H108" s="45">
        <v>3156077607</v>
      </c>
      <c r="I108" s="45" t="s">
        <v>143</v>
      </c>
      <c r="J108" s="45" t="s">
        <v>2182</v>
      </c>
      <c r="K108" s="45" t="s">
        <v>384</v>
      </c>
      <c r="L108" s="81">
        <v>1</v>
      </c>
      <c r="M108" s="45">
        <v>24</v>
      </c>
      <c r="N108" s="45" t="s">
        <v>2183</v>
      </c>
      <c r="O108" s="45" t="s">
        <v>2184</v>
      </c>
      <c r="P108" s="45" t="s">
        <v>2185</v>
      </c>
      <c r="Q108" s="45" t="s">
        <v>2186</v>
      </c>
      <c r="R108" s="81">
        <v>6</v>
      </c>
      <c r="S108" s="76" t="s">
        <v>2187</v>
      </c>
      <c r="T108" s="81">
        <v>52</v>
      </c>
      <c r="U108" s="48">
        <v>59</v>
      </c>
      <c r="V108" s="49" t="s">
        <v>2188</v>
      </c>
      <c r="W108" s="45" t="s">
        <v>23</v>
      </c>
      <c r="X108" s="45" t="s">
        <v>153</v>
      </c>
      <c r="Y108" s="45" t="s">
        <v>153</v>
      </c>
      <c r="Z108" s="45"/>
      <c r="AA108" s="45" t="s">
        <v>714</v>
      </c>
      <c r="AB108" s="45"/>
      <c r="AC108" s="45"/>
      <c r="AD108" s="45"/>
      <c r="AE108" s="45">
        <v>442.27</v>
      </c>
      <c r="AF108" s="45">
        <f>AG108+AH108</f>
        <v>442.27</v>
      </c>
      <c r="AG108" s="45">
        <v>442.27</v>
      </c>
      <c r="AH108" s="45"/>
      <c r="AI108" s="45"/>
      <c r="AJ108" s="45"/>
      <c r="AK108" s="45"/>
      <c r="AL108" s="45">
        <v>442.27</v>
      </c>
      <c r="AM108" s="45">
        <v>143</v>
      </c>
      <c r="AN108" s="45">
        <v>59</v>
      </c>
      <c r="AO108" s="45">
        <v>84</v>
      </c>
      <c r="AP108" s="45" t="s">
        <v>207</v>
      </c>
      <c r="AQ108" s="45" t="s">
        <v>155</v>
      </c>
      <c r="AR108" s="45"/>
      <c r="AS108" s="45" t="s">
        <v>2189</v>
      </c>
      <c r="AT108" s="45" t="s">
        <v>716</v>
      </c>
      <c r="AU108" s="45" t="s">
        <v>163</v>
      </c>
      <c r="AV108" s="45" t="s">
        <v>2190</v>
      </c>
      <c r="AW108" s="45" t="s">
        <v>2190</v>
      </c>
      <c r="AX108" s="45" t="s">
        <v>719</v>
      </c>
      <c r="AY108" s="45" t="s">
        <v>2191</v>
      </c>
      <c r="AZ108" s="45">
        <v>88</v>
      </c>
      <c r="BA108" s="45" t="s">
        <v>163</v>
      </c>
      <c r="BB108" s="112"/>
      <c r="BC108" s="112">
        <v>4581831555</v>
      </c>
      <c r="BD108" s="112">
        <v>71733683</v>
      </c>
      <c r="BE108" s="112">
        <v>1963642095</v>
      </c>
      <c r="BF108" s="61">
        <v>6545473650</v>
      </c>
      <c r="BG108" s="103">
        <v>32040780.104895104</v>
      </c>
      <c r="BH108" s="104">
        <v>0.7</v>
      </c>
      <c r="BI108" s="61"/>
      <c r="BJ108" s="45"/>
      <c r="BK108" s="45"/>
      <c r="BL108" s="54">
        <f t="shared" si="30"/>
        <v>0</v>
      </c>
      <c r="BM108" s="45" t="s">
        <v>2192</v>
      </c>
      <c r="BN108" s="45" t="s">
        <v>2180</v>
      </c>
      <c r="BO108" s="45" t="s">
        <v>2184</v>
      </c>
      <c r="BP108" s="74">
        <v>44607</v>
      </c>
      <c r="BQ108" s="74">
        <v>44708</v>
      </c>
      <c r="BR108" s="74">
        <v>45438</v>
      </c>
      <c r="BS108" s="76" t="s">
        <v>2193</v>
      </c>
      <c r="BT108" s="74">
        <v>44707</v>
      </c>
      <c r="BU108" s="45">
        <v>24</v>
      </c>
      <c r="BV108" s="76" t="s">
        <v>2194</v>
      </c>
      <c r="BW108" s="76" t="s">
        <v>2195</v>
      </c>
      <c r="BX108" s="45"/>
      <c r="BY108" s="45"/>
      <c r="BZ108" s="61">
        <v>1603641044</v>
      </c>
      <c r="CA108" s="114">
        <v>44760</v>
      </c>
      <c r="CB108" s="61">
        <v>1603641044</v>
      </c>
      <c r="CC108" s="114">
        <v>45216</v>
      </c>
      <c r="CD108" s="61"/>
      <c r="CE108" s="146"/>
      <c r="CF108" s="146"/>
      <c r="CG108" s="146"/>
      <c r="CH108" s="146"/>
      <c r="CI108" s="146"/>
      <c r="CJ108" s="61"/>
      <c r="CK108" s="61"/>
      <c r="CL108" s="61"/>
      <c r="CM108" s="61"/>
      <c r="CN108" s="61"/>
      <c r="CO108" s="61"/>
      <c r="CP108" s="61"/>
      <c r="CQ108" s="61"/>
      <c r="CR108" s="61"/>
      <c r="CS108" s="61"/>
      <c r="CT108" s="61"/>
      <c r="CU108" s="61"/>
      <c r="CV108" s="60">
        <f t="shared" si="31"/>
        <v>3207282088</v>
      </c>
      <c r="CW108" s="60">
        <f t="shared" si="32"/>
        <v>0</v>
      </c>
      <c r="CX108" s="60">
        <f t="shared" si="33"/>
        <v>1374549467</v>
      </c>
      <c r="CY108" s="60">
        <f t="shared" si="34"/>
        <v>71733683</v>
      </c>
      <c r="CZ108" s="61">
        <f t="shared" si="35"/>
        <v>0</v>
      </c>
      <c r="DA108" s="61">
        <f t="shared" si="36"/>
        <v>0</v>
      </c>
      <c r="DB108" s="54">
        <f t="shared" si="37"/>
        <v>0</v>
      </c>
      <c r="DC108" s="60">
        <f t="shared" si="38"/>
        <v>0</v>
      </c>
      <c r="DD108" s="61">
        <v>1549298972</v>
      </c>
      <c r="DE108" s="61">
        <f t="shared" si="39"/>
        <v>1657983116</v>
      </c>
      <c r="DF108" s="61"/>
      <c r="DG108" s="61">
        <v>1963642095</v>
      </c>
      <c r="DH108" s="61">
        <v>0</v>
      </c>
      <c r="DI108" s="64">
        <f t="shared" si="40"/>
        <v>0</v>
      </c>
      <c r="DJ108" s="104">
        <v>0.1</v>
      </c>
      <c r="DK108" s="104">
        <v>0.38429999999999997</v>
      </c>
      <c r="DL108" s="66">
        <f t="shared" si="42"/>
        <v>0.33813966170565607</v>
      </c>
      <c r="DM108" s="45">
        <v>442.27</v>
      </c>
      <c r="DN108" s="75"/>
      <c r="DO108" s="75" t="s">
        <v>2196</v>
      </c>
      <c r="DP108" s="75"/>
      <c r="DQ108" s="75"/>
      <c r="DR108" s="45">
        <v>0</v>
      </c>
      <c r="DS108" s="67"/>
      <c r="DT108" s="45">
        <v>442.27</v>
      </c>
      <c r="DU108" s="67"/>
      <c r="DV108" s="75"/>
      <c r="DW108" s="68">
        <v>92</v>
      </c>
      <c r="DX108" s="68">
        <v>46</v>
      </c>
      <c r="DY108" s="68">
        <v>3</v>
      </c>
      <c r="DZ108" s="68">
        <v>1</v>
      </c>
      <c r="EA108" s="68">
        <v>1</v>
      </c>
      <c r="EB108" s="68"/>
      <c r="EC108" s="69"/>
      <c r="ED108" s="69"/>
      <c r="EE108" s="69"/>
      <c r="EF108" s="75"/>
      <c r="EG108" s="70">
        <f t="shared" si="41"/>
        <v>884.54</v>
      </c>
      <c r="EH108" s="76" t="s">
        <v>376</v>
      </c>
      <c r="EI108" s="158" t="s">
        <v>2197</v>
      </c>
      <c r="EJ108" s="72" t="s">
        <v>727</v>
      </c>
      <c r="EK108" s="94" t="s">
        <v>251</v>
      </c>
      <c r="EL108" s="94" t="s">
        <v>429</v>
      </c>
      <c r="EM108" s="74">
        <v>45163</v>
      </c>
      <c r="EN108" s="48">
        <v>0</v>
      </c>
      <c r="EO108" s="48">
        <v>0</v>
      </c>
      <c r="EP108" s="48">
        <v>0</v>
      </c>
      <c r="EQ108" s="48">
        <v>0</v>
      </c>
      <c r="ER108" s="159"/>
      <c r="ES108" s="40"/>
      <c r="ET108" s="40"/>
      <c r="EU108" s="40"/>
    </row>
    <row r="109" spans="1:151" s="98" customFormat="1" ht="48.75" hidden="1" customHeight="1" x14ac:dyDescent="0.2">
      <c r="A109" s="120"/>
      <c r="B109" s="121"/>
      <c r="C109" s="245" t="s">
        <v>2198</v>
      </c>
      <c r="D109" s="98" t="s">
        <v>2198</v>
      </c>
      <c r="E109" s="97" t="s">
        <v>2199</v>
      </c>
      <c r="F109" s="45" t="s">
        <v>227</v>
      </c>
      <c r="G109" s="98" t="s">
        <v>354</v>
      </c>
      <c r="H109" s="98">
        <v>3125534888</v>
      </c>
      <c r="I109" s="45" t="s">
        <v>143</v>
      </c>
      <c r="J109" s="98" t="s">
        <v>229</v>
      </c>
      <c r="K109" s="98" t="s">
        <v>355</v>
      </c>
      <c r="L109" s="99" t="s">
        <v>2200</v>
      </c>
      <c r="M109" s="98">
        <v>12</v>
      </c>
      <c r="N109" s="98" t="s">
        <v>2201</v>
      </c>
      <c r="O109" s="98" t="s">
        <v>2202</v>
      </c>
      <c r="P109" s="98" t="s">
        <v>359</v>
      </c>
      <c r="Q109" s="98" t="s">
        <v>2203</v>
      </c>
      <c r="R109" s="99">
        <v>1</v>
      </c>
      <c r="S109" s="100" t="s">
        <v>2204</v>
      </c>
      <c r="T109" s="99">
        <v>24</v>
      </c>
      <c r="U109" s="48">
        <v>20</v>
      </c>
      <c r="V109" s="49" t="s">
        <v>2205</v>
      </c>
      <c r="W109" s="98" t="s">
        <v>27</v>
      </c>
      <c r="X109" s="98" t="s">
        <v>180</v>
      </c>
      <c r="AB109" s="98" t="s">
        <v>153</v>
      </c>
      <c r="AE109" s="98">
        <v>262.5</v>
      </c>
      <c r="AF109" s="45">
        <f>AE109+AK109</f>
        <v>515.75</v>
      </c>
      <c r="AG109" s="45"/>
      <c r="AH109" s="45"/>
      <c r="AK109" s="98">
        <v>253.25</v>
      </c>
      <c r="AL109" s="98">
        <v>262.5</v>
      </c>
      <c r="AM109" s="98">
        <v>70</v>
      </c>
      <c r="AN109" s="98">
        <v>20</v>
      </c>
      <c r="AO109" s="98">
        <v>50</v>
      </c>
      <c r="AP109" s="98" t="s">
        <v>207</v>
      </c>
      <c r="AQ109" s="98" t="s">
        <v>155</v>
      </c>
      <c r="AR109" s="98" t="s">
        <v>182</v>
      </c>
      <c r="AS109" s="98" t="s">
        <v>363</v>
      </c>
      <c r="AT109" s="98" t="s">
        <v>184</v>
      </c>
      <c r="AU109" s="98" t="s">
        <v>364</v>
      </c>
      <c r="AV109" s="98" t="s">
        <v>2206</v>
      </c>
      <c r="AW109" s="98" t="s">
        <v>2207</v>
      </c>
      <c r="AX109" s="98" t="s">
        <v>367</v>
      </c>
      <c r="AY109" s="98" t="s">
        <v>1941</v>
      </c>
      <c r="AZ109" s="98">
        <v>79</v>
      </c>
      <c r="BA109" s="148" t="s">
        <v>2208</v>
      </c>
      <c r="BB109" s="101"/>
      <c r="BC109" s="101">
        <v>630000000</v>
      </c>
      <c r="BD109" s="101">
        <v>0</v>
      </c>
      <c r="BE109" s="101">
        <v>576120000</v>
      </c>
      <c r="BF109" s="113">
        <v>1206120000</v>
      </c>
      <c r="BG109" s="103">
        <v>9000000</v>
      </c>
      <c r="BH109" s="104">
        <v>0.52</v>
      </c>
      <c r="BI109" s="113"/>
      <c r="BL109" s="54">
        <f t="shared" si="30"/>
        <v>0</v>
      </c>
      <c r="BM109" s="100" t="s">
        <v>2209</v>
      </c>
      <c r="BN109" s="100" t="s">
        <v>2198</v>
      </c>
      <c r="BO109" s="98" t="s">
        <v>2202</v>
      </c>
      <c r="BP109" s="105">
        <v>44615</v>
      </c>
      <c r="BQ109" s="105">
        <v>44652</v>
      </c>
      <c r="BR109" s="105">
        <v>45016</v>
      </c>
      <c r="BS109" s="100" t="s">
        <v>2210</v>
      </c>
      <c r="BT109" s="105">
        <v>44638</v>
      </c>
      <c r="BU109" s="98">
        <v>12</v>
      </c>
      <c r="BV109" s="100" t="s">
        <v>1945</v>
      </c>
      <c r="BW109" s="100" t="s">
        <v>1946</v>
      </c>
      <c r="BZ109" s="113">
        <v>220500000</v>
      </c>
      <c r="CA109" s="106">
        <v>44700</v>
      </c>
      <c r="CB109" s="113">
        <v>220500000</v>
      </c>
      <c r="CC109" s="106">
        <v>44847</v>
      </c>
      <c r="CD109" s="113">
        <f>189000000-110</f>
        <v>188999890</v>
      </c>
      <c r="CE109" s="106">
        <v>44963</v>
      </c>
      <c r="CF109" s="106"/>
      <c r="CG109" s="106"/>
      <c r="CH109" s="106"/>
      <c r="CI109" s="106"/>
      <c r="CJ109" s="113"/>
      <c r="CK109" s="113"/>
      <c r="CL109" s="113"/>
      <c r="CM109" s="113"/>
      <c r="CN109" s="113"/>
      <c r="CO109" s="113"/>
      <c r="CP109" s="113"/>
      <c r="CQ109" s="113"/>
      <c r="CR109" s="113"/>
      <c r="CS109" s="113"/>
      <c r="CT109" s="113"/>
      <c r="CU109" s="113"/>
      <c r="CV109" s="60">
        <f t="shared" si="31"/>
        <v>629999890</v>
      </c>
      <c r="CW109" s="60">
        <f t="shared" si="32"/>
        <v>0</v>
      </c>
      <c r="CX109" s="60">
        <f t="shared" si="33"/>
        <v>110</v>
      </c>
      <c r="CY109" s="60">
        <f t="shared" si="34"/>
        <v>0</v>
      </c>
      <c r="CZ109" s="61">
        <f t="shared" si="35"/>
        <v>0</v>
      </c>
      <c r="DA109" s="61">
        <f t="shared" si="36"/>
        <v>0</v>
      </c>
      <c r="DB109" s="54">
        <f t="shared" si="37"/>
        <v>0</v>
      </c>
      <c r="DC109" s="60">
        <f t="shared" si="38"/>
        <v>0</v>
      </c>
      <c r="DD109" s="113">
        <v>629999890</v>
      </c>
      <c r="DE109" s="61">
        <f t="shared" si="39"/>
        <v>0</v>
      </c>
      <c r="DF109" s="113" t="s">
        <v>2211</v>
      </c>
      <c r="DG109" s="61">
        <v>576120000</v>
      </c>
      <c r="DH109" s="61">
        <v>576120000</v>
      </c>
      <c r="DI109" s="64">
        <f t="shared" si="40"/>
        <v>1</v>
      </c>
      <c r="DJ109" s="104">
        <v>0</v>
      </c>
      <c r="DK109" s="65">
        <v>1</v>
      </c>
      <c r="DL109" s="66">
        <f t="shared" si="42"/>
        <v>0.99999982539682541</v>
      </c>
      <c r="DM109" s="98">
        <v>262.5</v>
      </c>
      <c r="DN109" s="75"/>
      <c r="DO109" s="75"/>
      <c r="DP109" s="75"/>
      <c r="DQ109" s="75"/>
      <c r="DR109" s="98">
        <v>253.25</v>
      </c>
      <c r="DS109" s="67"/>
      <c r="DT109" s="98">
        <v>262.5</v>
      </c>
      <c r="DU109" s="67" t="s">
        <v>1947</v>
      </c>
      <c r="DV109" s="67">
        <v>70</v>
      </c>
      <c r="DW109" s="107">
        <v>50</v>
      </c>
      <c r="DX109" s="107">
        <v>20</v>
      </c>
      <c r="DY109" s="107"/>
      <c r="DZ109" s="107"/>
      <c r="EA109" s="107"/>
      <c r="EB109" s="107"/>
      <c r="EC109" s="108"/>
      <c r="ED109" s="108"/>
      <c r="EE109" s="108"/>
      <c r="EF109" s="67">
        <v>70</v>
      </c>
      <c r="EG109" s="70">
        <f t="shared" si="41"/>
        <v>262.5</v>
      </c>
      <c r="EH109" s="100" t="s">
        <v>168</v>
      </c>
      <c r="EI109" s="149" t="s">
        <v>1948</v>
      </c>
      <c r="EJ109" s="150" t="s">
        <v>195</v>
      </c>
      <c r="EK109" s="150" t="s">
        <v>595</v>
      </c>
      <c r="EL109" s="151"/>
      <c r="EM109" s="59"/>
      <c r="EN109" s="48"/>
      <c r="EO109" s="48"/>
      <c r="EP109" s="48"/>
      <c r="EQ109" s="48"/>
      <c r="ES109" s="40"/>
      <c r="ET109" s="40"/>
      <c r="EU109" s="40"/>
    </row>
    <row r="110" spans="1:151" s="98" customFormat="1" ht="48.75" hidden="1" customHeight="1" x14ac:dyDescent="0.2">
      <c r="A110" s="120"/>
      <c r="B110" s="121"/>
      <c r="C110" s="245"/>
      <c r="D110" s="170" t="s">
        <v>2212</v>
      </c>
      <c r="E110" s="221" t="s">
        <v>2213</v>
      </c>
      <c r="F110" s="45" t="s">
        <v>227</v>
      </c>
      <c r="G110" s="98" t="s">
        <v>1166</v>
      </c>
      <c r="H110" s="45">
        <v>3118353863</v>
      </c>
      <c r="I110" s="45" t="s">
        <v>143</v>
      </c>
      <c r="J110" s="98" t="s">
        <v>144</v>
      </c>
      <c r="K110" s="98" t="s">
        <v>1228</v>
      </c>
      <c r="L110" s="99">
        <v>281065179330</v>
      </c>
      <c r="M110" s="98">
        <v>24</v>
      </c>
      <c r="N110" s="98" t="s">
        <v>2214</v>
      </c>
      <c r="O110" s="98" t="s">
        <v>2215</v>
      </c>
      <c r="P110" s="98" t="s">
        <v>1228</v>
      </c>
      <c r="Q110" s="98" t="s">
        <v>1231</v>
      </c>
      <c r="R110" s="99">
        <v>1</v>
      </c>
      <c r="S110" s="100" t="s">
        <v>2216</v>
      </c>
      <c r="T110" s="99">
        <v>2</v>
      </c>
      <c r="U110" s="48">
        <v>3</v>
      </c>
      <c r="V110" s="49" t="s">
        <v>2217</v>
      </c>
      <c r="W110" s="98" t="s">
        <v>23</v>
      </c>
      <c r="X110" s="98" t="s">
        <v>153</v>
      </c>
      <c r="Y110" s="98" t="s">
        <v>153</v>
      </c>
      <c r="Z110" s="98" t="s">
        <v>153</v>
      </c>
      <c r="AA110" s="45" t="s">
        <v>1234</v>
      </c>
      <c r="AE110" s="98">
        <v>298.76</v>
      </c>
      <c r="AF110" s="45">
        <f>AG110+AH110</f>
        <v>298.73</v>
      </c>
      <c r="AG110" s="100">
        <v>65.63</v>
      </c>
      <c r="AH110" s="100">
        <v>233.1</v>
      </c>
      <c r="AI110" s="113">
        <v>394122455</v>
      </c>
      <c r="AJ110" s="113">
        <v>477799308</v>
      </c>
      <c r="AK110" s="98">
        <v>233.13</v>
      </c>
      <c r="AL110" s="98">
        <v>65.63</v>
      </c>
      <c r="AM110" s="98">
        <v>10</v>
      </c>
      <c r="AN110" s="98">
        <v>3</v>
      </c>
      <c r="AO110" s="98">
        <v>7</v>
      </c>
      <c r="AP110" s="98" t="s">
        <v>207</v>
      </c>
      <c r="AQ110" s="98" t="s">
        <v>155</v>
      </c>
      <c r="AS110" s="98" t="s">
        <v>2218</v>
      </c>
      <c r="AT110" s="98" t="s">
        <v>716</v>
      </c>
      <c r="AU110" s="98" t="s">
        <v>163</v>
      </c>
      <c r="AV110" s="98" t="s">
        <v>2219</v>
      </c>
      <c r="AW110" s="98" t="s">
        <v>2219</v>
      </c>
      <c r="AX110" s="98" t="s">
        <v>1237</v>
      </c>
      <c r="AY110" s="98" t="s">
        <v>2220</v>
      </c>
      <c r="AZ110" s="98">
        <v>87</v>
      </c>
      <c r="BA110" s="98" t="s">
        <v>2221</v>
      </c>
      <c r="BB110" s="101"/>
      <c r="BC110" s="101">
        <v>794190951</v>
      </c>
      <c r="BD110" s="101">
        <v>109653999</v>
      </c>
      <c r="BE110" s="101">
        <v>340383647</v>
      </c>
      <c r="BF110" s="113">
        <v>1134574598</v>
      </c>
      <c r="BG110" s="103">
        <v>79419095.099999994</v>
      </c>
      <c r="BH110" s="104">
        <v>0.69</v>
      </c>
      <c r="BI110" s="113"/>
      <c r="BL110" s="54">
        <f t="shared" si="30"/>
        <v>0</v>
      </c>
      <c r="BM110" s="100" t="s">
        <v>2222</v>
      </c>
      <c r="BN110" s="100" t="s">
        <v>2212</v>
      </c>
      <c r="BO110" s="98" t="s">
        <v>2215</v>
      </c>
      <c r="BP110" s="105">
        <v>44693</v>
      </c>
      <c r="BQ110" s="105"/>
      <c r="BR110" s="105"/>
      <c r="BS110" s="100" t="s">
        <v>165</v>
      </c>
      <c r="BT110" s="105">
        <v>44725</v>
      </c>
      <c r="BU110" s="98">
        <v>24</v>
      </c>
      <c r="BV110" s="100" t="s">
        <v>2223</v>
      </c>
      <c r="BW110" s="100" t="s">
        <v>2224</v>
      </c>
      <c r="BZ110" s="113">
        <v>277966833</v>
      </c>
      <c r="CA110" s="106">
        <v>44869</v>
      </c>
      <c r="CB110" s="113"/>
      <c r="CC110" s="59"/>
      <c r="CD110" s="113"/>
      <c r="CE110" s="59"/>
      <c r="CF110" s="59"/>
      <c r="CG110" s="59"/>
      <c r="CH110" s="59"/>
      <c r="CI110" s="59"/>
      <c r="CJ110" s="113"/>
      <c r="CK110" s="113"/>
      <c r="CL110" s="113"/>
      <c r="CM110" s="113"/>
      <c r="CN110" s="113"/>
      <c r="CO110" s="113"/>
      <c r="CP110" s="113"/>
      <c r="CQ110" s="113"/>
      <c r="CR110" s="113"/>
      <c r="CS110" s="113"/>
      <c r="CT110" s="113"/>
      <c r="CU110" s="113"/>
      <c r="CV110" s="60">
        <f t="shared" si="31"/>
        <v>277966833</v>
      </c>
      <c r="CW110" s="60">
        <f t="shared" si="32"/>
        <v>0</v>
      </c>
      <c r="CX110" s="60">
        <f t="shared" si="33"/>
        <v>516224118</v>
      </c>
      <c r="CY110" s="60">
        <f t="shared" si="34"/>
        <v>109653999</v>
      </c>
      <c r="CZ110" s="61">
        <f t="shared" si="35"/>
        <v>0</v>
      </c>
      <c r="DA110" s="61">
        <f t="shared" si="36"/>
        <v>0</v>
      </c>
      <c r="DB110" s="54">
        <f t="shared" si="37"/>
        <v>0</v>
      </c>
      <c r="DC110" s="60">
        <f t="shared" si="38"/>
        <v>0</v>
      </c>
      <c r="DD110" s="113">
        <v>74329436</v>
      </c>
      <c r="DE110" s="61">
        <f t="shared" si="39"/>
        <v>203637397</v>
      </c>
      <c r="DF110" s="113"/>
      <c r="DG110" s="61">
        <v>340383647</v>
      </c>
      <c r="DH110" s="61">
        <v>61688197</v>
      </c>
      <c r="DI110" s="64">
        <f t="shared" si="40"/>
        <v>0.18123137684108542</v>
      </c>
      <c r="DJ110" s="104">
        <v>0</v>
      </c>
      <c r="DK110" s="65">
        <v>0</v>
      </c>
      <c r="DL110" s="66">
        <f t="shared" si="42"/>
        <v>9.3591391221983344E-2</v>
      </c>
      <c r="DM110" s="98">
        <v>298.76</v>
      </c>
      <c r="DN110" s="75"/>
      <c r="DO110" s="75"/>
      <c r="DP110" s="75"/>
      <c r="DQ110" s="75"/>
      <c r="DR110" s="98">
        <v>233.13</v>
      </c>
      <c r="DS110" s="67"/>
      <c r="DT110" s="98">
        <v>65.63</v>
      </c>
      <c r="DU110" s="67"/>
      <c r="DV110" s="67">
        <v>0</v>
      </c>
      <c r="DW110" s="108">
        <v>11</v>
      </c>
      <c r="DX110" s="108">
        <v>3</v>
      </c>
      <c r="DY110" s="108"/>
      <c r="DZ110" s="108"/>
      <c r="EA110" s="108"/>
      <c r="EB110" s="108"/>
      <c r="EC110" s="108"/>
      <c r="ED110" s="108"/>
      <c r="EE110" s="108"/>
      <c r="EF110" s="67">
        <v>0</v>
      </c>
      <c r="EG110" s="70">
        <f t="shared" si="41"/>
        <v>131.26</v>
      </c>
      <c r="EH110" s="100" t="s">
        <v>168</v>
      </c>
      <c r="EI110" s="213" t="s">
        <v>2225</v>
      </c>
      <c r="EJ110" s="72" t="s">
        <v>544</v>
      </c>
      <c r="EK110" s="72" t="s">
        <v>1183</v>
      </c>
      <c r="EL110" s="72"/>
      <c r="EM110" s="146">
        <v>45245</v>
      </c>
      <c r="EN110" s="48">
        <v>0</v>
      </c>
      <c r="EO110" s="48">
        <v>0</v>
      </c>
      <c r="EP110" s="48">
        <v>0</v>
      </c>
      <c r="EQ110" s="48">
        <v>0</v>
      </c>
      <c r="ES110" s="40"/>
      <c r="ET110" s="40"/>
      <c r="EU110" s="40"/>
    </row>
    <row r="111" spans="1:151" s="98" customFormat="1" ht="48.75" hidden="1" customHeight="1" x14ac:dyDescent="0.15">
      <c r="A111" s="120"/>
      <c r="B111" s="121" t="s">
        <v>2226</v>
      </c>
      <c r="C111" s="245" t="s">
        <v>2226</v>
      </c>
      <c r="D111" s="45" t="s">
        <v>2226</v>
      </c>
      <c r="E111" s="42" t="s">
        <v>2227</v>
      </c>
      <c r="F111" s="81" t="s">
        <v>172</v>
      </c>
      <c r="G111" s="45" t="s">
        <v>633</v>
      </c>
      <c r="H111" s="45">
        <v>3116337459</v>
      </c>
      <c r="I111" s="45" t="s">
        <v>143</v>
      </c>
      <c r="J111" s="45" t="s">
        <v>383</v>
      </c>
      <c r="K111" s="45" t="s">
        <v>384</v>
      </c>
      <c r="L111" s="81">
        <v>119821215635</v>
      </c>
      <c r="M111" s="45">
        <v>18</v>
      </c>
      <c r="N111" s="152" t="s">
        <v>2228</v>
      </c>
      <c r="O111" s="45" t="s">
        <v>2229</v>
      </c>
      <c r="P111" s="45" t="s">
        <v>388</v>
      </c>
      <c r="Q111" s="45" t="s">
        <v>2230</v>
      </c>
      <c r="R111" s="81">
        <v>1</v>
      </c>
      <c r="S111" s="76" t="s">
        <v>2231</v>
      </c>
      <c r="T111" s="81">
        <v>32</v>
      </c>
      <c r="U111" s="48">
        <v>24</v>
      </c>
      <c r="V111" s="49" t="s">
        <v>2232</v>
      </c>
      <c r="W111" s="45" t="s">
        <v>27</v>
      </c>
      <c r="X111" s="45"/>
      <c r="Y111" s="45"/>
      <c r="Z111" s="45"/>
      <c r="AA111" s="45"/>
      <c r="AB111" s="45" t="s">
        <v>153</v>
      </c>
      <c r="AC111" s="45" t="s">
        <v>153</v>
      </c>
      <c r="AD111" s="45"/>
      <c r="AE111" s="45">
        <v>100</v>
      </c>
      <c r="AF111" s="45">
        <f>AE111+AK111</f>
        <v>123.5</v>
      </c>
      <c r="AG111" s="45"/>
      <c r="AH111" s="45"/>
      <c r="AI111" s="45"/>
      <c r="AJ111" s="45"/>
      <c r="AK111" s="45">
        <v>23.5</v>
      </c>
      <c r="AL111" s="45">
        <v>2.35</v>
      </c>
      <c r="AM111" s="45">
        <v>100</v>
      </c>
      <c r="AN111" s="45">
        <v>24</v>
      </c>
      <c r="AO111" s="45">
        <v>76</v>
      </c>
      <c r="AP111" s="45" t="s">
        <v>154</v>
      </c>
      <c r="AQ111" s="45" t="s">
        <v>1277</v>
      </c>
      <c r="AR111" s="76" t="s">
        <v>208</v>
      </c>
      <c r="AS111" s="45" t="s">
        <v>1149</v>
      </c>
      <c r="AT111" s="45" t="s">
        <v>210</v>
      </c>
      <c r="AU111" s="76" t="s">
        <v>2233</v>
      </c>
      <c r="AV111" s="45" t="s">
        <v>2234</v>
      </c>
      <c r="AW111" s="76" t="s">
        <v>2235</v>
      </c>
      <c r="AX111" s="45" t="s">
        <v>556</v>
      </c>
      <c r="AY111" s="76" t="s">
        <v>2236</v>
      </c>
      <c r="AZ111" s="45">
        <v>91</v>
      </c>
      <c r="BA111" s="44" t="s">
        <v>2237</v>
      </c>
      <c r="BB111" s="112"/>
      <c r="BC111" s="112">
        <v>887899667</v>
      </c>
      <c r="BD111" s="112">
        <v>0</v>
      </c>
      <c r="BE111" s="112">
        <v>710902901</v>
      </c>
      <c r="BF111" s="61">
        <v>1598802568</v>
      </c>
      <c r="BG111" s="103">
        <v>8878996.6699999999</v>
      </c>
      <c r="BH111" s="104">
        <v>0.55000000000000004</v>
      </c>
      <c r="BI111" s="61"/>
      <c r="BJ111" s="45"/>
      <c r="BK111" s="45"/>
      <c r="BL111" s="54">
        <f t="shared" si="30"/>
        <v>0</v>
      </c>
      <c r="BM111" s="76" t="s">
        <v>2238</v>
      </c>
      <c r="BN111" s="76" t="s">
        <v>2226</v>
      </c>
      <c r="BO111" s="45" t="s">
        <v>2229</v>
      </c>
      <c r="BP111" s="163">
        <v>44622</v>
      </c>
      <c r="BQ111" s="74">
        <v>44699</v>
      </c>
      <c r="BR111" s="74">
        <v>45247</v>
      </c>
      <c r="BS111" s="45" t="s">
        <v>2239</v>
      </c>
      <c r="BT111" s="74">
        <v>44687</v>
      </c>
      <c r="BU111" s="45">
        <v>18</v>
      </c>
      <c r="BV111" s="76" t="s">
        <v>2240</v>
      </c>
      <c r="BW111" s="76" t="s">
        <v>2241</v>
      </c>
      <c r="BX111" s="45"/>
      <c r="BY111" s="45"/>
      <c r="BZ111" s="61">
        <v>310764883</v>
      </c>
      <c r="CA111" s="114">
        <v>44757</v>
      </c>
      <c r="CB111" s="61">
        <v>310764883</v>
      </c>
      <c r="CC111" s="114">
        <v>45006</v>
      </c>
      <c r="CD111" s="61">
        <v>266369901</v>
      </c>
      <c r="CE111" s="114">
        <v>45198</v>
      </c>
      <c r="CF111" s="114"/>
      <c r="CG111" s="114"/>
      <c r="CH111" s="114"/>
      <c r="CI111" s="114"/>
      <c r="CJ111" s="61"/>
      <c r="CK111" s="61"/>
      <c r="CL111" s="61"/>
      <c r="CM111" s="61"/>
      <c r="CN111" s="61"/>
      <c r="CO111" s="61"/>
      <c r="CP111" s="61"/>
      <c r="CQ111" s="61"/>
      <c r="CR111" s="61"/>
      <c r="CS111" s="61"/>
      <c r="CT111" s="61"/>
      <c r="CU111" s="61"/>
      <c r="CV111" s="60">
        <f t="shared" si="31"/>
        <v>887899667</v>
      </c>
      <c r="CW111" s="60">
        <f t="shared" si="32"/>
        <v>0</v>
      </c>
      <c r="CX111" s="60">
        <f t="shared" si="33"/>
        <v>0</v>
      </c>
      <c r="CY111" s="60">
        <f t="shared" si="34"/>
        <v>0</v>
      </c>
      <c r="CZ111" s="61">
        <f t="shared" si="35"/>
        <v>0</v>
      </c>
      <c r="DA111" s="61">
        <f t="shared" si="36"/>
        <v>0</v>
      </c>
      <c r="DB111" s="54">
        <f t="shared" si="37"/>
        <v>0</v>
      </c>
      <c r="DC111" s="60">
        <f t="shared" si="38"/>
        <v>0</v>
      </c>
      <c r="DD111" s="61">
        <v>574814323</v>
      </c>
      <c r="DE111" s="61">
        <f t="shared" si="39"/>
        <v>313085344</v>
      </c>
      <c r="DF111" s="61"/>
      <c r="DG111" s="61">
        <v>710902901</v>
      </c>
      <c r="DH111" s="288">
        <v>453825459</v>
      </c>
      <c r="DI111" s="64">
        <f t="shared" si="40"/>
        <v>0.63837896618739498</v>
      </c>
      <c r="DJ111" s="198">
        <v>1.26E-2</v>
      </c>
      <c r="DK111" s="65">
        <v>0.84949999999999992</v>
      </c>
      <c r="DL111" s="66">
        <f t="shared" si="42"/>
        <v>0.64738657346517514</v>
      </c>
      <c r="DM111" s="45">
        <v>100</v>
      </c>
      <c r="DN111" s="45"/>
      <c r="DO111" s="45"/>
      <c r="DP111" s="45"/>
      <c r="DQ111" s="45"/>
      <c r="DR111" s="45">
        <v>23.5</v>
      </c>
      <c r="DS111" s="45" t="s">
        <v>2242</v>
      </c>
      <c r="DT111" s="45">
        <v>2.35</v>
      </c>
      <c r="DU111" s="45" t="s">
        <v>2243</v>
      </c>
      <c r="DV111" s="67">
        <v>100</v>
      </c>
      <c r="DW111" s="209"/>
      <c r="DX111" s="209"/>
      <c r="DY111" s="68"/>
      <c r="DZ111" s="68"/>
      <c r="EA111" s="68">
        <v>76</v>
      </c>
      <c r="EB111" s="68">
        <v>24</v>
      </c>
      <c r="EC111" s="68"/>
      <c r="ED111" s="68"/>
      <c r="EE111" s="69">
        <v>20</v>
      </c>
      <c r="EF111" s="67">
        <v>100</v>
      </c>
      <c r="EG111" s="70">
        <f t="shared" si="41"/>
        <v>2.35</v>
      </c>
      <c r="EH111" s="76" t="s">
        <v>168</v>
      </c>
      <c r="EI111" s="71" t="s">
        <v>2244</v>
      </c>
      <c r="EJ111" s="119" t="s">
        <v>195</v>
      </c>
      <c r="EK111" s="119" t="s">
        <v>2179</v>
      </c>
      <c r="EL111" s="119" t="s">
        <v>311</v>
      </c>
      <c r="EM111" s="146" t="s">
        <v>2245</v>
      </c>
      <c r="EN111" s="48">
        <v>100</v>
      </c>
      <c r="EO111" s="48">
        <v>100</v>
      </c>
      <c r="EP111" s="48" t="s">
        <v>901</v>
      </c>
      <c r="EQ111" s="48">
        <v>100</v>
      </c>
      <c r="ER111" s="74"/>
    </row>
    <row r="112" spans="1:151" s="98" customFormat="1" ht="74.25" hidden="1" customHeight="1" x14ac:dyDescent="0.15">
      <c r="A112" s="120"/>
      <c r="B112" s="121"/>
      <c r="C112" s="245"/>
      <c r="D112" s="161" t="s">
        <v>2246</v>
      </c>
      <c r="E112" s="42" t="s">
        <v>2247</v>
      </c>
      <c r="F112" s="81" t="s">
        <v>172</v>
      </c>
      <c r="G112" s="45" t="s">
        <v>633</v>
      </c>
      <c r="H112" s="45">
        <v>3116337459</v>
      </c>
      <c r="I112" s="45" t="s">
        <v>143</v>
      </c>
      <c r="J112" s="45" t="s">
        <v>383</v>
      </c>
      <c r="K112" s="45" t="s">
        <v>384</v>
      </c>
      <c r="L112" s="81" t="s">
        <v>2248</v>
      </c>
      <c r="M112" s="45">
        <v>18</v>
      </c>
      <c r="N112" s="152" t="s">
        <v>2249</v>
      </c>
      <c r="O112" s="45" t="s">
        <v>2250</v>
      </c>
      <c r="P112" s="45" t="s">
        <v>388</v>
      </c>
      <c r="Q112" s="45" t="s">
        <v>2251</v>
      </c>
      <c r="R112" s="81">
        <v>1</v>
      </c>
      <c r="S112" s="76" t="s">
        <v>2252</v>
      </c>
      <c r="T112" s="81">
        <v>10</v>
      </c>
      <c r="U112" s="48">
        <v>92</v>
      </c>
      <c r="V112" s="49" t="s">
        <v>2253</v>
      </c>
      <c r="W112" s="45" t="s">
        <v>27</v>
      </c>
      <c r="X112" s="45" t="s">
        <v>180</v>
      </c>
      <c r="Y112" s="45"/>
      <c r="Z112" s="45"/>
      <c r="AA112" s="45"/>
      <c r="AB112" s="45" t="s">
        <v>153</v>
      </c>
      <c r="AC112" s="45" t="s">
        <v>153</v>
      </c>
      <c r="AD112" s="45"/>
      <c r="AE112" s="45">
        <v>78.55</v>
      </c>
      <c r="AF112" s="45">
        <f>AE112+AK112</f>
        <v>98.55</v>
      </c>
      <c r="AG112" s="45"/>
      <c r="AH112" s="45"/>
      <c r="AI112" s="45"/>
      <c r="AJ112" s="45"/>
      <c r="AK112" s="45">
        <v>20</v>
      </c>
      <c r="AL112" s="45">
        <v>25</v>
      </c>
      <c r="AM112" s="45">
        <v>130</v>
      </c>
      <c r="AN112" s="45">
        <v>92</v>
      </c>
      <c r="AO112" s="45">
        <v>38</v>
      </c>
      <c r="AP112" s="45" t="s">
        <v>154</v>
      </c>
      <c r="AQ112" s="45" t="s">
        <v>1277</v>
      </c>
      <c r="AR112" s="76" t="s">
        <v>208</v>
      </c>
      <c r="AS112" s="45" t="s">
        <v>532</v>
      </c>
      <c r="AT112" s="45" t="s">
        <v>210</v>
      </c>
      <c r="AU112" s="76" t="s">
        <v>2254</v>
      </c>
      <c r="AV112" s="45" t="s">
        <v>2255</v>
      </c>
      <c r="AW112" s="76" t="s">
        <v>2256</v>
      </c>
      <c r="AX112" s="45" t="s">
        <v>396</v>
      </c>
      <c r="AY112" s="76" t="s">
        <v>2257</v>
      </c>
      <c r="AZ112" s="45">
        <v>90</v>
      </c>
      <c r="BA112" s="44" t="s">
        <v>2258</v>
      </c>
      <c r="BB112" s="112"/>
      <c r="BC112" s="112">
        <v>1169027820</v>
      </c>
      <c r="BD112" s="112">
        <v>328253090</v>
      </c>
      <c r="BE112" s="112">
        <v>878135000</v>
      </c>
      <c r="BF112" s="61">
        <v>2047162820</v>
      </c>
      <c r="BG112" s="103">
        <v>8992521.692307692</v>
      </c>
      <c r="BH112" s="104">
        <v>0.56999999999999995</v>
      </c>
      <c r="BI112" s="61"/>
      <c r="BJ112" s="45"/>
      <c r="BK112" s="45"/>
      <c r="BL112" s="54">
        <f t="shared" si="30"/>
        <v>0</v>
      </c>
      <c r="BM112" s="76" t="s">
        <v>2259</v>
      </c>
      <c r="BN112" s="76" t="s">
        <v>2246</v>
      </c>
      <c r="BO112" s="45" t="s">
        <v>2250</v>
      </c>
      <c r="BP112" s="163">
        <v>44622</v>
      </c>
      <c r="BQ112" s="74">
        <v>44671</v>
      </c>
      <c r="BR112" s="74">
        <v>45218</v>
      </c>
      <c r="BS112" s="45" t="s">
        <v>2260</v>
      </c>
      <c r="BT112" s="74">
        <v>44664</v>
      </c>
      <c r="BU112" s="45">
        <v>18</v>
      </c>
      <c r="BV112" s="76" t="s">
        <v>2261</v>
      </c>
      <c r="BW112" s="76" t="s">
        <v>2262</v>
      </c>
      <c r="BX112" s="45"/>
      <c r="BY112" s="45"/>
      <c r="BZ112" s="61">
        <v>409159737</v>
      </c>
      <c r="CA112" s="114">
        <v>44704</v>
      </c>
      <c r="CB112" s="61">
        <v>409159737</v>
      </c>
      <c r="CC112" s="114">
        <v>45117</v>
      </c>
      <c r="CD112" s="61"/>
      <c r="CE112" s="146"/>
      <c r="CF112" s="146"/>
      <c r="CG112" s="146"/>
      <c r="CH112" s="146"/>
      <c r="CI112" s="146"/>
      <c r="CJ112" s="61"/>
      <c r="CK112" s="61"/>
      <c r="CL112" s="61"/>
      <c r="CM112" s="61"/>
      <c r="CN112" s="61"/>
      <c r="CO112" s="61"/>
      <c r="CP112" s="61"/>
      <c r="CQ112" s="61"/>
      <c r="CR112" s="61"/>
      <c r="CS112" s="61"/>
      <c r="CT112" s="61"/>
      <c r="CU112" s="61"/>
      <c r="CV112" s="60">
        <f t="shared" si="31"/>
        <v>818319474</v>
      </c>
      <c r="CW112" s="60">
        <f t="shared" si="32"/>
        <v>0</v>
      </c>
      <c r="CX112" s="60">
        <f t="shared" si="33"/>
        <v>350708346</v>
      </c>
      <c r="CY112" s="60">
        <f t="shared" si="34"/>
        <v>328253090</v>
      </c>
      <c r="CZ112" s="61">
        <f t="shared" si="35"/>
        <v>0</v>
      </c>
      <c r="DA112" s="61">
        <f t="shared" si="36"/>
        <v>0</v>
      </c>
      <c r="DB112" s="54">
        <f t="shared" si="37"/>
        <v>0</v>
      </c>
      <c r="DC112" s="60">
        <f t="shared" si="38"/>
        <v>0</v>
      </c>
      <c r="DD112" s="61">
        <v>500872754</v>
      </c>
      <c r="DE112" s="61">
        <f t="shared" si="39"/>
        <v>317446720</v>
      </c>
      <c r="DF112" s="61"/>
      <c r="DG112" s="61">
        <v>878135000</v>
      </c>
      <c r="DH112" s="61">
        <v>102934666</v>
      </c>
      <c r="DI112" s="64">
        <f t="shared" si="40"/>
        <v>0.11721963707174865</v>
      </c>
      <c r="DJ112" s="65">
        <v>1.0999999999999954E-2</v>
      </c>
      <c r="DK112" s="65">
        <v>0.35399999999999998</v>
      </c>
      <c r="DL112" s="66">
        <f t="shared" si="42"/>
        <v>0.42845238191166402</v>
      </c>
      <c r="DM112" s="45">
        <v>78.55</v>
      </c>
      <c r="DN112" s="45"/>
      <c r="DO112" s="45"/>
      <c r="DP112" s="45"/>
      <c r="DQ112" s="45"/>
      <c r="DR112" s="45">
        <v>20</v>
      </c>
      <c r="DS112" s="45" t="s">
        <v>2263</v>
      </c>
      <c r="DT112" s="45">
        <v>25</v>
      </c>
      <c r="DU112" s="45" t="s">
        <v>2264</v>
      </c>
      <c r="DV112" s="67">
        <v>130</v>
      </c>
      <c r="DW112" s="209"/>
      <c r="DX112" s="209"/>
      <c r="DY112" s="68"/>
      <c r="DZ112" s="68"/>
      <c r="EA112" s="68">
        <v>38</v>
      </c>
      <c r="EB112" s="68">
        <v>92</v>
      </c>
      <c r="EC112" s="68"/>
      <c r="ED112" s="68"/>
      <c r="EE112" s="69">
        <v>0</v>
      </c>
      <c r="EF112" s="67">
        <v>130</v>
      </c>
      <c r="EG112" s="70">
        <f t="shared" si="41"/>
        <v>25</v>
      </c>
      <c r="EH112" s="76" t="s">
        <v>168</v>
      </c>
      <c r="EI112" s="71" t="s">
        <v>2265</v>
      </c>
      <c r="EJ112" s="119" t="s">
        <v>222</v>
      </c>
      <c r="EK112" s="119" t="s">
        <v>652</v>
      </c>
      <c r="EL112" s="119" t="s">
        <v>311</v>
      </c>
      <c r="EM112" s="146" t="s">
        <v>653</v>
      </c>
      <c r="EN112" s="48">
        <v>130</v>
      </c>
      <c r="EO112" s="48">
        <v>130</v>
      </c>
      <c r="EP112" s="48" t="s">
        <v>1184</v>
      </c>
      <c r="EQ112" s="48">
        <v>130</v>
      </c>
      <c r="ER112" s="74"/>
    </row>
    <row r="113" spans="1:151" s="98" customFormat="1" ht="48.75" hidden="1" customHeight="1" x14ac:dyDescent="0.2">
      <c r="A113" s="120"/>
      <c r="B113" s="121"/>
      <c r="C113" s="245"/>
      <c r="D113" s="161" t="s">
        <v>2266</v>
      </c>
      <c r="E113" s="42" t="s">
        <v>2267</v>
      </c>
      <c r="F113" s="43" t="s">
        <v>141</v>
      </c>
      <c r="G113" s="45" t="s">
        <v>2103</v>
      </c>
      <c r="H113" s="45">
        <v>3122250794</v>
      </c>
      <c r="I113" s="45" t="s">
        <v>143</v>
      </c>
      <c r="J113" s="45" t="s">
        <v>383</v>
      </c>
      <c r="K113" s="45" t="s">
        <v>384</v>
      </c>
      <c r="L113" s="81">
        <v>119780281455</v>
      </c>
      <c r="M113" s="45">
        <v>12</v>
      </c>
      <c r="N113" s="152" t="s">
        <v>2268</v>
      </c>
      <c r="O113" s="45" t="s">
        <v>2269</v>
      </c>
      <c r="P113" s="45" t="s">
        <v>388</v>
      </c>
      <c r="Q113" s="45" t="s">
        <v>2270</v>
      </c>
      <c r="R113" s="45">
        <v>1</v>
      </c>
      <c r="S113" s="45" t="s">
        <v>2271</v>
      </c>
      <c r="T113" s="45">
        <v>22</v>
      </c>
      <c r="U113" s="48">
        <v>23</v>
      </c>
      <c r="V113" s="49" t="s">
        <v>2272</v>
      </c>
      <c r="W113" s="45" t="s">
        <v>27</v>
      </c>
      <c r="X113" s="45" t="s">
        <v>180</v>
      </c>
      <c r="Y113" s="45"/>
      <c r="Z113" s="45"/>
      <c r="AA113" s="45"/>
      <c r="AB113" s="45" t="s">
        <v>153</v>
      </c>
      <c r="AC113" s="45" t="s">
        <v>153</v>
      </c>
      <c r="AD113" s="45"/>
      <c r="AE113" s="45">
        <v>70</v>
      </c>
      <c r="AF113" s="45">
        <f>AE113+AK113</f>
        <v>147.05000000000001</v>
      </c>
      <c r="AG113" s="45"/>
      <c r="AH113" s="45"/>
      <c r="AI113" s="62"/>
      <c r="AJ113" s="62"/>
      <c r="AK113" s="45">
        <v>77.05</v>
      </c>
      <c r="AL113" s="45">
        <v>10</v>
      </c>
      <c r="AM113" s="45">
        <v>70</v>
      </c>
      <c r="AN113" s="45">
        <v>23</v>
      </c>
      <c r="AO113" s="45">
        <v>47</v>
      </c>
      <c r="AP113" s="45" t="s">
        <v>1148</v>
      </c>
      <c r="AQ113" s="45" t="s">
        <v>1277</v>
      </c>
      <c r="AR113" s="45" t="s">
        <v>208</v>
      </c>
      <c r="AS113" s="45" t="s">
        <v>2273</v>
      </c>
      <c r="AT113" s="45" t="s">
        <v>210</v>
      </c>
      <c r="AU113" s="76" t="s">
        <v>2274</v>
      </c>
      <c r="AV113" s="76" t="s">
        <v>2275</v>
      </c>
      <c r="AW113" s="76" t="s">
        <v>2276</v>
      </c>
      <c r="AX113" s="76" t="s">
        <v>481</v>
      </c>
      <c r="AY113" s="76" t="s">
        <v>2277</v>
      </c>
      <c r="AZ113" s="45">
        <v>73</v>
      </c>
      <c r="BA113" s="45" t="s">
        <v>2278</v>
      </c>
      <c r="BB113" s="112"/>
      <c r="BC113" s="112">
        <v>630000000</v>
      </c>
      <c r="BD113" s="112">
        <v>0</v>
      </c>
      <c r="BE113" s="112">
        <v>421100000</v>
      </c>
      <c r="BF113" s="62">
        <v>1051100000</v>
      </c>
      <c r="BG113" s="103">
        <v>9000000</v>
      </c>
      <c r="BH113" s="104">
        <v>0.59</v>
      </c>
      <c r="BI113" s="62"/>
      <c r="BJ113" s="45"/>
      <c r="BK113" s="45"/>
      <c r="BL113" s="54">
        <f t="shared" si="30"/>
        <v>0</v>
      </c>
      <c r="BM113" s="76" t="s">
        <v>2279</v>
      </c>
      <c r="BN113" s="76" t="s">
        <v>2266</v>
      </c>
      <c r="BO113" s="45" t="s">
        <v>2269</v>
      </c>
      <c r="BP113" s="74">
        <v>44630</v>
      </c>
      <c r="BQ113" s="74">
        <v>44685</v>
      </c>
      <c r="BR113" s="74">
        <v>45049</v>
      </c>
      <c r="BS113" s="76" t="s">
        <v>2280</v>
      </c>
      <c r="BT113" s="74">
        <v>44664</v>
      </c>
      <c r="BU113" s="45">
        <v>12</v>
      </c>
      <c r="BV113" s="76" t="s">
        <v>2281</v>
      </c>
      <c r="BW113" s="76" t="s">
        <v>2282</v>
      </c>
      <c r="BX113" s="45"/>
      <c r="BY113" s="45" t="s">
        <v>2283</v>
      </c>
      <c r="BZ113" s="60">
        <v>220500000</v>
      </c>
      <c r="CA113" s="114">
        <v>44734</v>
      </c>
      <c r="CB113" s="60">
        <v>220500000</v>
      </c>
      <c r="CC113" s="114">
        <v>44938</v>
      </c>
      <c r="CD113" s="60">
        <v>189000000</v>
      </c>
      <c r="CE113" s="114">
        <v>45187</v>
      </c>
      <c r="CF113" s="114"/>
      <c r="CG113" s="114"/>
      <c r="CH113" s="114"/>
      <c r="CI113" s="114"/>
      <c r="CJ113" s="60"/>
      <c r="CK113" s="60"/>
      <c r="CL113" s="60"/>
      <c r="CM113" s="60"/>
      <c r="CN113" s="60"/>
      <c r="CO113" s="60"/>
      <c r="CP113" s="60"/>
      <c r="CQ113" s="60"/>
      <c r="CR113" s="60"/>
      <c r="CS113" s="60"/>
      <c r="CT113" s="60"/>
      <c r="CU113" s="60"/>
      <c r="CV113" s="60">
        <f t="shared" si="31"/>
        <v>630000000</v>
      </c>
      <c r="CW113" s="60">
        <f t="shared" si="32"/>
        <v>0</v>
      </c>
      <c r="CX113" s="60">
        <f t="shared" si="33"/>
        <v>0</v>
      </c>
      <c r="CY113" s="60">
        <f t="shared" si="34"/>
        <v>0</v>
      </c>
      <c r="CZ113" s="61">
        <f t="shared" si="35"/>
        <v>0</v>
      </c>
      <c r="DA113" s="61">
        <f t="shared" si="36"/>
        <v>0</v>
      </c>
      <c r="DB113" s="54">
        <f t="shared" si="37"/>
        <v>0</v>
      </c>
      <c r="DC113" s="60">
        <f t="shared" si="38"/>
        <v>0</v>
      </c>
      <c r="DD113" s="284">
        <v>441000000</v>
      </c>
      <c r="DE113" s="61">
        <f t="shared" si="39"/>
        <v>189000000</v>
      </c>
      <c r="DF113" s="62"/>
      <c r="DG113" s="61">
        <v>421100000</v>
      </c>
      <c r="DH113" s="61">
        <v>415700000</v>
      </c>
      <c r="DI113" s="64">
        <f t="shared" si="40"/>
        <v>0.98717644265020188</v>
      </c>
      <c r="DJ113" s="65">
        <v>0</v>
      </c>
      <c r="DK113" s="65">
        <v>0.94010000000000005</v>
      </c>
      <c r="DL113" s="66">
        <f t="shared" si="42"/>
        <v>0.7</v>
      </c>
      <c r="DM113" s="45">
        <v>70</v>
      </c>
      <c r="DN113" s="45"/>
      <c r="DO113" s="45"/>
      <c r="DP113" s="45"/>
      <c r="DQ113" s="45"/>
      <c r="DR113" s="45">
        <v>77.05</v>
      </c>
      <c r="DS113" s="67"/>
      <c r="DT113" s="45">
        <v>10</v>
      </c>
      <c r="DU113" s="67">
        <v>0</v>
      </c>
      <c r="DV113" s="67">
        <v>70</v>
      </c>
      <c r="DW113" s="68"/>
      <c r="DX113" s="68"/>
      <c r="DY113" s="68">
        <v>47</v>
      </c>
      <c r="DZ113" s="68">
        <v>23</v>
      </c>
      <c r="EA113" s="68"/>
      <c r="EB113" s="68"/>
      <c r="EC113" s="68"/>
      <c r="ED113" s="68"/>
      <c r="EE113" s="69">
        <v>0</v>
      </c>
      <c r="EF113" s="67">
        <v>70</v>
      </c>
      <c r="EG113" s="70">
        <f t="shared" si="41"/>
        <v>10</v>
      </c>
      <c r="EH113" s="76" t="s">
        <v>2284</v>
      </c>
      <c r="EI113" s="71" t="s">
        <v>2285</v>
      </c>
      <c r="EJ113" s="119" t="s">
        <v>195</v>
      </c>
      <c r="EK113" s="119" t="s">
        <v>2286</v>
      </c>
      <c r="EL113" s="119" t="s">
        <v>2287</v>
      </c>
      <c r="EM113" s="146" t="s">
        <v>2122</v>
      </c>
      <c r="EN113" s="48">
        <v>70</v>
      </c>
      <c r="EO113" s="48">
        <v>70</v>
      </c>
      <c r="EP113" s="48" t="s">
        <v>507</v>
      </c>
      <c r="EQ113" s="48">
        <v>70</v>
      </c>
      <c r="ER113" s="45" t="s">
        <v>2288</v>
      </c>
      <c r="ES113" s="77">
        <v>70</v>
      </c>
      <c r="ET113" s="77">
        <v>70</v>
      </c>
      <c r="EU113" s="78" t="s">
        <v>169</v>
      </c>
    </row>
    <row r="114" spans="1:151" s="98" customFormat="1" ht="48.75" hidden="1" customHeight="1" x14ac:dyDescent="0.2">
      <c r="A114" s="120" t="s">
        <v>2289</v>
      </c>
      <c r="B114" s="121" t="s">
        <v>2289</v>
      </c>
      <c r="C114" s="245" t="s">
        <v>2289</v>
      </c>
      <c r="D114" s="45" t="s">
        <v>2289</v>
      </c>
      <c r="E114" s="42" t="s">
        <v>2290</v>
      </c>
      <c r="F114" s="81" t="s">
        <v>172</v>
      </c>
      <c r="G114" s="45" t="s">
        <v>525</v>
      </c>
      <c r="H114" s="45">
        <v>3137799707</v>
      </c>
      <c r="I114" s="45" t="s">
        <v>143</v>
      </c>
      <c r="J114" s="45" t="s">
        <v>383</v>
      </c>
      <c r="K114" s="45" t="s">
        <v>384</v>
      </c>
      <c r="L114" s="81">
        <v>119473284864</v>
      </c>
      <c r="M114" s="45">
        <v>12</v>
      </c>
      <c r="N114" s="152" t="s">
        <v>2291</v>
      </c>
      <c r="O114" s="45" t="s">
        <v>2292</v>
      </c>
      <c r="P114" s="45" t="s">
        <v>388</v>
      </c>
      <c r="Q114" s="45" t="s">
        <v>474</v>
      </c>
      <c r="R114" s="81">
        <v>1</v>
      </c>
      <c r="S114" s="76" t="s">
        <v>2293</v>
      </c>
      <c r="T114" s="81">
        <v>14</v>
      </c>
      <c r="U114" s="48">
        <v>26</v>
      </c>
      <c r="V114" s="49" t="s">
        <v>2294</v>
      </c>
      <c r="W114" s="45" t="s">
        <v>27</v>
      </c>
      <c r="X114" s="45" t="s">
        <v>180</v>
      </c>
      <c r="Y114" s="45"/>
      <c r="Z114" s="45"/>
      <c r="AA114" s="45"/>
      <c r="AB114" s="45" t="s">
        <v>153</v>
      </c>
      <c r="AC114" s="45" t="s">
        <v>153</v>
      </c>
      <c r="AD114" s="45"/>
      <c r="AE114" s="45">
        <v>86</v>
      </c>
      <c r="AF114" s="45">
        <f>AE114+AK114</f>
        <v>115</v>
      </c>
      <c r="AG114" s="45"/>
      <c r="AH114" s="45"/>
      <c r="AI114" s="45"/>
      <c r="AJ114" s="45"/>
      <c r="AK114" s="45">
        <v>29</v>
      </c>
      <c r="AL114" s="45">
        <v>94.6</v>
      </c>
      <c r="AM114" s="45">
        <v>86</v>
      </c>
      <c r="AN114" s="45">
        <v>26</v>
      </c>
      <c r="AO114" s="45">
        <v>60</v>
      </c>
      <c r="AP114" s="45" t="s">
        <v>207</v>
      </c>
      <c r="AQ114" s="45" t="s">
        <v>155</v>
      </c>
      <c r="AR114" s="45" t="s">
        <v>208</v>
      </c>
      <c r="AS114" s="45" t="s">
        <v>209</v>
      </c>
      <c r="AT114" s="45" t="s">
        <v>210</v>
      </c>
      <c r="AU114" s="45" t="s">
        <v>2295</v>
      </c>
      <c r="AV114" s="45" t="s">
        <v>2296</v>
      </c>
      <c r="AW114" s="45" t="s">
        <v>2296</v>
      </c>
      <c r="AX114" s="45" t="s">
        <v>481</v>
      </c>
      <c r="AY114" s="45" t="s">
        <v>2296</v>
      </c>
      <c r="AZ114" s="45">
        <v>79</v>
      </c>
      <c r="BA114" s="45" t="s">
        <v>2297</v>
      </c>
      <c r="BB114" s="112"/>
      <c r="BC114" s="112">
        <v>772610000</v>
      </c>
      <c r="BD114" s="112">
        <v>132754590</v>
      </c>
      <c r="BE114" s="112">
        <v>658540000</v>
      </c>
      <c r="BF114" s="61">
        <v>1431150000</v>
      </c>
      <c r="BG114" s="103">
        <v>8983837.2093023248</v>
      </c>
      <c r="BH114" s="104">
        <v>0.53</v>
      </c>
      <c r="BI114" s="45"/>
      <c r="BJ114" s="45"/>
      <c r="BK114" s="45"/>
      <c r="BL114" s="54">
        <f t="shared" si="30"/>
        <v>0</v>
      </c>
      <c r="BM114" s="45" t="s">
        <v>2298</v>
      </c>
      <c r="BN114" s="45" t="s">
        <v>2289</v>
      </c>
      <c r="BO114" s="45" t="s">
        <v>2292</v>
      </c>
      <c r="BP114" s="163">
        <v>44634</v>
      </c>
      <c r="BQ114" s="74">
        <v>44690</v>
      </c>
      <c r="BR114" s="74">
        <v>45054</v>
      </c>
      <c r="BS114" s="45" t="s">
        <v>2299</v>
      </c>
      <c r="BT114" s="163">
        <v>44645</v>
      </c>
      <c r="BU114" s="45">
        <v>12</v>
      </c>
      <c r="BV114" s="45" t="s">
        <v>2300</v>
      </c>
      <c r="BW114" s="45" t="s">
        <v>2301</v>
      </c>
      <c r="BX114" s="45"/>
      <c r="BY114" s="45"/>
      <c r="BZ114" s="61">
        <v>270413500</v>
      </c>
      <c r="CA114" s="114">
        <v>44735</v>
      </c>
      <c r="CB114" s="61">
        <v>270413500</v>
      </c>
      <c r="CC114" s="114">
        <v>44979</v>
      </c>
      <c r="CD114" s="61">
        <v>231783000</v>
      </c>
      <c r="CE114" s="114">
        <v>45187</v>
      </c>
      <c r="CF114" s="114"/>
      <c r="CG114" s="114"/>
      <c r="CH114" s="114"/>
      <c r="CI114" s="114"/>
      <c r="CJ114" s="61"/>
      <c r="CK114" s="61"/>
      <c r="CL114" s="61"/>
      <c r="CM114" s="61"/>
      <c r="CN114" s="61"/>
      <c r="CO114" s="61"/>
      <c r="CP114" s="61"/>
      <c r="CQ114" s="61"/>
      <c r="CR114" s="61"/>
      <c r="CS114" s="61"/>
      <c r="CT114" s="61"/>
      <c r="CU114" s="61"/>
      <c r="CV114" s="60">
        <f t="shared" si="31"/>
        <v>772610000</v>
      </c>
      <c r="CW114" s="60">
        <f t="shared" si="32"/>
        <v>0</v>
      </c>
      <c r="CX114" s="60">
        <f t="shared" si="33"/>
        <v>0</v>
      </c>
      <c r="CY114" s="60">
        <f t="shared" si="34"/>
        <v>132754590</v>
      </c>
      <c r="CZ114" s="61">
        <f t="shared" si="35"/>
        <v>0</v>
      </c>
      <c r="DA114" s="61">
        <f t="shared" si="36"/>
        <v>0</v>
      </c>
      <c r="DB114" s="54">
        <f t="shared" si="37"/>
        <v>0</v>
      </c>
      <c r="DC114" s="60">
        <f t="shared" si="38"/>
        <v>0</v>
      </c>
      <c r="DD114" s="154">
        <v>526024090</v>
      </c>
      <c r="DE114" s="61">
        <f t="shared" si="39"/>
        <v>246585910</v>
      </c>
      <c r="DF114" s="61"/>
      <c r="DG114" s="61">
        <v>658540000</v>
      </c>
      <c r="DH114" s="61">
        <v>1059864272</v>
      </c>
      <c r="DI114" s="64">
        <f t="shared" si="40"/>
        <v>1.6094151790324049</v>
      </c>
      <c r="DJ114" s="104">
        <v>1.4999999999999999E-2</v>
      </c>
      <c r="DK114" s="104">
        <v>0.65</v>
      </c>
      <c r="DL114" s="66">
        <f t="shared" si="42"/>
        <v>0.68084038518786971</v>
      </c>
      <c r="DM114" s="45">
        <v>86</v>
      </c>
      <c r="DN114" s="45"/>
      <c r="DO114" s="45"/>
      <c r="DP114" s="45"/>
      <c r="DQ114" s="45"/>
      <c r="DR114" s="45">
        <v>29</v>
      </c>
      <c r="DS114" s="67">
        <v>86</v>
      </c>
      <c r="DT114" s="45">
        <v>8.6</v>
      </c>
      <c r="DU114" s="67">
        <v>9</v>
      </c>
      <c r="DV114" s="68">
        <v>86</v>
      </c>
      <c r="DW114" s="68">
        <v>51</v>
      </c>
      <c r="DX114" s="68">
        <v>20</v>
      </c>
      <c r="DY114" s="68">
        <v>1</v>
      </c>
      <c r="DZ114" s="68">
        <v>1</v>
      </c>
      <c r="EA114" s="68">
        <v>8</v>
      </c>
      <c r="EB114" s="68">
        <v>5</v>
      </c>
      <c r="EC114" s="68"/>
      <c r="ED114" s="68"/>
      <c r="EE114" s="69">
        <v>0</v>
      </c>
      <c r="EF114" s="68">
        <v>86</v>
      </c>
      <c r="EG114" s="70">
        <f t="shared" si="41"/>
        <v>94.6</v>
      </c>
      <c r="EH114" s="45" t="s">
        <v>168</v>
      </c>
      <c r="EI114" s="165" t="s">
        <v>2302</v>
      </c>
      <c r="EJ114" s="119" t="s">
        <v>727</v>
      </c>
      <c r="EK114" s="119" t="s">
        <v>251</v>
      </c>
      <c r="EL114" s="119" t="s">
        <v>544</v>
      </c>
      <c r="EM114" s="74">
        <v>45199</v>
      </c>
      <c r="EN114" s="48">
        <v>86</v>
      </c>
      <c r="EO114" s="48">
        <v>86</v>
      </c>
      <c r="EP114" s="48" t="s">
        <v>1757</v>
      </c>
      <c r="EQ114" s="48">
        <v>86</v>
      </c>
      <c r="ER114" s="45"/>
    </row>
    <row r="115" spans="1:151" s="98" customFormat="1" ht="48.75" hidden="1" customHeight="1" x14ac:dyDescent="0.2">
      <c r="A115" s="120"/>
      <c r="B115" s="121"/>
      <c r="C115" s="245"/>
      <c r="D115" s="161" t="s">
        <v>2303</v>
      </c>
      <c r="E115" s="172" t="s">
        <v>2304</v>
      </c>
      <c r="F115" s="45" t="s">
        <v>227</v>
      </c>
      <c r="G115" s="45" t="s">
        <v>600</v>
      </c>
      <c r="H115" s="45">
        <v>3118769409</v>
      </c>
      <c r="I115" s="45" t="s">
        <v>143</v>
      </c>
      <c r="J115" s="45" t="s">
        <v>601</v>
      </c>
      <c r="K115" s="45" t="s">
        <v>602</v>
      </c>
      <c r="L115" s="81">
        <v>1423807176711</v>
      </c>
      <c r="M115" s="45">
        <v>24</v>
      </c>
      <c r="N115" s="152" t="s">
        <v>2305</v>
      </c>
      <c r="O115" s="45" t="s">
        <v>2306</v>
      </c>
      <c r="P115" s="45" t="s">
        <v>606</v>
      </c>
      <c r="Q115" s="45" t="s">
        <v>2307</v>
      </c>
      <c r="R115" s="81">
        <v>1</v>
      </c>
      <c r="S115" s="76" t="s">
        <v>2308</v>
      </c>
      <c r="T115" s="81">
        <v>4</v>
      </c>
      <c r="U115" s="48">
        <v>37</v>
      </c>
      <c r="V115" s="49" t="s">
        <v>2309</v>
      </c>
      <c r="W115" s="45" t="s">
        <v>23</v>
      </c>
      <c r="X115" s="45" t="s">
        <v>153</v>
      </c>
      <c r="Y115" s="45" t="s">
        <v>153</v>
      </c>
      <c r="Z115" s="45" t="s">
        <v>153</v>
      </c>
      <c r="AA115" s="45" t="s">
        <v>1234</v>
      </c>
      <c r="AB115" s="45"/>
      <c r="AC115" s="45"/>
      <c r="AD115" s="45"/>
      <c r="AE115" s="45">
        <v>990.7</v>
      </c>
      <c r="AF115" s="45">
        <f>AG115+AH115</f>
        <v>970.7</v>
      </c>
      <c r="AG115" s="45">
        <v>557.70000000000005</v>
      </c>
      <c r="AH115" s="45">
        <v>413</v>
      </c>
      <c r="AI115" s="154">
        <v>3431457054</v>
      </c>
      <c r="AJ115" s="154">
        <v>277750000</v>
      </c>
      <c r="AK115" s="45">
        <v>413</v>
      </c>
      <c r="AL115" s="45">
        <v>577.70000000000005</v>
      </c>
      <c r="AM115" s="45">
        <v>111</v>
      </c>
      <c r="AN115" s="45">
        <v>37</v>
      </c>
      <c r="AO115" s="45">
        <v>74</v>
      </c>
      <c r="AP115" s="45" t="s">
        <v>207</v>
      </c>
      <c r="AQ115" s="45" t="s">
        <v>155</v>
      </c>
      <c r="AR115" s="76" t="s">
        <v>156</v>
      </c>
      <c r="AS115" s="45" t="s">
        <v>2310</v>
      </c>
      <c r="AT115" s="45" t="s">
        <v>716</v>
      </c>
      <c r="AU115" s="76" t="s">
        <v>163</v>
      </c>
      <c r="AV115" s="45" t="s">
        <v>2311</v>
      </c>
      <c r="AW115" s="76" t="s">
        <v>2312</v>
      </c>
      <c r="AX115" s="45" t="s">
        <v>1237</v>
      </c>
      <c r="AY115" s="76" t="s">
        <v>2313</v>
      </c>
      <c r="AZ115" s="45">
        <v>96</v>
      </c>
      <c r="BA115" s="44" t="s">
        <v>2314</v>
      </c>
      <c r="BB115" s="112"/>
      <c r="BC115" s="112">
        <v>3709207054</v>
      </c>
      <c r="BD115" s="112">
        <v>0</v>
      </c>
      <c r="BE115" s="112">
        <v>2009308942</v>
      </c>
      <c r="BF115" s="61">
        <v>5718515996</v>
      </c>
      <c r="BG115" s="103">
        <v>33416279.765765768</v>
      </c>
      <c r="BH115" s="104">
        <v>0.64</v>
      </c>
      <c r="BI115" s="45"/>
      <c r="BJ115" s="45"/>
      <c r="BK115" s="45"/>
      <c r="BL115" s="54">
        <f t="shared" si="30"/>
        <v>0</v>
      </c>
      <c r="BM115" s="76" t="s">
        <v>2315</v>
      </c>
      <c r="BN115" s="76" t="s">
        <v>2303</v>
      </c>
      <c r="BO115" s="45" t="s">
        <v>2306</v>
      </c>
      <c r="BP115" s="74">
        <v>44722</v>
      </c>
      <c r="BQ115" s="74">
        <v>44736</v>
      </c>
      <c r="BR115" s="74">
        <v>45466</v>
      </c>
      <c r="BS115" s="76" t="s">
        <v>2316</v>
      </c>
      <c r="BT115" s="74">
        <v>44593</v>
      </c>
      <c r="BU115" s="45">
        <v>24</v>
      </c>
      <c r="BV115" s="76" t="s">
        <v>2317</v>
      </c>
      <c r="BW115" s="76" t="s">
        <v>2318</v>
      </c>
      <c r="BX115" s="45"/>
      <c r="BY115" s="45"/>
      <c r="BZ115" s="113">
        <v>1298222469</v>
      </c>
      <c r="CA115" s="114">
        <v>44763</v>
      </c>
      <c r="CB115" s="113">
        <v>1298222469</v>
      </c>
      <c r="CC115" s="114">
        <v>45257</v>
      </c>
      <c r="CD115" s="113"/>
      <c r="CE115" s="146"/>
      <c r="CF115" s="146"/>
      <c r="CG115" s="146"/>
      <c r="CH115" s="146"/>
      <c r="CI115" s="146"/>
      <c r="CJ115" s="113"/>
      <c r="CK115" s="113"/>
      <c r="CL115" s="113"/>
      <c r="CM115" s="113"/>
      <c r="CN115" s="113"/>
      <c r="CO115" s="113"/>
      <c r="CP115" s="113"/>
      <c r="CQ115" s="113"/>
      <c r="CR115" s="113"/>
      <c r="CS115" s="113"/>
      <c r="CT115" s="113"/>
      <c r="CU115" s="113"/>
      <c r="CV115" s="60">
        <f t="shared" si="31"/>
        <v>2596444938</v>
      </c>
      <c r="CW115" s="60">
        <f t="shared" si="32"/>
        <v>0</v>
      </c>
      <c r="CX115" s="60">
        <f t="shared" si="33"/>
        <v>1112762116</v>
      </c>
      <c r="CY115" s="60">
        <f t="shared" si="34"/>
        <v>0</v>
      </c>
      <c r="CZ115" s="61">
        <f t="shared" si="35"/>
        <v>0</v>
      </c>
      <c r="DA115" s="61">
        <f t="shared" si="36"/>
        <v>0</v>
      </c>
      <c r="DB115" s="54">
        <f t="shared" si="37"/>
        <v>0</v>
      </c>
      <c r="DC115" s="60">
        <f t="shared" si="38"/>
        <v>0</v>
      </c>
      <c r="DD115" s="166">
        <v>718668214</v>
      </c>
      <c r="DE115" s="61">
        <f t="shared" si="39"/>
        <v>1877776724</v>
      </c>
      <c r="DF115" s="60"/>
      <c r="DG115" s="61">
        <v>2009308942</v>
      </c>
      <c r="DH115" s="61">
        <v>89690712</v>
      </c>
      <c r="DI115" s="64">
        <f t="shared" si="40"/>
        <v>4.4637591624274969E-2</v>
      </c>
      <c r="DJ115" s="104">
        <v>2.1999999999999999E-2</v>
      </c>
      <c r="DK115" s="65">
        <v>0.14899999999999999</v>
      </c>
      <c r="DL115" s="66">
        <f t="shared" si="42"/>
        <v>0.19375252002311111</v>
      </c>
      <c r="DM115" s="45">
        <v>990.7</v>
      </c>
      <c r="DN115" s="167"/>
      <c r="DO115" s="167" t="s">
        <v>2319</v>
      </c>
      <c r="DP115" s="75">
        <v>413</v>
      </c>
      <c r="DQ115" s="167" t="s">
        <v>2320</v>
      </c>
      <c r="DR115" s="45">
        <v>413</v>
      </c>
      <c r="DS115" s="75" t="s">
        <v>2321</v>
      </c>
      <c r="DT115" s="45">
        <v>577.70000000000005</v>
      </c>
      <c r="DU115" s="168"/>
      <c r="DV115" s="67">
        <v>0</v>
      </c>
      <c r="DW115" s="69">
        <v>74</v>
      </c>
      <c r="DX115" s="69">
        <v>37</v>
      </c>
      <c r="DY115" s="69"/>
      <c r="DZ115" s="69"/>
      <c r="EA115" s="69"/>
      <c r="EB115" s="69"/>
      <c r="EC115" s="69"/>
      <c r="ED115" s="69"/>
      <c r="EE115" s="69">
        <v>0</v>
      </c>
      <c r="EF115" s="168">
        <v>0</v>
      </c>
      <c r="EG115" s="70">
        <f t="shared" si="41"/>
        <v>1548.4</v>
      </c>
      <c r="EH115" s="45" t="s">
        <v>168</v>
      </c>
      <c r="EI115" s="149" t="s">
        <v>2322</v>
      </c>
      <c r="EJ115" s="119" t="s">
        <v>626</v>
      </c>
      <c r="EK115" s="119" t="s">
        <v>628</v>
      </c>
      <c r="EL115" s="119"/>
      <c r="EM115" s="169" t="s">
        <v>1619</v>
      </c>
      <c r="EN115" s="48">
        <v>0</v>
      </c>
      <c r="EO115" s="48">
        <v>0</v>
      </c>
      <c r="EP115" s="48">
        <v>0</v>
      </c>
      <c r="EQ115" s="48">
        <v>0</v>
      </c>
      <c r="ER115" s="74"/>
    </row>
    <row r="116" spans="1:151" s="98" customFormat="1" ht="48.75" hidden="1" customHeight="1" x14ac:dyDescent="0.2">
      <c r="A116" s="120"/>
      <c r="B116" s="121"/>
      <c r="C116" s="245"/>
      <c r="D116" s="161" t="s">
        <v>2323</v>
      </c>
      <c r="E116" s="176" t="s">
        <v>2324</v>
      </c>
      <c r="F116" s="45" t="s">
        <v>141</v>
      </c>
      <c r="G116" s="45" t="s">
        <v>923</v>
      </c>
      <c r="H116" s="45">
        <v>3208384415</v>
      </c>
      <c r="I116" s="45" t="s">
        <v>143</v>
      </c>
      <c r="J116" s="45" t="s">
        <v>601</v>
      </c>
      <c r="K116" s="45" t="s">
        <v>602</v>
      </c>
      <c r="L116" s="81" t="s">
        <v>2325</v>
      </c>
      <c r="M116" s="45">
        <v>18</v>
      </c>
      <c r="N116" s="45" t="s">
        <v>2326</v>
      </c>
      <c r="O116" s="45" t="s">
        <v>2327</v>
      </c>
      <c r="P116" s="45" t="s">
        <v>606</v>
      </c>
      <c r="Q116" s="45" t="s">
        <v>2328</v>
      </c>
      <c r="R116" s="81">
        <v>1</v>
      </c>
      <c r="S116" s="76" t="s">
        <v>2329</v>
      </c>
      <c r="T116" s="81">
        <v>16</v>
      </c>
      <c r="U116" s="48">
        <v>66</v>
      </c>
      <c r="V116" s="49" t="s">
        <v>2330</v>
      </c>
      <c r="W116" s="45" t="s">
        <v>27</v>
      </c>
      <c r="X116" s="45"/>
      <c r="Y116" s="45"/>
      <c r="Z116" s="45"/>
      <c r="AA116" s="45"/>
      <c r="AB116" s="45" t="s">
        <v>153</v>
      </c>
      <c r="AC116" s="45" t="s">
        <v>153</v>
      </c>
      <c r="AD116" s="45"/>
      <c r="AE116" s="45">
        <v>273</v>
      </c>
      <c r="AF116" s="45">
        <f>AE116+AK116</f>
        <v>308</v>
      </c>
      <c r="AG116" s="45"/>
      <c r="AH116" s="45"/>
      <c r="AI116" s="45"/>
      <c r="AJ116" s="45"/>
      <c r="AK116" s="45">
        <v>35</v>
      </c>
      <c r="AL116" s="45">
        <v>35</v>
      </c>
      <c r="AM116" s="45">
        <v>273</v>
      </c>
      <c r="AN116" s="45">
        <v>66</v>
      </c>
      <c r="AO116" s="45">
        <v>207</v>
      </c>
      <c r="AP116" s="45" t="s">
        <v>2331</v>
      </c>
      <c r="AQ116" s="45" t="s">
        <v>155</v>
      </c>
      <c r="AR116" s="45" t="s">
        <v>208</v>
      </c>
      <c r="AS116" s="45" t="s">
        <v>2332</v>
      </c>
      <c r="AT116" s="45" t="s">
        <v>210</v>
      </c>
      <c r="AU116" s="45" t="s">
        <v>2333</v>
      </c>
      <c r="AV116" s="45" t="s">
        <v>2334</v>
      </c>
      <c r="AW116" s="45" t="s">
        <v>2335</v>
      </c>
      <c r="AX116" s="45" t="s">
        <v>670</v>
      </c>
      <c r="AY116" s="45" t="s">
        <v>2336</v>
      </c>
      <c r="AZ116" s="45">
        <v>78</v>
      </c>
      <c r="BA116" s="45"/>
      <c r="BB116" s="112"/>
      <c r="BC116" s="112">
        <v>2456901708</v>
      </c>
      <c r="BD116" s="112">
        <v>222104296</v>
      </c>
      <c r="BE116" s="112">
        <v>3570662077</v>
      </c>
      <c r="BF116" s="54">
        <v>6027563785</v>
      </c>
      <c r="BG116" s="123">
        <v>8999640</v>
      </c>
      <c r="BH116" s="66">
        <v>0.4</v>
      </c>
      <c r="BI116" s="54"/>
      <c r="BJ116" s="45"/>
      <c r="BK116" s="45"/>
      <c r="BL116" s="54">
        <f t="shared" si="30"/>
        <v>0</v>
      </c>
      <c r="BM116" s="45" t="s">
        <v>2337</v>
      </c>
      <c r="BN116" s="45" t="s">
        <v>2323</v>
      </c>
      <c r="BO116" s="45" t="s">
        <v>2327</v>
      </c>
      <c r="BP116" s="74">
        <v>44652</v>
      </c>
      <c r="BQ116" s="74">
        <v>44704</v>
      </c>
      <c r="BR116" s="74">
        <v>45252</v>
      </c>
      <c r="BS116" s="76" t="s">
        <v>2338</v>
      </c>
      <c r="BT116" s="74">
        <v>44701</v>
      </c>
      <c r="BU116" s="45">
        <v>18</v>
      </c>
      <c r="BV116" s="76" t="s">
        <v>2339</v>
      </c>
      <c r="BW116" s="76" t="s">
        <v>2340</v>
      </c>
      <c r="BX116" s="45"/>
      <c r="BY116" s="45"/>
      <c r="BZ116" s="54">
        <v>859915598</v>
      </c>
      <c r="CA116" s="114">
        <v>44734</v>
      </c>
      <c r="CB116" s="54">
        <v>859915598</v>
      </c>
      <c r="CC116" s="114">
        <v>45168</v>
      </c>
      <c r="CD116" s="54"/>
      <c r="CE116" s="146"/>
      <c r="CF116" s="146"/>
      <c r="CG116" s="146"/>
      <c r="CH116" s="146"/>
      <c r="CI116" s="146"/>
      <c r="CJ116" s="54"/>
      <c r="CK116" s="54"/>
      <c r="CL116" s="54"/>
      <c r="CM116" s="54"/>
      <c r="CN116" s="54"/>
      <c r="CO116" s="54"/>
      <c r="CP116" s="54"/>
      <c r="CQ116" s="54"/>
      <c r="CR116" s="54"/>
      <c r="CS116" s="54"/>
      <c r="CT116" s="54"/>
      <c r="CU116" s="54"/>
      <c r="CV116" s="60">
        <f t="shared" si="31"/>
        <v>1719831196</v>
      </c>
      <c r="CW116" s="60">
        <f t="shared" si="32"/>
        <v>0</v>
      </c>
      <c r="CX116" s="60">
        <f t="shared" si="33"/>
        <v>737070512</v>
      </c>
      <c r="CY116" s="60">
        <f t="shared" si="34"/>
        <v>222104296</v>
      </c>
      <c r="CZ116" s="61">
        <f t="shared" si="35"/>
        <v>0</v>
      </c>
      <c r="DA116" s="61">
        <f t="shared" si="36"/>
        <v>0</v>
      </c>
      <c r="DB116" s="54">
        <f t="shared" si="37"/>
        <v>0</v>
      </c>
      <c r="DC116" s="60">
        <f t="shared" si="38"/>
        <v>0</v>
      </c>
      <c r="DD116" s="54">
        <v>842270936</v>
      </c>
      <c r="DE116" s="61">
        <f t="shared" si="39"/>
        <v>877560260</v>
      </c>
      <c r="DF116" s="54"/>
      <c r="DG116" s="54">
        <v>3570662077</v>
      </c>
      <c r="DH116" s="54">
        <v>543184852</v>
      </c>
      <c r="DI116" s="64">
        <f t="shared" si="40"/>
        <v>0.15212440726297272</v>
      </c>
      <c r="DJ116" s="177">
        <v>5.0000000000000001E-3</v>
      </c>
      <c r="DK116" s="289">
        <v>0.25923000000000002</v>
      </c>
      <c r="DL116" s="66">
        <f t="shared" si="42"/>
        <v>0.34281832816406671</v>
      </c>
      <c r="DM116" s="45">
        <v>273</v>
      </c>
      <c r="DN116" s="45"/>
      <c r="DO116" s="45"/>
      <c r="DP116" s="45"/>
      <c r="DQ116" s="45"/>
      <c r="DR116" s="45">
        <v>35</v>
      </c>
      <c r="DS116" s="81">
        <v>38</v>
      </c>
      <c r="DT116" s="45">
        <v>35</v>
      </c>
      <c r="DU116" s="81">
        <v>17</v>
      </c>
      <c r="DV116" s="81">
        <v>273</v>
      </c>
      <c r="DW116" s="69">
        <v>198</v>
      </c>
      <c r="DX116" s="69">
        <v>74</v>
      </c>
      <c r="DY116" s="69"/>
      <c r="DZ116" s="69"/>
      <c r="EA116" s="69">
        <v>1</v>
      </c>
      <c r="EB116" s="69"/>
      <c r="EC116" s="69"/>
      <c r="ED116" s="69"/>
      <c r="EE116" s="69"/>
      <c r="EF116" s="81">
        <v>273</v>
      </c>
      <c r="EG116" s="70">
        <f t="shared" si="41"/>
        <v>35</v>
      </c>
      <c r="EH116" s="179" t="s">
        <v>168</v>
      </c>
      <c r="EI116" s="71" t="s">
        <v>2341</v>
      </c>
      <c r="EJ116" s="72" t="s">
        <v>727</v>
      </c>
      <c r="EK116" s="72" t="s">
        <v>942</v>
      </c>
      <c r="EL116" s="72" t="s">
        <v>828</v>
      </c>
      <c r="EM116" s="146">
        <v>45139</v>
      </c>
      <c r="EN116" s="48">
        <v>273</v>
      </c>
      <c r="EO116" s="48">
        <v>273</v>
      </c>
      <c r="EP116" s="48">
        <v>273</v>
      </c>
      <c r="EQ116" s="48">
        <v>273</v>
      </c>
      <c r="ER116" s="74">
        <v>45252</v>
      </c>
      <c r="ES116" s="180">
        <v>273</v>
      </c>
      <c r="ET116" s="180">
        <v>273</v>
      </c>
      <c r="EU116" s="78" t="s">
        <v>169</v>
      </c>
    </row>
    <row r="117" spans="1:151" s="98" customFormat="1" ht="48.75" hidden="1" customHeight="1" x14ac:dyDescent="0.2">
      <c r="A117" s="120"/>
      <c r="B117" s="121"/>
      <c r="C117" s="245"/>
      <c r="D117" s="161" t="s">
        <v>2342</v>
      </c>
      <c r="E117" s="42" t="s">
        <v>2343</v>
      </c>
      <c r="F117" s="45" t="s">
        <v>227</v>
      </c>
      <c r="G117" s="45" t="s">
        <v>780</v>
      </c>
      <c r="H117" s="45">
        <v>3214628897</v>
      </c>
      <c r="I117" s="45" t="s">
        <v>143</v>
      </c>
      <c r="J117" s="45" t="s">
        <v>144</v>
      </c>
      <c r="K117" s="45" t="s">
        <v>781</v>
      </c>
      <c r="L117" s="81" t="s">
        <v>2344</v>
      </c>
      <c r="M117" s="45">
        <v>24</v>
      </c>
      <c r="N117" s="152" t="s">
        <v>2345</v>
      </c>
      <c r="O117" s="45" t="s">
        <v>2346</v>
      </c>
      <c r="P117" s="45" t="s">
        <v>785</v>
      </c>
      <c r="Q117" s="45" t="s">
        <v>2347</v>
      </c>
      <c r="R117" s="81">
        <v>2</v>
      </c>
      <c r="S117" s="76" t="s">
        <v>2348</v>
      </c>
      <c r="T117" s="81">
        <v>66</v>
      </c>
      <c r="U117" s="48">
        <v>27</v>
      </c>
      <c r="V117" s="49" t="s">
        <v>2349</v>
      </c>
      <c r="W117" s="45" t="s">
        <v>27</v>
      </c>
      <c r="X117" s="45"/>
      <c r="Y117" s="45"/>
      <c r="Z117" s="45"/>
      <c r="AA117" s="45"/>
      <c r="AB117" s="45" t="s">
        <v>153</v>
      </c>
      <c r="AC117" s="45"/>
      <c r="AD117" s="45" t="s">
        <v>153</v>
      </c>
      <c r="AE117" s="45">
        <v>160</v>
      </c>
      <c r="AF117" s="45">
        <f>AE117+AK117</f>
        <v>555.4</v>
      </c>
      <c r="AG117" s="45"/>
      <c r="AH117" s="45"/>
      <c r="AI117" s="45"/>
      <c r="AJ117" s="45"/>
      <c r="AK117" s="45">
        <v>395.4</v>
      </c>
      <c r="AL117" s="45">
        <v>160</v>
      </c>
      <c r="AM117" s="45">
        <v>160</v>
      </c>
      <c r="AN117" s="45">
        <v>27</v>
      </c>
      <c r="AO117" s="45">
        <v>133</v>
      </c>
      <c r="AP117" s="45" t="s">
        <v>207</v>
      </c>
      <c r="AQ117" s="45" t="s">
        <v>155</v>
      </c>
      <c r="AR117" s="45" t="s">
        <v>208</v>
      </c>
      <c r="AS117" s="45" t="s">
        <v>1040</v>
      </c>
      <c r="AT117" s="45" t="s">
        <v>210</v>
      </c>
      <c r="AU117" s="76" t="s">
        <v>2350</v>
      </c>
      <c r="AV117" s="45" t="s">
        <v>2351</v>
      </c>
      <c r="AW117" s="76" t="s">
        <v>2352</v>
      </c>
      <c r="AX117" s="45" t="s">
        <v>161</v>
      </c>
      <c r="AY117" s="76" t="s">
        <v>2353</v>
      </c>
      <c r="AZ117" s="45">
        <v>90</v>
      </c>
      <c r="BA117" s="45" t="s">
        <v>2354</v>
      </c>
      <c r="BB117" s="112"/>
      <c r="BC117" s="112">
        <v>1439960000</v>
      </c>
      <c r="BD117" s="112">
        <v>288981744</v>
      </c>
      <c r="BE117" s="112">
        <v>2183700000</v>
      </c>
      <c r="BF117" s="61">
        <v>3623660000</v>
      </c>
      <c r="BG117" s="103">
        <v>8999750</v>
      </c>
      <c r="BH117" s="104">
        <v>0.39</v>
      </c>
      <c r="BI117" s="45"/>
      <c r="BJ117" s="45"/>
      <c r="BK117" s="45"/>
      <c r="BL117" s="54">
        <f t="shared" si="30"/>
        <v>0</v>
      </c>
      <c r="BM117" s="76" t="s">
        <v>2355</v>
      </c>
      <c r="BN117" s="76" t="s">
        <v>2342</v>
      </c>
      <c r="BO117" s="45" t="s">
        <v>2346</v>
      </c>
      <c r="BP117" s="163">
        <v>44652</v>
      </c>
      <c r="BQ117" s="74">
        <v>44685</v>
      </c>
      <c r="BR117" s="74">
        <v>45415</v>
      </c>
      <c r="BS117" s="76" t="s">
        <v>2356</v>
      </c>
      <c r="BT117" s="74">
        <v>44680</v>
      </c>
      <c r="BU117" s="45">
        <v>24</v>
      </c>
      <c r="BV117" s="76" t="s">
        <v>2357</v>
      </c>
      <c r="BW117" s="76" t="s">
        <v>2358</v>
      </c>
      <c r="BX117" s="45"/>
      <c r="BY117" s="45"/>
      <c r="BZ117" s="113">
        <v>503986000</v>
      </c>
      <c r="CA117" s="114">
        <v>44727</v>
      </c>
      <c r="CB117" s="113">
        <v>503986000</v>
      </c>
      <c r="CC117" s="114">
        <v>45223</v>
      </c>
      <c r="CD117" s="113"/>
      <c r="CE117" s="146"/>
      <c r="CF117" s="146"/>
      <c r="CG117" s="146"/>
      <c r="CH117" s="146"/>
      <c r="CI117" s="146"/>
      <c r="CJ117" s="113"/>
      <c r="CK117" s="113"/>
      <c r="CL117" s="113"/>
      <c r="CM117" s="113"/>
      <c r="CN117" s="113"/>
      <c r="CO117" s="113"/>
      <c r="CP117" s="113"/>
      <c r="CQ117" s="113"/>
      <c r="CR117" s="113"/>
      <c r="CS117" s="113"/>
      <c r="CT117" s="113"/>
      <c r="CU117" s="113"/>
      <c r="CV117" s="60">
        <f t="shared" si="31"/>
        <v>1007972000</v>
      </c>
      <c r="CW117" s="60">
        <f t="shared" si="32"/>
        <v>0</v>
      </c>
      <c r="CX117" s="60">
        <f t="shared" si="33"/>
        <v>431988000</v>
      </c>
      <c r="CY117" s="60">
        <f t="shared" si="34"/>
        <v>288981744</v>
      </c>
      <c r="CZ117" s="61">
        <f t="shared" si="35"/>
        <v>0</v>
      </c>
      <c r="DA117" s="61">
        <f t="shared" si="36"/>
        <v>0</v>
      </c>
      <c r="DB117" s="54">
        <f t="shared" si="37"/>
        <v>0</v>
      </c>
      <c r="DC117" s="60">
        <f t="shared" si="38"/>
        <v>0</v>
      </c>
      <c r="DD117" s="60">
        <v>499436330</v>
      </c>
      <c r="DE117" s="61">
        <f t="shared" si="39"/>
        <v>508535670</v>
      </c>
      <c r="DF117" s="60"/>
      <c r="DG117" s="61">
        <v>2183700000</v>
      </c>
      <c r="DH117" s="61">
        <v>998205635.10000002</v>
      </c>
      <c r="DI117" s="64">
        <f t="shared" si="40"/>
        <v>0.45711665297430965</v>
      </c>
      <c r="DJ117" s="104">
        <v>0.06</v>
      </c>
      <c r="DK117" s="65">
        <v>0.406893</v>
      </c>
      <c r="DL117" s="66">
        <f t="shared" si="42"/>
        <v>0.34684041917831049</v>
      </c>
      <c r="DM117" s="45">
        <v>160</v>
      </c>
      <c r="DN117" s="75"/>
      <c r="DO117" s="75"/>
      <c r="DP117" s="75"/>
      <c r="DQ117" s="75"/>
      <c r="DR117" s="45">
        <v>395.4</v>
      </c>
      <c r="DS117" s="67" t="s">
        <v>2359</v>
      </c>
      <c r="DT117" s="45">
        <v>160</v>
      </c>
      <c r="DU117" s="67" t="s">
        <v>2360</v>
      </c>
      <c r="DV117" s="67">
        <v>160</v>
      </c>
      <c r="DW117" s="68">
        <v>112</v>
      </c>
      <c r="DX117" s="68">
        <v>48</v>
      </c>
      <c r="DY117" s="69"/>
      <c r="DZ117" s="69"/>
      <c r="EA117" s="69"/>
      <c r="EB117" s="69"/>
      <c r="EC117" s="69"/>
      <c r="ED117" s="69"/>
      <c r="EE117" s="67">
        <v>160</v>
      </c>
      <c r="EF117" s="67">
        <v>160</v>
      </c>
      <c r="EG117" s="70">
        <f t="shared" si="41"/>
        <v>160</v>
      </c>
      <c r="EH117" s="45" t="s">
        <v>168</v>
      </c>
      <c r="EI117" s="118" t="s">
        <v>2361</v>
      </c>
      <c r="EJ117" s="119" t="s">
        <v>195</v>
      </c>
      <c r="EK117" s="119" t="s">
        <v>2362</v>
      </c>
      <c r="EL117" s="69">
        <v>0</v>
      </c>
      <c r="EM117" s="74">
        <v>45245</v>
      </c>
      <c r="EN117" s="48">
        <v>160</v>
      </c>
      <c r="EO117" s="48">
        <v>160</v>
      </c>
      <c r="EP117" s="48" t="s">
        <v>1403</v>
      </c>
      <c r="EQ117" s="48">
        <v>160</v>
      </c>
      <c r="ER117" s="163"/>
    </row>
    <row r="118" spans="1:151" s="98" customFormat="1" ht="48.75" hidden="1" customHeight="1" x14ac:dyDescent="0.2">
      <c r="A118" s="120" t="s">
        <v>2363</v>
      </c>
      <c r="B118" s="121" t="s">
        <v>2363</v>
      </c>
      <c r="C118" s="245" t="s">
        <v>2363</v>
      </c>
      <c r="D118" s="45" t="s">
        <v>2363</v>
      </c>
      <c r="E118" s="111" t="s">
        <v>2364</v>
      </c>
      <c r="F118" s="45" t="s">
        <v>227</v>
      </c>
      <c r="G118" s="45" t="s">
        <v>1166</v>
      </c>
      <c r="H118" s="45">
        <v>3118353863</v>
      </c>
      <c r="I118" s="45" t="s">
        <v>143</v>
      </c>
      <c r="J118" s="45" t="s">
        <v>229</v>
      </c>
      <c r="K118" s="45" t="s">
        <v>1914</v>
      </c>
      <c r="L118" s="81" t="s">
        <v>2365</v>
      </c>
      <c r="M118" s="45">
        <v>24</v>
      </c>
      <c r="N118" s="45" t="s">
        <v>2366</v>
      </c>
      <c r="O118" s="45" t="s">
        <v>2367</v>
      </c>
      <c r="P118" s="45" t="s">
        <v>1918</v>
      </c>
      <c r="Q118" s="45" t="s">
        <v>2368</v>
      </c>
      <c r="R118" s="45">
        <v>3</v>
      </c>
      <c r="S118" s="45" t="s">
        <v>2369</v>
      </c>
      <c r="T118" s="45">
        <v>52</v>
      </c>
      <c r="U118" s="48">
        <v>17</v>
      </c>
      <c r="V118" s="49" t="s">
        <v>2370</v>
      </c>
      <c r="W118" s="45" t="s">
        <v>27</v>
      </c>
      <c r="X118" s="45"/>
      <c r="Y118" s="45"/>
      <c r="Z118" s="45"/>
      <c r="AA118" s="45"/>
      <c r="AB118" s="45" t="s">
        <v>153</v>
      </c>
      <c r="AC118" s="45"/>
      <c r="AD118" s="45"/>
      <c r="AE118" s="45">
        <v>144</v>
      </c>
      <c r="AF118" s="45">
        <f>AE118+AK118</f>
        <v>1389.5</v>
      </c>
      <c r="AG118" s="45"/>
      <c r="AH118" s="45"/>
      <c r="AI118" s="45"/>
      <c r="AJ118" s="45"/>
      <c r="AK118" s="45">
        <v>1245.5</v>
      </c>
      <c r="AL118" s="45">
        <v>20</v>
      </c>
      <c r="AM118" s="45">
        <v>96</v>
      </c>
      <c r="AN118" s="45">
        <v>17</v>
      </c>
      <c r="AO118" s="45">
        <v>79</v>
      </c>
      <c r="AP118" s="45" t="s">
        <v>207</v>
      </c>
      <c r="AQ118" s="45" t="s">
        <v>155</v>
      </c>
      <c r="AR118" s="45" t="s">
        <v>208</v>
      </c>
      <c r="AS118" s="45" t="s">
        <v>767</v>
      </c>
      <c r="AT118" s="45" t="s">
        <v>210</v>
      </c>
      <c r="AU118" s="45" t="s">
        <v>2371</v>
      </c>
      <c r="AV118" s="45" t="s">
        <v>2372</v>
      </c>
      <c r="AW118" s="45" t="s">
        <v>2373</v>
      </c>
      <c r="AX118" s="45" t="s">
        <v>443</v>
      </c>
      <c r="AY118" s="45" t="s">
        <v>2373</v>
      </c>
      <c r="AZ118" s="45">
        <v>81</v>
      </c>
      <c r="BA118" s="210" t="s">
        <v>2374</v>
      </c>
      <c r="BB118" s="112"/>
      <c r="BC118" s="112">
        <v>863881200</v>
      </c>
      <c r="BD118" s="112">
        <v>348700149</v>
      </c>
      <c r="BE118" s="112">
        <v>2312339971</v>
      </c>
      <c r="BF118" s="61">
        <v>3176221171</v>
      </c>
      <c r="BG118" s="103">
        <v>8998762.5</v>
      </c>
      <c r="BH118" s="104">
        <v>0.27</v>
      </c>
      <c r="BI118" s="61"/>
      <c r="BJ118" s="45"/>
      <c r="BK118" s="45"/>
      <c r="BL118" s="54">
        <f t="shared" si="30"/>
        <v>0</v>
      </c>
      <c r="BM118" s="45" t="s">
        <v>2375</v>
      </c>
      <c r="BN118" s="45" t="s">
        <v>2363</v>
      </c>
      <c r="BO118" s="45" t="s">
        <v>2367</v>
      </c>
      <c r="BP118" s="74">
        <v>44652</v>
      </c>
      <c r="BQ118" s="74">
        <v>44683</v>
      </c>
      <c r="BR118" s="74">
        <v>45413</v>
      </c>
      <c r="BS118" s="76" t="s">
        <v>165</v>
      </c>
      <c r="BT118" s="74">
        <v>44673</v>
      </c>
      <c r="BU118" s="45">
        <v>24</v>
      </c>
      <c r="BV118" s="45" t="s">
        <v>2376</v>
      </c>
      <c r="BW118" s="45" t="s">
        <v>2377</v>
      </c>
      <c r="BX118" s="45"/>
      <c r="BY118" s="45"/>
      <c r="BZ118" s="113">
        <v>302358420</v>
      </c>
      <c r="CA118" s="114">
        <v>44721</v>
      </c>
      <c r="CB118" s="113">
        <v>302358420</v>
      </c>
      <c r="CC118" s="114">
        <v>45225</v>
      </c>
      <c r="CD118" s="113"/>
      <c r="CE118" s="146"/>
      <c r="CF118" s="146"/>
      <c r="CG118" s="146"/>
      <c r="CH118" s="146"/>
      <c r="CI118" s="146"/>
      <c r="CJ118" s="113"/>
      <c r="CK118" s="113"/>
      <c r="CL118" s="113"/>
      <c r="CM118" s="113"/>
      <c r="CN118" s="113"/>
      <c r="CO118" s="113"/>
      <c r="CP118" s="113"/>
      <c r="CQ118" s="113"/>
      <c r="CR118" s="113"/>
      <c r="CS118" s="113"/>
      <c r="CT118" s="113"/>
      <c r="CU118" s="113"/>
      <c r="CV118" s="60">
        <f t="shared" si="31"/>
        <v>604716840</v>
      </c>
      <c r="CW118" s="60">
        <f t="shared" si="32"/>
        <v>0</v>
      </c>
      <c r="CX118" s="60">
        <f t="shared" si="33"/>
        <v>259164360</v>
      </c>
      <c r="CY118" s="60">
        <f t="shared" si="34"/>
        <v>348700149</v>
      </c>
      <c r="CZ118" s="61">
        <f t="shared" si="35"/>
        <v>0</v>
      </c>
      <c r="DA118" s="61">
        <f t="shared" si="36"/>
        <v>0</v>
      </c>
      <c r="DB118" s="54">
        <f t="shared" si="37"/>
        <v>0</v>
      </c>
      <c r="DC118" s="60">
        <f t="shared" si="38"/>
        <v>0</v>
      </c>
      <c r="DD118" s="60">
        <v>287421672</v>
      </c>
      <c r="DE118" s="61">
        <f t="shared" si="39"/>
        <v>317295168</v>
      </c>
      <c r="DF118" s="60"/>
      <c r="DG118" s="61">
        <v>2312339971</v>
      </c>
      <c r="DH118" s="197">
        <v>1157951473</v>
      </c>
      <c r="DI118" s="64">
        <f t="shared" si="40"/>
        <v>0.50077042628780477</v>
      </c>
      <c r="DJ118" s="65">
        <v>1.4E-2</v>
      </c>
      <c r="DK118" s="65">
        <v>0.32400000000000001</v>
      </c>
      <c r="DL118" s="66">
        <f t="shared" si="42"/>
        <v>0.3327097198086959</v>
      </c>
      <c r="DM118" s="45">
        <v>144</v>
      </c>
      <c r="DN118" s="75"/>
      <c r="DO118" s="75"/>
      <c r="DP118" s="75"/>
      <c r="DQ118" s="75"/>
      <c r="DR118" s="45">
        <v>1245.5</v>
      </c>
      <c r="DS118" s="67" t="s">
        <v>1452</v>
      </c>
      <c r="DT118" s="45">
        <v>20</v>
      </c>
      <c r="DU118" s="67"/>
      <c r="DV118" s="212">
        <v>96</v>
      </c>
      <c r="DW118" s="68">
        <v>76</v>
      </c>
      <c r="DX118" s="68">
        <v>20</v>
      </c>
      <c r="DY118" s="69"/>
      <c r="DZ118" s="69"/>
      <c r="EA118" s="68"/>
      <c r="EB118" s="68"/>
      <c r="EC118" s="69"/>
      <c r="ED118" s="69"/>
      <c r="EE118" s="212"/>
      <c r="EF118" s="212">
        <v>96</v>
      </c>
      <c r="EG118" s="70">
        <f t="shared" si="41"/>
        <v>20</v>
      </c>
      <c r="EH118" s="76" t="s">
        <v>168</v>
      </c>
      <c r="EI118" s="213" t="s">
        <v>2378</v>
      </c>
      <c r="EJ118" s="72" t="s">
        <v>941</v>
      </c>
      <c r="EK118" s="72" t="s">
        <v>1183</v>
      </c>
      <c r="EL118" s="72"/>
      <c r="EM118" s="146">
        <v>45200</v>
      </c>
      <c r="EN118" s="48">
        <v>96</v>
      </c>
      <c r="EO118" s="48">
        <v>96</v>
      </c>
      <c r="EP118" s="48" t="s">
        <v>430</v>
      </c>
      <c r="EQ118" s="48">
        <v>96</v>
      </c>
      <c r="ER118" s="74"/>
      <c r="ES118" s="40"/>
      <c r="ET118" s="40"/>
      <c r="EU118" s="40"/>
    </row>
    <row r="119" spans="1:151" s="98" customFormat="1" ht="48.75" hidden="1" customHeight="1" x14ac:dyDescent="0.15">
      <c r="A119" s="120"/>
      <c r="B119" s="121"/>
      <c r="C119" s="245"/>
      <c r="D119" s="161" t="s">
        <v>2379</v>
      </c>
      <c r="E119" s="42" t="s">
        <v>2380</v>
      </c>
      <c r="F119" s="81" t="s">
        <v>172</v>
      </c>
      <c r="G119" s="45" t="s">
        <v>633</v>
      </c>
      <c r="H119" s="45">
        <v>3116337459</v>
      </c>
      <c r="I119" s="45" t="s">
        <v>143</v>
      </c>
      <c r="J119" s="45" t="s">
        <v>383</v>
      </c>
      <c r="K119" s="45" t="s">
        <v>384</v>
      </c>
      <c r="L119" s="81" t="s">
        <v>2381</v>
      </c>
      <c r="M119" s="45">
        <v>18</v>
      </c>
      <c r="N119" s="152" t="s">
        <v>2382</v>
      </c>
      <c r="O119" s="45" t="s">
        <v>2383</v>
      </c>
      <c r="P119" s="45" t="s">
        <v>388</v>
      </c>
      <c r="Q119" s="45" t="s">
        <v>2384</v>
      </c>
      <c r="R119" s="274">
        <v>1</v>
      </c>
      <c r="S119" s="76" t="s">
        <v>2385</v>
      </c>
      <c r="T119" s="81">
        <v>48</v>
      </c>
      <c r="U119" s="48">
        <v>34</v>
      </c>
      <c r="V119" s="49" t="s">
        <v>2386</v>
      </c>
      <c r="W119" s="45" t="s">
        <v>27</v>
      </c>
      <c r="X119" s="45"/>
      <c r="Y119" s="45"/>
      <c r="Z119" s="45"/>
      <c r="AA119" s="45"/>
      <c r="AB119" s="45" t="s">
        <v>153</v>
      </c>
      <c r="AC119" s="45"/>
      <c r="AD119" s="45" t="s">
        <v>153</v>
      </c>
      <c r="AE119" s="45">
        <v>92.2</v>
      </c>
      <c r="AF119" s="45">
        <f>AE119+AK119</f>
        <v>202.26999999999998</v>
      </c>
      <c r="AG119" s="45"/>
      <c r="AH119" s="45"/>
      <c r="AI119" s="45"/>
      <c r="AJ119" s="45"/>
      <c r="AK119" s="45">
        <v>110.07</v>
      </c>
      <c r="AL119" s="45">
        <v>92.2</v>
      </c>
      <c r="AM119" s="45">
        <v>112</v>
      </c>
      <c r="AN119" s="45">
        <v>34</v>
      </c>
      <c r="AO119" s="45">
        <v>78</v>
      </c>
      <c r="AP119" s="45" t="s">
        <v>154</v>
      </c>
      <c r="AQ119" s="45" t="s">
        <v>1277</v>
      </c>
      <c r="AR119" s="76" t="s">
        <v>438</v>
      </c>
      <c r="AS119" s="45" t="s">
        <v>2387</v>
      </c>
      <c r="AT119" s="45" t="s">
        <v>210</v>
      </c>
      <c r="AU119" s="76" t="s">
        <v>2388</v>
      </c>
      <c r="AV119" s="45" t="s">
        <v>2236</v>
      </c>
      <c r="AW119" s="76" t="s">
        <v>2236</v>
      </c>
      <c r="AX119" s="45" t="s">
        <v>161</v>
      </c>
      <c r="AY119" s="76" t="s">
        <v>2236</v>
      </c>
      <c r="AZ119" s="45">
        <v>97</v>
      </c>
      <c r="BA119" s="44" t="s">
        <v>2389</v>
      </c>
      <c r="BB119" s="112"/>
      <c r="BC119" s="112">
        <v>1007977236</v>
      </c>
      <c r="BD119" s="112">
        <v>153000000</v>
      </c>
      <c r="BE119" s="112">
        <v>3864027438</v>
      </c>
      <c r="BF119" s="61">
        <v>4872004674</v>
      </c>
      <c r="BG119" s="103">
        <v>8999796.75</v>
      </c>
      <c r="BH119" s="104">
        <v>0.2</v>
      </c>
      <c r="BI119" s="61"/>
      <c r="BJ119" s="45"/>
      <c r="BK119" s="45"/>
      <c r="BL119" s="54">
        <f t="shared" si="30"/>
        <v>0</v>
      </c>
      <c r="BM119" s="76" t="s">
        <v>2390</v>
      </c>
      <c r="BN119" s="76" t="s">
        <v>2379</v>
      </c>
      <c r="BO119" s="45" t="s">
        <v>2383</v>
      </c>
      <c r="BP119" s="74">
        <v>44652</v>
      </c>
      <c r="BQ119" s="74">
        <v>44844</v>
      </c>
      <c r="BR119" s="74">
        <v>45391</v>
      </c>
      <c r="BS119" s="45" t="s">
        <v>2391</v>
      </c>
      <c r="BT119" s="74">
        <v>44707</v>
      </c>
      <c r="BU119" s="45">
        <v>18</v>
      </c>
      <c r="BV119" s="76" t="s">
        <v>2240</v>
      </c>
      <c r="BW119" s="76" t="s">
        <v>2241</v>
      </c>
      <c r="BX119" s="45"/>
      <c r="BY119" s="45"/>
      <c r="BZ119" s="61">
        <v>352792033</v>
      </c>
      <c r="CA119" s="114">
        <v>44890</v>
      </c>
      <c r="CB119" s="61"/>
      <c r="CC119" s="146"/>
      <c r="CD119" s="61"/>
      <c r="CE119" s="146"/>
      <c r="CF119" s="146"/>
      <c r="CG119" s="146"/>
      <c r="CH119" s="146"/>
      <c r="CI119" s="146"/>
      <c r="CJ119" s="61"/>
      <c r="CK119" s="61"/>
      <c r="CL119" s="61"/>
      <c r="CM119" s="61"/>
      <c r="CN119" s="61"/>
      <c r="CO119" s="61"/>
      <c r="CP119" s="61"/>
      <c r="CQ119" s="61"/>
      <c r="CR119" s="61"/>
      <c r="CS119" s="61"/>
      <c r="CT119" s="61"/>
      <c r="CU119" s="61"/>
      <c r="CV119" s="60">
        <f t="shared" si="31"/>
        <v>352792033</v>
      </c>
      <c r="CW119" s="60">
        <f t="shared" si="32"/>
        <v>0</v>
      </c>
      <c r="CX119" s="60">
        <f t="shared" si="33"/>
        <v>655185203</v>
      </c>
      <c r="CY119" s="60">
        <f t="shared" si="34"/>
        <v>153000000</v>
      </c>
      <c r="CZ119" s="61">
        <f t="shared" si="35"/>
        <v>0</v>
      </c>
      <c r="DA119" s="61">
        <f t="shared" si="36"/>
        <v>0</v>
      </c>
      <c r="DB119" s="54">
        <f t="shared" si="37"/>
        <v>0</v>
      </c>
      <c r="DC119" s="60">
        <f t="shared" si="38"/>
        <v>0</v>
      </c>
      <c r="DD119" s="61">
        <v>45839407</v>
      </c>
      <c r="DE119" s="61">
        <f t="shared" si="39"/>
        <v>306952626</v>
      </c>
      <c r="DF119" s="61"/>
      <c r="DG119" s="61">
        <v>3864027438</v>
      </c>
      <c r="DH119" s="61">
        <v>682546698</v>
      </c>
      <c r="DI119" s="64">
        <f t="shared" si="40"/>
        <v>0.17664126586877513</v>
      </c>
      <c r="DJ119" s="104">
        <v>0</v>
      </c>
      <c r="DK119" s="65">
        <v>0.17230896838522697</v>
      </c>
      <c r="DL119" s="66">
        <f t="shared" si="42"/>
        <v>4.5476629196415701E-2</v>
      </c>
      <c r="DM119" s="45">
        <v>92.2</v>
      </c>
      <c r="DN119" s="45"/>
      <c r="DO119" s="45"/>
      <c r="DP119" s="45"/>
      <c r="DQ119" s="45"/>
      <c r="DR119" s="45">
        <v>110.07</v>
      </c>
      <c r="DS119" s="45" t="s">
        <v>2392</v>
      </c>
      <c r="DT119" s="45">
        <v>92.2</v>
      </c>
      <c r="DU119" s="45" t="s">
        <v>2393</v>
      </c>
      <c r="DV119" s="67">
        <v>88</v>
      </c>
      <c r="DW119" s="68"/>
      <c r="DX119" s="290"/>
      <c r="DY119" s="68"/>
      <c r="DZ119" s="68">
        <v>1</v>
      </c>
      <c r="EA119" s="68">
        <v>78</v>
      </c>
      <c r="EB119" s="68">
        <v>33</v>
      </c>
      <c r="EC119" s="68"/>
      <c r="ED119" s="68"/>
      <c r="EE119" s="69">
        <v>0</v>
      </c>
      <c r="EF119" s="291">
        <v>88</v>
      </c>
      <c r="EG119" s="70">
        <f t="shared" si="41"/>
        <v>92.2</v>
      </c>
      <c r="EH119" s="76" t="s">
        <v>702</v>
      </c>
      <c r="EI119" s="71" t="s">
        <v>2394</v>
      </c>
      <c r="EJ119" s="119" t="s">
        <v>544</v>
      </c>
      <c r="EK119" s="119" t="s">
        <v>1162</v>
      </c>
      <c r="EL119" s="119" t="s">
        <v>652</v>
      </c>
      <c r="EM119" s="146" t="s">
        <v>2395</v>
      </c>
      <c r="EN119" s="48">
        <v>112</v>
      </c>
      <c r="EO119" s="48">
        <v>88</v>
      </c>
      <c r="EP119" s="48" t="s">
        <v>2396</v>
      </c>
      <c r="EQ119" s="48">
        <v>107</v>
      </c>
      <c r="ER119" s="74"/>
    </row>
    <row r="120" spans="1:151" s="98" customFormat="1" ht="48.75" hidden="1" customHeight="1" x14ac:dyDescent="0.2">
      <c r="A120" s="120"/>
      <c r="B120" s="121"/>
      <c r="C120" s="245"/>
      <c r="D120" s="161" t="s">
        <v>2397</v>
      </c>
      <c r="E120" s="172" t="s">
        <v>2398</v>
      </c>
      <c r="F120" s="43" t="s">
        <v>141</v>
      </c>
      <c r="G120" s="45" t="s">
        <v>745</v>
      </c>
      <c r="H120" s="45">
        <v>3128665459</v>
      </c>
      <c r="I120" s="45" t="s">
        <v>143</v>
      </c>
      <c r="J120" s="45" t="s">
        <v>383</v>
      </c>
      <c r="K120" s="45" t="s">
        <v>384</v>
      </c>
      <c r="L120" s="81" t="s">
        <v>2399</v>
      </c>
      <c r="M120" s="45">
        <v>12</v>
      </c>
      <c r="N120" s="152" t="s">
        <v>2400</v>
      </c>
      <c r="O120" s="45" t="s">
        <v>2401</v>
      </c>
      <c r="P120" s="45" t="s">
        <v>388</v>
      </c>
      <c r="Q120" s="45" t="s">
        <v>2402</v>
      </c>
      <c r="R120" s="81">
        <v>1</v>
      </c>
      <c r="S120" s="76" t="s">
        <v>2403</v>
      </c>
      <c r="T120" s="81">
        <v>16</v>
      </c>
      <c r="U120" s="48">
        <v>321</v>
      </c>
      <c r="V120" s="49" t="s">
        <v>2404</v>
      </c>
      <c r="W120" s="45" t="s">
        <v>23</v>
      </c>
      <c r="X120" s="45" t="s">
        <v>153</v>
      </c>
      <c r="Y120" s="45" t="s">
        <v>153</v>
      </c>
      <c r="Z120" s="45"/>
      <c r="AA120" s="45" t="s">
        <v>714</v>
      </c>
      <c r="AB120" s="45"/>
      <c r="AC120" s="45"/>
      <c r="AD120" s="45"/>
      <c r="AE120" s="45">
        <v>260.56</v>
      </c>
      <c r="AF120" s="45">
        <f>AG120+AH120</f>
        <v>260.56</v>
      </c>
      <c r="AG120" s="76">
        <v>260.56</v>
      </c>
      <c r="AH120" s="45"/>
      <c r="AI120" s="62">
        <v>661817163</v>
      </c>
      <c r="AJ120" s="62">
        <v>0</v>
      </c>
      <c r="AK120" s="45">
        <v>260.56</v>
      </c>
      <c r="AL120" s="45">
        <v>260.56</v>
      </c>
      <c r="AM120" s="45">
        <v>905</v>
      </c>
      <c r="AN120" s="45">
        <v>321</v>
      </c>
      <c r="AO120" s="45">
        <v>584</v>
      </c>
      <c r="AP120" s="45" t="s">
        <v>154</v>
      </c>
      <c r="AQ120" s="45" t="s">
        <v>1277</v>
      </c>
      <c r="AR120" s="45"/>
      <c r="AS120" s="45" t="s">
        <v>2405</v>
      </c>
      <c r="AT120" s="45" t="s">
        <v>716</v>
      </c>
      <c r="AU120" s="76" t="s">
        <v>163</v>
      </c>
      <c r="AV120" s="76" t="s">
        <v>2406</v>
      </c>
      <c r="AW120" s="76" t="s">
        <v>2407</v>
      </c>
      <c r="AX120" s="76" t="s">
        <v>481</v>
      </c>
      <c r="AY120" s="76" t="s">
        <v>2408</v>
      </c>
      <c r="AZ120" s="45">
        <v>81</v>
      </c>
      <c r="BA120" s="45" t="s">
        <v>2409</v>
      </c>
      <c r="BB120" s="112"/>
      <c r="BC120" s="112">
        <v>661817163</v>
      </c>
      <c r="BD120" s="112">
        <v>0</v>
      </c>
      <c r="BE120" s="112">
        <v>287700000</v>
      </c>
      <c r="BF120" s="62">
        <v>949517163</v>
      </c>
      <c r="BG120" s="103">
        <v>731289.68287292821</v>
      </c>
      <c r="BH120" s="104">
        <v>0.69</v>
      </c>
      <c r="BI120" s="62"/>
      <c r="BJ120" s="45"/>
      <c r="BK120" s="45"/>
      <c r="BL120" s="54">
        <f t="shared" si="30"/>
        <v>0</v>
      </c>
      <c r="BM120" s="76" t="s">
        <v>2410</v>
      </c>
      <c r="BN120" s="76" t="s">
        <v>2397</v>
      </c>
      <c r="BO120" s="45" t="s">
        <v>2401</v>
      </c>
      <c r="BP120" s="74">
        <v>44671</v>
      </c>
      <c r="BQ120" s="74">
        <v>44699</v>
      </c>
      <c r="BR120" s="74">
        <v>45063</v>
      </c>
      <c r="BS120" s="76" t="s">
        <v>2411</v>
      </c>
      <c r="BT120" s="74">
        <v>44690</v>
      </c>
      <c r="BU120" s="45">
        <v>12</v>
      </c>
      <c r="BV120" s="76" t="s">
        <v>2412</v>
      </c>
      <c r="BW120" s="76" t="s">
        <v>2413</v>
      </c>
      <c r="BX120" s="45" t="s">
        <v>486</v>
      </c>
      <c r="BY120" s="163">
        <v>45057</v>
      </c>
      <c r="BZ120" s="60">
        <v>231636007</v>
      </c>
      <c r="CA120" s="114">
        <v>44735</v>
      </c>
      <c r="CB120" s="60">
        <v>231636007</v>
      </c>
      <c r="CC120" s="114">
        <v>44890</v>
      </c>
      <c r="CD120" s="60">
        <v>198545149</v>
      </c>
      <c r="CE120" s="114">
        <v>45182</v>
      </c>
      <c r="CF120" s="114"/>
      <c r="CG120" s="114"/>
      <c r="CH120" s="114"/>
      <c r="CI120" s="114"/>
      <c r="CJ120" s="60"/>
      <c r="CK120" s="60"/>
      <c r="CL120" s="60"/>
      <c r="CM120" s="60"/>
      <c r="CN120" s="60"/>
      <c r="CO120" s="60"/>
      <c r="CP120" s="60"/>
      <c r="CQ120" s="60"/>
      <c r="CR120" s="60"/>
      <c r="CS120" s="60"/>
      <c r="CT120" s="60"/>
      <c r="CU120" s="60"/>
      <c r="CV120" s="60">
        <f t="shared" si="31"/>
        <v>661817163</v>
      </c>
      <c r="CW120" s="60">
        <f t="shared" si="32"/>
        <v>0</v>
      </c>
      <c r="CX120" s="60">
        <f t="shared" si="33"/>
        <v>0</v>
      </c>
      <c r="CY120" s="60">
        <f t="shared" si="34"/>
        <v>0</v>
      </c>
      <c r="CZ120" s="61">
        <f t="shared" si="35"/>
        <v>0</v>
      </c>
      <c r="DA120" s="61">
        <f t="shared" si="36"/>
        <v>0</v>
      </c>
      <c r="DB120" s="54">
        <f t="shared" si="37"/>
        <v>0</v>
      </c>
      <c r="DC120" s="60">
        <f t="shared" si="38"/>
        <v>0</v>
      </c>
      <c r="DD120" s="154">
        <v>432640212</v>
      </c>
      <c r="DE120" s="61">
        <f t="shared" si="39"/>
        <v>229176951</v>
      </c>
      <c r="DF120" s="62"/>
      <c r="DG120" s="61">
        <v>287700000</v>
      </c>
      <c r="DH120" s="61">
        <v>255400000</v>
      </c>
      <c r="DI120" s="64">
        <f t="shared" si="40"/>
        <v>0.88773027459158849</v>
      </c>
      <c r="DJ120" s="65"/>
      <c r="DK120" s="292">
        <v>0.75600000000000001</v>
      </c>
      <c r="DL120" s="66">
        <f t="shared" si="42"/>
        <v>0.65371561238885545</v>
      </c>
      <c r="DM120" s="45">
        <v>260.56</v>
      </c>
      <c r="DN120" s="75">
        <v>260</v>
      </c>
      <c r="DO120" s="45" t="s">
        <v>2414</v>
      </c>
      <c r="DP120" s="45"/>
      <c r="DQ120" s="67" t="s">
        <v>347</v>
      </c>
      <c r="DR120" s="45">
        <v>0</v>
      </c>
      <c r="DS120" s="67" t="s">
        <v>2415</v>
      </c>
      <c r="DT120" s="45">
        <v>260.56</v>
      </c>
      <c r="DU120" s="67">
        <v>2</v>
      </c>
      <c r="DV120" s="67"/>
      <c r="DW120" s="69"/>
      <c r="DX120" s="69"/>
      <c r="DY120" s="69">
        <v>0</v>
      </c>
      <c r="DZ120" s="69">
        <v>0</v>
      </c>
      <c r="EA120" s="69">
        <v>584</v>
      </c>
      <c r="EB120" s="69">
        <v>321</v>
      </c>
      <c r="EC120" s="69"/>
      <c r="ED120" s="69"/>
      <c r="EE120" s="69"/>
      <c r="EF120" s="67"/>
      <c r="EG120" s="70">
        <f t="shared" si="41"/>
        <v>781.12</v>
      </c>
      <c r="EH120" s="45" t="s">
        <v>168</v>
      </c>
      <c r="EI120" s="71"/>
      <c r="EJ120" s="119" t="s">
        <v>195</v>
      </c>
      <c r="EK120" s="119" t="s">
        <v>758</v>
      </c>
      <c r="EL120" s="119" t="s">
        <v>311</v>
      </c>
      <c r="EM120" s="146">
        <v>45078</v>
      </c>
      <c r="EN120" s="48">
        <v>0</v>
      </c>
      <c r="EO120" s="48">
        <v>0</v>
      </c>
      <c r="EP120" s="48">
        <v>0</v>
      </c>
      <c r="EQ120" s="48">
        <v>0</v>
      </c>
      <c r="ER120" s="45"/>
      <c r="ES120" s="77">
        <v>0</v>
      </c>
      <c r="ET120" s="77">
        <v>0</v>
      </c>
      <c r="EU120" s="78" t="s">
        <v>169</v>
      </c>
    </row>
    <row r="121" spans="1:151" s="98" customFormat="1" ht="48.75" hidden="1" customHeight="1" x14ac:dyDescent="0.2">
      <c r="A121" s="120"/>
      <c r="B121" s="121"/>
      <c r="C121" s="245"/>
      <c r="D121" s="161" t="s">
        <v>2416</v>
      </c>
      <c r="E121" s="172" t="s">
        <v>2417</v>
      </c>
      <c r="F121" s="45" t="s">
        <v>227</v>
      </c>
      <c r="G121" s="45" t="s">
        <v>600</v>
      </c>
      <c r="H121" s="45">
        <v>3118769409</v>
      </c>
      <c r="I121" s="45" t="s">
        <v>143</v>
      </c>
      <c r="J121" s="45" t="s">
        <v>601</v>
      </c>
      <c r="K121" s="45" t="s">
        <v>602</v>
      </c>
      <c r="L121" s="81">
        <v>1423807176717</v>
      </c>
      <c r="M121" s="45">
        <v>24</v>
      </c>
      <c r="N121" s="152" t="s">
        <v>2418</v>
      </c>
      <c r="O121" s="45" t="s">
        <v>2419</v>
      </c>
      <c r="P121" s="45" t="s">
        <v>606</v>
      </c>
      <c r="Q121" s="45" t="s">
        <v>1100</v>
      </c>
      <c r="R121" s="81">
        <v>1</v>
      </c>
      <c r="S121" s="76" t="s">
        <v>2420</v>
      </c>
      <c r="T121" s="81">
        <v>5</v>
      </c>
      <c r="U121" s="48">
        <v>8</v>
      </c>
      <c r="V121" s="49" t="s">
        <v>2421</v>
      </c>
      <c r="W121" s="45" t="s">
        <v>23</v>
      </c>
      <c r="X121" s="45" t="s">
        <v>153</v>
      </c>
      <c r="Y121" s="45" t="s">
        <v>153</v>
      </c>
      <c r="Z121" s="45"/>
      <c r="AA121" s="45" t="s">
        <v>714</v>
      </c>
      <c r="AB121" s="45"/>
      <c r="AC121" s="45"/>
      <c r="AD121" s="45"/>
      <c r="AE121" s="45">
        <v>439.3</v>
      </c>
      <c r="AF121" s="45">
        <f>AG121+AH121</f>
        <v>439.3</v>
      </c>
      <c r="AG121" s="45">
        <v>439.3</v>
      </c>
      <c r="AH121" s="45"/>
      <c r="AI121" s="154">
        <v>4393978853</v>
      </c>
      <c r="AJ121" s="154"/>
      <c r="AK121" s="45">
        <v>0</v>
      </c>
      <c r="AL121" s="45">
        <v>439.3</v>
      </c>
      <c r="AM121" s="45">
        <v>45</v>
      </c>
      <c r="AN121" s="45">
        <v>8</v>
      </c>
      <c r="AO121" s="45">
        <v>37</v>
      </c>
      <c r="AP121" s="45" t="s">
        <v>207</v>
      </c>
      <c r="AQ121" s="45" t="s">
        <v>155</v>
      </c>
      <c r="AR121" s="76" t="s">
        <v>156</v>
      </c>
      <c r="AS121" s="45" t="s">
        <v>2422</v>
      </c>
      <c r="AT121" s="45" t="s">
        <v>716</v>
      </c>
      <c r="AU121" s="76" t="s">
        <v>163</v>
      </c>
      <c r="AV121" s="45" t="s">
        <v>2423</v>
      </c>
      <c r="AW121" s="76" t="s">
        <v>2424</v>
      </c>
      <c r="AX121" s="45" t="s">
        <v>1237</v>
      </c>
      <c r="AY121" s="76" t="s">
        <v>2313</v>
      </c>
      <c r="AZ121" s="45">
        <v>96</v>
      </c>
      <c r="BA121" s="44" t="s">
        <v>2314</v>
      </c>
      <c r="BB121" s="112"/>
      <c r="BC121" s="112">
        <v>4393978853</v>
      </c>
      <c r="BD121" s="112">
        <v>0</v>
      </c>
      <c r="BE121" s="112">
        <v>2033420000</v>
      </c>
      <c r="BF121" s="61">
        <v>6427398853</v>
      </c>
      <c r="BG121" s="103">
        <v>97643974.51111111</v>
      </c>
      <c r="BH121" s="104">
        <v>0.68</v>
      </c>
      <c r="BI121" s="45"/>
      <c r="BJ121" s="45"/>
      <c r="BK121" s="45"/>
      <c r="BL121" s="54">
        <f t="shared" si="30"/>
        <v>0</v>
      </c>
      <c r="BM121" s="76" t="s">
        <v>2425</v>
      </c>
      <c r="BN121" s="76" t="s">
        <v>2416</v>
      </c>
      <c r="BO121" s="45" t="s">
        <v>2419</v>
      </c>
      <c r="BP121" s="74">
        <v>44676</v>
      </c>
      <c r="BQ121" s="74">
        <v>44743</v>
      </c>
      <c r="BR121" s="74">
        <v>45473</v>
      </c>
      <c r="BS121" s="76" t="s">
        <v>2426</v>
      </c>
      <c r="BT121" s="74">
        <v>44734</v>
      </c>
      <c r="BU121" s="45">
        <v>24</v>
      </c>
      <c r="BV121" s="76" t="s">
        <v>2317</v>
      </c>
      <c r="BW121" s="76" t="s">
        <v>2427</v>
      </c>
      <c r="BX121" s="45"/>
      <c r="BY121" s="45"/>
      <c r="BZ121" s="113">
        <v>1537892599</v>
      </c>
      <c r="CA121" s="114">
        <v>44769</v>
      </c>
      <c r="CB121" s="113">
        <v>1537892599</v>
      </c>
      <c r="CC121" s="114">
        <v>45260</v>
      </c>
      <c r="CD121" s="113"/>
      <c r="CE121" s="146"/>
      <c r="CF121" s="146"/>
      <c r="CG121" s="146"/>
      <c r="CH121" s="146"/>
      <c r="CI121" s="146"/>
      <c r="CJ121" s="113"/>
      <c r="CK121" s="113"/>
      <c r="CL121" s="113"/>
      <c r="CM121" s="113"/>
      <c r="CN121" s="113"/>
      <c r="CO121" s="113"/>
      <c r="CP121" s="113"/>
      <c r="CQ121" s="113"/>
      <c r="CR121" s="113"/>
      <c r="CS121" s="113"/>
      <c r="CT121" s="113"/>
      <c r="CU121" s="113"/>
      <c r="CV121" s="60">
        <f t="shared" si="31"/>
        <v>3075785198</v>
      </c>
      <c r="CW121" s="60">
        <f t="shared" si="32"/>
        <v>0</v>
      </c>
      <c r="CX121" s="60">
        <f t="shared" si="33"/>
        <v>1318193655</v>
      </c>
      <c r="CY121" s="60">
        <f t="shared" si="34"/>
        <v>0</v>
      </c>
      <c r="CZ121" s="61">
        <f t="shared" si="35"/>
        <v>0</v>
      </c>
      <c r="DA121" s="61">
        <f t="shared" si="36"/>
        <v>0</v>
      </c>
      <c r="DB121" s="54">
        <f t="shared" si="37"/>
        <v>0</v>
      </c>
      <c r="DC121" s="60">
        <f t="shared" si="38"/>
        <v>0</v>
      </c>
      <c r="DD121" s="166">
        <v>815988708</v>
      </c>
      <c r="DE121" s="61">
        <f t="shared" si="39"/>
        <v>2259796490</v>
      </c>
      <c r="DF121" s="60"/>
      <c r="DG121" s="61">
        <v>2033420000</v>
      </c>
      <c r="DH121" s="61">
        <v>68044408</v>
      </c>
      <c r="DI121" s="64">
        <f t="shared" si="40"/>
        <v>3.3463036657453947E-2</v>
      </c>
      <c r="DJ121" s="104">
        <v>2.4E-2</v>
      </c>
      <c r="DK121" s="65">
        <v>0.124</v>
      </c>
      <c r="DL121" s="66">
        <f t="shared" si="42"/>
        <v>0.18570610722053923</v>
      </c>
      <c r="DM121" s="45">
        <v>439.3</v>
      </c>
      <c r="DN121" s="167"/>
      <c r="DO121" s="75" t="s">
        <v>2428</v>
      </c>
      <c r="DP121" s="75"/>
      <c r="DQ121" s="75"/>
      <c r="DR121" s="45">
        <v>0</v>
      </c>
      <c r="DS121" s="75" t="s">
        <v>902</v>
      </c>
      <c r="DT121" s="45">
        <v>439.3</v>
      </c>
      <c r="DU121" s="168"/>
      <c r="DV121" s="69">
        <v>0</v>
      </c>
      <c r="DW121" s="69">
        <v>37</v>
      </c>
      <c r="DX121" s="69">
        <v>8</v>
      </c>
      <c r="DY121" s="69"/>
      <c r="DZ121" s="69"/>
      <c r="EA121" s="69"/>
      <c r="EB121" s="69"/>
      <c r="EC121" s="69"/>
      <c r="ED121" s="69"/>
      <c r="EE121" s="69">
        <v>0</v>
      </c>
      <c r="EF121" s="168">
        <v>0</v>
      </c>
      <c r="EG121" s="70">
        <f t="shared" si="41"/>
        <v>878.6</v>
      </c>
      <c r="EH121" s="45" t="s">
        <v>168</v>
      </c>
      <c r="EI121" s="149" t="s">
        <v>2429</v>
      </c>
      <c r="EJ121" s="119" t="s">
        <v>626</v>
      </c>
      <c r="EK121" s="119" t="s">
        <v>627</v>
      </c>
      <c r="EL121" s="119" t="s">
        <v>628</v>
      </c>
      <c r="EM121" s="169" t="s">
        <v>629</v>
      </c>
      <c r="EN121" s="48">
        <v>0</v>
      </c>
      <c r="EO121" s="48">
        <v>0</v>
      </c>
      <c r="EP121" s="48">
        <v>0</v>
      </c>
      <c r="EQ121" s="48">
        <v>0</v>
      </c>
      <c r="ER121" s="74"/>
    </row>
    <row r="122" spans="1:151" s="98" customFormat="1" ht="48.75" hidden="1" customHeight="1" x14ac:dyDescent="0.2">
      <c r="A122" s="120"/>
      <c r="B122" s="121" t="s">
        <v>2430</v>
      </c>
      <c r="C122" s="245" t="s">
        <v>2430</v>
      </c>
      <c r="D122" s="45" t="s">
        <v>2430</v>
      </c>
      <c r="E122" s="241" t="s">
        <v>2431</v>
      </c>
      <c r="F122" s="45" t="s">
        <v>141</v>
      </c>
      <c r="G122" s="45" t="s">
        <v>923</v>
      </c>
      <c r="H122" s="45">
        <v>3208384415</v>
      </c>
      <c r="I122" s="45" t="s">
        <v>143</v>
      </c>
      <c r="J122" s="45" t="s">
        <v>601</v>
      </c>
      <c r="K122" s="45" t="s">
        <v>602</v>
      </c>
      <c r="L122" s="81" t="s">
        <v>2432</v>
      </c>
      <c r="M122" s="45">
        <v>24</v>
      </c>
      <c r="N122" s="45" t="s">
        <v>2433</v>
      </c>
      <c r="O122" s="45" t="s">
        <v>2434</v>
      </c>
      <c r="P122" s="45" t="s">
        <v>606</v>
      </c>
      <c r="Q122" s="45" t="s">
        <v>2435</v>
      </c>
      <c r="R122" s="81">
        <v>1</v>
      </c>
      <c r="S122" s="76" t="s">
        <v>2436</v>
      </c>
      <c r="T122" s="81">
        <v>5</v>
      </c>
      <c r="U122" s="48">
        <v>40</v>
      </c>
      <c r="V122" s="49" t="s">
        <v>2437</v>
      </c>
      <c r="W122" s="45" t="s">
        <v>27</v>
      </c>
      <c r="X122" s="45"/>
      <c r="Y122" s="45"/>
      <c r="Z122" s="45"/>
      <c r="AA122" s="45"/>
      <c r="AB122" s="45" t="s">
        <v>153</v>
      </c>
      <c r="AC122" s="45"/>
      <c r="AD122" s="45" t="s">
        <v>153</v>
      </c>
      <c r="AE122" s="45">
        <v>2</v>
      </c>
      <c r="AF122" s="45">
        <f>AE122+AK122</f>
        <v>22.89</v>
      </c>
      <c r="AG122" s="45"/>
      <c r="AH122" s="45"/>
      <c r="AI122" s="45"/>
      <c r="AJ122" s="45"/>
      <c r="AK122" s="45">
        <v>20.89</v>
      </c>
      <c r="AL122" s="45">
        <v>25</v>
      </c>
      <c r="AM122" s="45">
        <v>100</v>
      </c>
      <c r="AN122" s="45">
        <v>40</v>
      </c>
      <c r="AO122" s="45">
        <v>60</v>
      </c>
      <c r="AP122" s="45" t="s">
        <v>154</v>
      </c>
      <c r="AQ122" s="45" t="s">
        <v>1277</v>
      </c>
      <c r="AR122" s="45" t="s">
        <v>236</v>
      </c>
      <c r="AS122" s="45" t="s">
        <v>2438</v>
      </c>
      <c r="AT122" s="45" t="s">
        <v>1373</v>
      </c>
      <c r="AU122" s="45" t="s">
        <v>2439</v>
      </c>
      <c r="AV122" s="45" t="s">
        <v>2440</v>
      </c>
      <c r="AW122" s="45" t="s">
        <v>2441</v>
      </c>
      <c r="AX122" s="45" t="s">
        <v>161</v>
      </c>
      <c r="AY122" s="45" t="s">
        <v>2442</v>
      </c>
      <c r="AZ122" s="45">
        <v>90</v>
      </c>
      <c r="BA122" s="45" t="s">
        <v>2443</v>
      </c>
      <c r="BB122" s="112"/>
      <c r="BC122" s="112">
        <v>900000000</v>
      </c>
      <c r="BD122" s="112">
        <v>185932514.12</v>
      </c>
      <c r="BE122" s="112">
        <v>614142380</v>
      </c>
      <c r="BF122" s="54">
        <v>1514142380</v>
      </c>
      <c r="BG122" s="123">
        <v>9000000</v>
      </c>
      <c r="BH122" s="66">
        <v>0.59</v>
      </c>
      <c r="BI122" s="54"/>
      <c r="BJ122" s="45"/>
      <c r="BK122" s="45"/>
      <c r="BL122" s="54">
        <f t="shared" si="30"/>
        <v>0</v>
      </c>
      <c r="BM122" s="45"/>
      <c r="BN122" s="45" t="s">
        <v>2430</v>
      </c>
      <c r="BO122" s="45" t="s">
        <v>2434</v>
      </c>
      <c r="BP122" s="74">
        <v>44687</v>
      </c>
      <c r="BQ122" s="74">
        <v>44720</v>
      </c>
      <c r="BR122" s="74">
        <v>45450</v>
      </c>
      <c r="BS122" s="76" t="s">
        <v>2444</v>
      </c>
      <c r="BT122" s="74">
        <v>44718</v>
      </c>
      <c r="BU122" s="45">
        <v>24</v>
      </c>
      <c r="BV122" s="76" t="s">
        <v>2445</v>
      </c>
      <c r="BW122" s="76" t="s">
        <v>2446</v>
      </c>
      <c r="BX122" s="45"/>
      <c r="BY122" s="45"/>
      <c r="BZ122" s="54">
        <v>315000000</v>
      </c>
      <c r="CA122" s="114">
        <v>44760</v>
      </c>
      <c r="CB122" s="54">
        <v>315000000</v>
      </c>
      <c r="CC122" s="114">
        <v>45168</v>
      </c>
      <c r="CD122" s="54"/>
      <c r="CE122" s="146"/>
      <c r="CF122" s="146"/>
      <c r="CG122" s="146"/>
      <c r="CH122" s="146"/>
      <c r="CI122" s="146"/>
      <c r="CJ122" s="54"/>
      <c r="CK122" s="54"/>
      <c r="CL122" s="54"/>
      <c r="CM122" s="54"/>
      <c r="CN122" s="54"/>
      <c r="CO122" s="54"/>
      <c r="CP122" s="54"/>
      <c r="CQ122" s="54"/>
      <c r="CR122" s="54"/>
      <c r="CS122" s="54"/>
      <c r="CT122" s="54"/>
      <c r="CU122" s="54"/>
      <c r="CV122" s="60">
        <f t="shared" si="31"/>
        <v>630000000</v>
      </c>
      <c r="CW122" s="60">
        <f t="shared" si="32"/>
        <v>0</v>
      </c>
      <c r="CX122" s="60">
        <f t="shared" si="33"/>
        <v>270000000</v>
      </c>
      <c r="CY122" s="60">
        <f t="shared" si="34"/>
        <v>185932514.12</v>
      </c>
      <c r="CZ122" s="61">
        <f t="shared" si="35"/>
        <v>0</v>
      </c>
      <c r="DA122" s="61">
        <f t="shared" si="36"/>
        <v>0</v>
      </c>
      <c r="DB122" s="54">
        <f t="shared" si="37"/>
        <v>0</v>
      </c>
      <c r="DC122" s="60">
        <f t="shared" si="38"/>
        <v>0</v>
      </c>
      <c r="DD122" s="54">
        <v>293361035</v>
      </c>
      <c r="DE122" s="61">
        <f t="shared" si="39"/>
        <v>336638965</v>
      </c>
      <c r="DF122" s="54"/>
      <c r="DG122" s="54">
        <v>614142380</v>
      </c>
      <c r="DH122" s="54">
        <v>287350346</v>
      </c>
      <c r="DI122" s="64">
        <f t="shared" si="40"/>
        <v>0.46788880780381903</v>
      </c>
      <c r="DJ122" s="177">
        <v>2.69E-2</v>
      </c>
      <c r="DK122" s="190">
        <v>0.37930000000000003</v>
      </c>
      <c r="DL122" s="66">
        <f t="shared" si="42"/>
        <v>0.32595670555555556</v>
      </c>
      <c r="DM122" s="45">
        <v>2</v>
      </c>
      <c r="DN122" s="45"/>
      <c r="DO122" s="45"/>
      <c r="DP122" s="45"/>
      <c r="DQ122" s="45"/>
      <c r="DR122" s="45">
        <v>20.89</v>
      </c>
      <c r="DS122" s="81">
        <v>21</v>
      </c>
      <c r="DT122" s="45">
        <v>25</v>
      </c>
      <c r="DU122" s="81">
        <v>0</v>
      </c>
      <c r="DV122" s="81">
        <v>100</v>
      </c>
      <c r="DW122" s="69"/>
      <c r="DX122" s="69"/>
      <c r="DY122" s="69"/>
      <c r="DZ122" s="69"/>
      <c r="EA122" s="69">
        <v>60</v>
      </c>
      <c r="EB122" s="69">
        <v>40</v>
      </c>
      <c r="EC122" s="69"/>
      <c r="ED122" s="69"/>
      <c r="EE122" s="69"/>
      <c r="EF122" s="81">
        <v>100</v>
      </c>
      <c r="EG122" s="70">
        <f t="shared" si="41"/>
        <v>25</v>
      </c>
      <c r="EH122" s="179" t="s">
        <v>168</v>
      </c>
      <c r="EI122" s="71" t="s">
        <v>2447</v>
      </c>
      <c r="EJ122" s="72" t="s">
        <v>941</v>
      </c>
      <c r="EK122" s="72" t="s">
        <v>505</v>
      </c>
      <c r="EL122" s="72" t="s">
        <v>942</v>
      </c>
      <c r="EM122" s="146">
        <v>45139</v>
      </c>
      <c r="EN122" s="48">
        <v>100</v>
      </c>
      <c r="EO122" s="48">
        <v>100</v>
      </c>
      <c r="EP122" s="48" t="s">
        <v>901</v>
      </c>
      <c r="EQ122" s="48">
        <v>100</v>
      </c>
      <c r="ER122" s="293">
        <v>45450</v>
      </c>
      <c r="ES122" s="180">
        <v>100</v>
      </c>
      <c r="ET122" s="180">
        <v>100</v>
      </c>
      <c r="EU122" s="78" t="s">
        <v>169</v>
      </c>
    </row>
    <row r="123" spans="1:151" s="98" customFormat="1" ht="48.75" hidden="1" customHeight="1" x14ac:dyDescent="0.2">
      <c r="A123" s="120"/>
      <c r="B123" s="121" t="s">
        <v>2448</v>
      </c>
      <c r="C123" s="245" t="s">
        <v>2448</v>
      </c>
      <c r="D123" s="45" t="s">
        <v>2448</v>
      </c>
      <c r="E123" s="172" t="s">
        <v>2449</v>
      </c>
      <c r="F123" s="43" t="s">
        <v>141</v>
      </c>
      <c r="G123" s="45" t="s">
        <v>745</v>
      </c>
      <c r="H123" s="45">
        <v>3128665459</v>
      </c>
      <c r="I123" s="45" t="s">
        <v>143</v>
      </c>
      <c r="J123" s="45" t="s">
        <v>383</v>
      </c>
      <c r="K123" s="45" t="s">
        <v>384</v>
      </c>
      <c r="L123" s="81">
        <v>119821272909</v>
      </c>
      <c r="M123" s="45">
        <v>18</v>
      </c>
      <c r="N123" s="152" t="s">
        <v>2450</v>
      </c>
      <c r="O123" s="45" t="s">
        <v>2451</v>
      </c>
      <c r="P123" s="45" t="s">
        <v>388</v>
      </c>
      <c r="Q123" s="45" t="s">
        <v>2452</v>
      </c>
      <c r="R123" s="81">
        <v>1</v>
      </c>
      <c r="S123" s="76" t="s">
        <v>2453</v>
      </c>
      <c r="T123" s="81">
        <v>4</v>
      </c>
      <c r="U123" s="48">
        <v>883</v>
      </c>
      <c r="V123" s="49" t="s">
        <v>2454</v>
      </c>
      <c r="W123" s="45" t="s">
        <v>23</v>
      </c>
      <c r="X123" s="45" t="s">
        <v>153</v>
      </c>
      <c r="Y123" s="45" t="s">
        <v>153</v>
      </c>
      <c r="Z123" s="45"/>
      <c r="AA123" s="45" t="s">
        <v>714</v>
      </c>
      <c r="AB123" s="45"/>
      <c r="AC123" s="45"/>
      <c r="AD123" s="45"/>
      <c r="AE123" s="45">
        <v>250</v>
      </c>
      <c r="AF123" s="45">
        <f>AG123+AH123</f>
        <v>250</v>
      </c>
      <c r="AG123" s="76">
        <v>250</v>
      </c>
      <c r="AH123" s="76">
        <v>0</v>
      </c>
      <c r="AI123" s="62">
        <v>244312790</v>
      </c>
      <c r="AJ123" s="62">
        <v>0</v>
      </c>
      <c r="AK123" s="45">
        <v>0</v>
      </c>
      <c r="AL123" s="45">
        <v>250</v>
      </c>
      <c r="AM123" s="45">
        <v>1819</v>
      </c>
      <c r="AN123" s="45">
        <v>883</v>
      </c>
      <c r="AO123" s="45">
        <v>936</v>
      </c>
      <c r="AP123" s="45" t="s">
        <v>154</v>
      </c>
      <c r="AQ123" s="45" t="s">
        <v>1277</v>
      </c>
      <c r="AR123" s="45"/>
      <c r="AS123" s="45" t="s">
        <v>2455</v>
      </c>
      <c r="AT123" s="45" t="s">
        <v>716</v>
      </c>
      <c r="AU123" s="76" t="s">
        <v>163</v>
      </c>
      <c r="AV123" s="76" t="s">
        <v>2456</v>
      </c>
      <c r="AW123" s="76" t="s">
        <v>2457</v>
      </c>
      <c r="AX123" s="76" t="s">
        <v>481</v>
      </c>
      <c r="AY123" s="76" t="s">
        <v>2458</v>
      </c>
      <c r="AZ123" s="45">
        <v>78</v>
      </c>
      <c r="BA123" s="45" t="s">
        <v>617</v>
      </c>
      <c r="BB123" s="112"/>
      <c r="BC123" s="112">
        <v>244312790</v>
      </c>
      <c r="BD123" s="112">
        <v>0</v>
      </c>
      <c r="BE123" s="112">
        <v>195550000</v>
      </c>
      <c r="BF123" s="62">
        <v>439862790</v>
      </c>
      <c r="BG123" s="103">
        <v>134311.59428257286</v>
      </c>
      <c r="BH123" s="104">
        <v>0.55000000000000004</v>
      </c>
      <c r="BI123" s="62"/>
      <c r="BJ123" s="45"/>
      <c r="BK123" s="45"/>
      <c r="BL123" s="54">
        <f t="shared" si="30"/>
        <v>0</v>
      </c>
      <c r="BM123" s="76" t="s">
        <v>2459</v>
      </c>
      <c r="BN123" s="76" t="s">
        <v>2448</v>
      </c>
      <c r="BO123" s="45" t="s">
        <v>2451</v>
      </c>
      <c r="BP123" s="74">
        <v>44697</v>
      </c>
      <c r="BQ123" s="74">
        <v>44837</v>
      </c>
      <c r="BR123" s="74">
        <v>45384</v>
      </c>
      <c r="BS123" s="76" t="s">
        <v>2460</v>
      </c>
      <c r="BT123" s="74">
        <v>44718</v>
      </c>
      <c r="BU123" s="45">
        <v>18</v>
      </c>
      <c r="BV123" s="76" t="s">
        <v>2461</v>
      </c>
      <c r="BW123" s="76" t="s">
        <v>2462</v>
      </c>
      <c r="BX123" s="45"/>
      <c r="BY123" s="45"/>
      <c r="BZ123" s="154">
        <v>85509477</v>
      </c>
      <c r="CA123" s="114">
        <v>44835</v>
      </c>
      <c r="CB123" s="154">
        <v>85509477</v>
      </c>
      <c r="CC123" s="114">
        <v>45247</v>
      </c>
      <c r="CD123" s="60"/>
      <c r="CE123" s="146"/>
      <c r="CF123" s="146"/>
      <c r="CG123" s="146"/>
      <c r="CH123" s="146"/>
      <c r="CI123" s="146"/>
      <c r="CJ123" s="60"/>
      <c r="CK123" s="60"/>
      <c r="CL123" s="60"/>
      <c r="CM123" s="60"/>
      <c r="CN123" s="60"/>
      <c r="CO123" s="60"/>
      <c r="CP123" s="60"/>
      <c r="CQ123" s="60"/>
      <c r="CR123" s="60"/>
      <c r="CS123" s="60"/>
      <c r="CT123" s="60"/>
      <c r="CU123" s="60"/>
      <c r="CV123" s="60">
        <f t="shared" si="31"/>
        <v>171018954</v>
      </c>
      <c r="CW123" s="60">
        <f t="shared" si="32"/>
        <v>0</v>
      </c>
      <c r="CX123" s="60">
        <f t="shared" si="33"/>
        <v>73293836</v>
      </c>
      <c r="CY123" s="60">
        <f t="shared" si="34"/>
        <v>0</v>
      </c>
      <c r="CZ123" s="61">
        <f t="shared" si="35"/>
        <v>0</v>
      </c>
      <c r="DA123" s="61">
        <f t="shared" si="36"/>
        <v>0</v>
      </c>
      <c r="DB123" s="54">
        <f t="shared" si="37"/>
        <v>0</v>
      </c>
      <c r="DC123" s="60">
        <f t="shared" si="38"/>
        <v>0</v>
      </c>
      <c r="DD123" s="154">
        <v>80508235</v>
      </c>
      <c r="DE123" s="61">
        <f t="shared" si="39"/>
        <v>90510719</v>
      </c>
      <c r="DF123" s="62"/>
      <c r="DG123" s="61">
        <v>195550000</v>
      </c>
      <c r="DH123" s="61">
        <v>21747944</v>
      </c>
      <c r="DI123" s="64">
        <f t="shared" si="40"/>
        <v>0.11121423676809</v>
      </c>
      <c r="DJ123" s="65">
        <v>0</v>
      </c>
      <c r="DK123" s="65">
        <v>0.31000000000000005</v>
      </c>
      <c r="DL123" s="66">
        <f t="shared" si="42"/>
        <v>0.32952935046912607</v>
      </c>
      <c r="DM123" s="45">
        <v>250</v>
      </c>
      <c r="DN123" s="75">
        <v>150</v>
      </c>
      <c r="DO123" s="75" t="s">
        <v>2463</v>
      </c>
      <c r="DP123" s="45"/>
      <c r="DQ123" s="67" t="s">
        <v>347</v>
      </c>
      <c r="DR123" s="45">
        <v>0</v>
      </c>
      <c r="DS123" s="67" t="s">
        <v>2058</v>
      </c>
      <c r="DT123" s="45">
        <v>250</v>
      </c>
      <c r="DU123" s="67">
        <v>1</v>
      </c>
      <c r="DV123" s="67"/>
      <c r="DW123" s="69">
        <v>0</v>
      </c>
      <c r="DX123" s="69">
        <v>0</v>
      </c>
      <c r="DY123" s="69">
        <v>0</v>
      </c>
      <c r="DZ123" s="69">
        <v>0</v>
      </c>
      <c r="EA123" s="69">
        <v>936</v>
      </c>
      <c r="EB123" s="69">
        <v>883</v>
      </c>
      <c r="EC123" s="69" t="s">
        <v>2464</v>
      </c>
      <c r="ED123" s="69"/>
      <c r="EE123" s="69">
        <v>0</v>
      </c>
      <c r="EF123" s="67"/>
      <c r="EG123" s="70">
        <f t="shared" si="41"/>
        <v>650</v>
      </c>
      <c r="EH123" s="45" t="s">
        <v>168</v>
      </c>
      <c r="EI123" s="71" t="s">
        <v>2465</v>
      </c>
      <c r="EJ123" s="119" t="s">
        <v>941</v>
      </c>
      <c r="EK123" s="119" t="s">
        <v>2466</v>
      </c>
      <c r="EL123" s="119" t="s">
        <v>311</v>
      </c>
      <c r="EM123" s="146">
        <v>45163</v>
      </c>
      <c r="EN123" s="48">
        <v>0</v>
      </c>
      <c r="EO123" s="48">
        <v>0</v>
      </c>
      <c r="EP123" s="48">
        <v>0</v>
      </c>
      <c r="EQ123" s="48">
        <v>0</v>
      </c>
      <c r="ER123" s="153"/>
      <c r="ES123" s="77">
        <v>0</v>
      </c>
      <c r="ET123" s="77">
        <v>0</v>
      </c>
      <c r="EU123" s="78" t="s">
        <v>169</v>
      </c>
    </row>
    <row r="124" spans="1:151" s="98" customFormat="1" ht="48.75" hidden="1" customHeight="1" x14ac:dyDescent="0.2">
      <c r="A124" s="120"/>
      <c r="B124" s="121"/>
      <c r="C124" s="245"/>
      <c r="D124" s="294" t="s">
        <v>2467</v>
      </c>
      <c r="E124" s="172" t="s">
        <v>2468</v>
      </c>
      <c r="F124" s="43" t="s">
        <v>141</v>
      </c>
      <c r="G124" s="45" t="s">
        <v>2103</v>
      </c>
      <c r="H124" s="45">
        <v>3122250794</v>
      </c>
      <c r="I124" s="45" t="s">
        <v>143</v>
      </c>
      <c r="J124" s="45" t="s">
        <v>383</v>
      </c>
      <c r="K124" s="45" t="s">
        <v>2469</v>
      </c>
      <c r="L124" s="81">
        <v>976109344817</v>
      </c>
      <c r="M124" s="45">
        <v>24</v>
      </c>
      <c r="N124" s="152" t="s">
        <v>2470</v>
      </c>
      <c r="O124" s="45" t="s">
        <v>2471</v>
      </c>
      <c r="P124" s="45" t="s">
        <v>2472</v>
      </c>
      <c r="Q124" s="45" t="s">
        <v>2473</v>
      </c>
      <c r="R124" s="45">
        <v>1</v>
      </c>
      <c r="S124" s="45" t="s">
        <v>2474</v>
      </c>
      <c r="T124" s="45">
        <v>4</v>
      </c>
      <c r="U124" s="48">
        <v>729</v>
      </c>
      <c r="V124" s="49" t="s">
        <v>2475</v>
      </c>
      <c r="W124" s="45" t="s">
        <v>23</v>
      </c>
      <c r="X124" s="45" t="s">
        <v>153</v>
      </c>
      <c r="Y124" s="45" t="s">
        <v>153</v>
      </c>
      <c r="Z124" s="45"/>
      <c r="AA124" s="45" t="s">
        <v>714</v>
      </c>
      <c r="AB124" s="45"/>
      <c r="AC124" s="45"/>
      <c r="AD124" s="45"/>
      <c r="AE124" s="45">
        <v>1000</v>
      </c>
      <c r="AF124" s="45">
        <f>AG124+AH124</f>
        <v>1000</v>
      </c>
      <c r="AG124" s="76">
        <v>1000</v>
      </c>
      <c r="AH124" s="76"/>
      <c r="AI124" s="62">
        <v>8153931970</v>
      </c>
      <c r="AJ124" s="62"/>
      <c r="AK124" s="45">
        <v>0</v>
      </c>
      <c r="AL124" s="45">
        <v>1000</v>
      </c>
      <c r="AM124" s="45">
        <v>1364</v>
      </c>
      <c r="AN124" s="45">
        <v>729</v>
      </c>
      <c r="AO124" s="45">
        <v>635</v>
      </c>
      <c r="AP124" s="45" t="s">
        <v>1148</v>
      </c>
      <c r="AQ124" s="45" t="s">
        <v>1277</v>
      </c>
      <c r="AR124" s="45"/>
      <c r="AS124" s="45" t="s">
        <v>2476</v>
      </c>
      <c r="AT124" s="45" t="s">
        <v>716</v>
      </c>
      <c r="AU124" s="76" t="s">
        <v>163</v>
      </c>
      <c r="AV124" s="76" t="s">
        <v>2477</v>
      </c>
      <c r="AW124" s="76" t="s">
        <v>2478</v>
      </c>
      <c r="AX124" s="76" t="s">
        <v>719</v>
      </c>
      <c r="AY124" s="76" t="s">
        <v>2478</v>
      </c>
      <c r="AZ124" s="45">
        <v>83</v>
      </c>
      <c r="BA124" s="45" t="s">
        <v>163</v>
      </c>
      <c r="BB124" s="112"/>
      <c r="BC124" s="112">
        <v>5707752379</v>
      </c>
      <c r="BD124" s="112">
        <v>0</v>
      </c>
      <c r="BE124" s="112">
        <v>2446179591</v>
      </c>
      <c r="BF124" s="62">
        <v>8153931970</v>
      </c>
      <c r="BG124" s="103">
        <v>4184569.1928152493</v>
      </c>
      <c r="BH124" s="104">
        <v>0.7</v>
      </c>
      <c r="BI124" s="62"/>
      <c r="BJ124" s="45"/>
      <c r="BK124" s="45"/>
      <c r="BL124" s="54">
        <f t="shared" si="30"/>
        <v>0</v>
      </c>
      <c r="BM124" s="76" t="s">
        <v>2479</v>
      </c>
      <c r="BN124" s="76" t="s">
        <v>2467</v>
      </c>
      <c r="BO124" s="45" t="s">
        <v>2471</v>
      </c>
      <c r="BP124" s="74">
        <v>44694</v>
      </c>
      <c r="BQ124" s="74">
        <v>44714</v>
      </c>
      <c r="BR124" s="74">
        <v>45444</v>
      </c>
      <c r="BS124" s="76" t="s">
        <v>2480</v>
      </c>
      <c r="BT124" s="74">
        <v>44701</v>
      </c>
      <c r="BU124" s="45">
        <v>24</v>
      </c>
      <c r="BV124" s="76" t="s">
        <v>2481</v>
      </c>
      <c r="BW124" s="76" t="s">
        <v>2482</v>
      </c>
      <c r="BX124" s="45"/>
      <c r="BY124" s="45"/>
      <c r="BZ124" s="60">
        <v>1997713333</v>
      </c>
      <c r="CA124" s="114">
        <v>44757</v>
      </c>
      <c r="CB124" s="60"/>
      <c r="CC124" s="146"/>
      <c r="CD124" s="60"/>
      <c r="CE124" s="146"/>
      <c r="CF124" s="146"/>
      <c r="CG124" s="146"/>
      <c r="CH124" s="146"/>
      <c r="CI124" s="146"/>
      <c r="CJ124" s="60"/>
      <c r="CK124" s="60"/>
      <c r="CL124" s="60"/>
      <c r="CM124" s="60"/>
      <c r="CN124" s="60"/>
      <c r="CO124" s="60"/>
      <c r="CP124" s="60"/>
      <c r="CQ124" s="60"/>
      <c r="CR124" s="60"/>
      <c r="CS124" s="60"/>
      <c r="CT124" s="60"/>
      <c r="CU124" s="60"/>
      <c r="CV124" s="60">
        <f t="shared" si="31"/>
        <v>1997713333</v>
      </c>
      <c r="CW124" s="60">
        <f t="shared" si="32"/>
        <v>0</v>
      </c>
      <c r="CX124" s="60">
        <f t="shared" si="33"/>
        <v>3710039046</v>
      </c>
      <c r="CY124" s="60">
        <f t="shared" si="34"/>
        <v>0</v>
      </c>
      <c r="CZ124" s="61">
        <f t="shared" si="35"/>
        <v>0</v>
      </c>
      <c r="DA124" s="61">
        <f t="shared" si="36"/>
        <v>0</v>
      </c>
      <c r="DB124" s="54">
        <f t="shared" si="37"/>
        <v>0</v>
      </c>
      <c r="DC124" s="60">
        <f t="shared" si="38"/>
        <v>0</v>
      </c>
      <c r="DD124" s="154">
        <v>1952407148</v>
      </c>
      <c r="DE124" s="61">
        <f t="shared" si="39"/>
        <v>45306185</v>
      </c>
      <c r="DF124" s="62"/>
      <c r="DG124" s="61">
        <v>2446179591</v>
      </c>
      <c r="DH124" s="61">
        <v>467569950</v>
      </c>
      <c r="DI124" s="64">
        <f t="shared" si="40"/>
        <v>0.19114293640593127</v>
      </c>
      <c r="DJ124" s="65">
        <v>0</v>
      </c>
      <c r="DK124" s="65">
        <v>0.47800000000000004</v>
      </c>
      <c r="DL124" s="66">
        <f t="shared" si="42"/>
        <v>0.34206234229489513</v>
      </c>
      <c r="DM124" s="45">
        <v>1000</v>
      </c>
      <c r="DN124" s="75">
        <v>400</v>
      </c>
      <c r="DO124" s="75" t="s">
        <v>347</v>
      </c>
      <c r="DP124" s="75"/>
      <c r="DQ124" s="75"/>
      <c r="DR124" s="45">
        <v>0</v>
      </c>
      <c r="DS124" s="67"/>
      <c r="DT124" s="45">
        <v>1000</v>
      </c>
      <c r="DU124" s="67"/>
      <c r="DV124" s="67"/>
      <c r="DW124" s="68"/>
      <c r="DX124" s="68"/>
      <c r="DY124" s="68">
        <v>635</v>
      </c>
      <c r="DZ124" s="68">
        <v>729</v>
      </c>
      <c r="EA124" s="68"/>
      <c r="EB124" s="68"/>
      <c r="EC124" s="68"/>
      <c r="ED124" s="68"/>
      <c r="EE124" s="69"/>
      <c r="EF124" s="67"/>
      <c r="EG124" s="70">
        <f t="shared" si="41"/>
        <v>2400</v>
      </c>
      <c r="EH124" s="76" t="s">
        <v>2483</v>
      </c>
      <c r="EI124" s="71" t="s">
        <v>2484</v>
      </c>
      <c r="EJ124" s="119" t="s">
        <v>727</v>
      </c>
      <c r="EK124" s="119" t="s">
        <v>2485</v>
      </c>
      <c r="EL124" s="119" t="s">
        <v>2486</v>
      </c>
      <c r="EM124" s="146" t="s">
        <v>2487</v>
      </c>
      <c r="EN124" s="48">
        <v>0</v>
      </c>
      <c r="EO124" s="48">
        <v>0</v>
      </c>
      <c r="EP124" s="48">
        <v>0</v>
      </c>
      <c r="EQ124" s="48">
        <v>0</v>
      </c>
      <c r="ER124" s="45" t="s">
        <v>2488</v>
      </c>
      <c r="ES124" s="77">
        <v>0</v>
      </c>
      <c r="ET124" s="77">
        <v>0</v>
      </c>
      <c r="EU124" s="78" t="s">
        <v>169</v>
      </c>
    </row>
    <row r="125" spans="1:151" s="98" customFormat="1" ht="48.75" hidden="1" customHeight="1" x14ac:dyDescent="0.15">
      <c r="A125" s="120"/>
      <c r="B125" s="121"/>
      <c r="C125" s="245" t="s">
        <v>2489</v>
      </c>
      <c r="D125" s="45" t="s">
        <v>2489</v>
      </c>
      <c r="E125" s="172" t="s">
        <v>2490</v>
      </c>
      <c r="F125" s="45" t="s">
        <v>227</v>
      </c>
      <c r="G125" s="45" t="s">
        <v>1187</v>
      </c>
      <c r="H125" s="45">
        <v>3114190277</v>
      </c>
      <c r="I125" s="45" t="s">
        <v>143</v>
      </c>
      <c r="J125" s="45" t="s">
        <v>601</v>
      </c>
      <c r="K125" s="45" t="s">
        <v>1188</v>
      </c>
      <c r="L125" s="81">
        <v>1220001321895</v>
      </c>
      <c r="M125" s="45">
        <v>24</v>
      </c>
      <c r="N125" s="152" t="s">
        <v>2491</v>
      </c>
      <c r="O125" s="45" t="s">
        <v>2492</v>
      </c>
      <c r="P125" s="45" t="s">
        <v>1313</v>
      </c>
      <c r="Q125" s="45" t="s">
        <v>2493</v>
      </c>
      <c r="R125" s="81">
        <v>1</v>
      </c>
      <c r="S125" s="76" t="s">
        <v>2494</v>
      </c>
      <c r="T125" s="81">
        <v>0</v>
      </c>
      <c r="U125" s="48">
        <v>1179</v>
      </c>
      <c r="V125" s="49" t="s">
        <v>2495</v>
      </c>
      <c r="W125" s="45" t="s">
        <v>23</v>
      </c>
      <c r="X125" s="45" t="s">
        <v>153</v>
      </c>
      <c r="Y125" s="45" t="s">
        <v>153</v>
      </c>
      <c r="Z125" s="45"/>
      <c r="AA125" s="45" t="s">
        <v>714</v>
      </c>
      <c r="AB125" s="45"/>
      <c r="AC125" s="45"/>
      <c r="AD125" s="45"/>
      <c r="AE125" s="45">
        <v>259.8</v>
      </c>
      <c r="AF125" s="45">
        <f>AG125+AH125</f>
        <v>259.8</v>
      </c>
      <c r="AG125" s="45">
        <v>259.8</v>
      </c>
      <c r="AH125" s="45"/>
      <c r="AI125" s="61">
        <v>2593701826</v>
      </c>
      <c r="AJ125" s="61"/>
      <c r="AK125" s="45">
        <v>0</v>
      </c>
      <c r="AL125" s="45">
        <v>259.8</v>
      </c>
      <c r="AM125" s="45">
        <v>2283</v>
      </c>
      <c r="AN125" s="45">
        <v>1179</v>
      </c>
      <c r="AO125" s="45">
        <v>1104</v>
      </c>
      <c r="AP125" s="45" t="s">
        <v>154</v>
      </c>
      <c r="AQ125" s="45" t="s">
        <v>1277</v>
      </c>
      <c r="AR125" s="76"/>
      <c r="AS125" s="45" t="s">
        <v>2496</v>
      </c>
      <c r="AT125" s="45" t="s">
        <v>716</v>
      </c>
      <c r="AU125" s="76" t="s">
        <v>817</v>
      </c>
      <c r="AV125" s="45" t="s">
        <v>2497</v>
      </c>
      <c r="AW125" s="76" t="s">
        <v>2497</v>
      </c>
      <c r="AX125" s="45" t="s">
        <v>1237</v>
      </c>
      <c r="AY125" s="76" t="s">
        <v>2497</v>
      </c>
      <c r="AZ125" s="45">
        <v>81</v>
      </c>
      <c r="BA125" s="45" t="s">
        <v>163</v>
      </c>
      <c r="BB125" s="112"/>
      <c r="BC125" s="112">
        <v>1814546137</v>
      </c>
      <c r="BD125" s="112">
        <v>0</v>
      </c>
      <c r="BE125" s="112">
        <v>779155689</v>
      </c>
      <c r="BF125" s="61">
        <v>2593701826</v>
      </c>
      <c r="BG125" s="103">
        <v>794807.76916338154</v>
      </c>
      <c r="BH125" s="104">
        <v>0.69</v>
      </c>
      <c r="BI125" s="61"/>
      <c r="BJ125" s="45"/>
      <c r="BK125" s="45"/>
      <c r="BL125" s="54">
        <f t="shared" si="30"/>
        <v>0</v>
      </c>
      <c r="BM125" s="76" t="s">
        <v>2498</v>
      </c>
      <c r="BN125" s="76" t="s">
        <v>2499</v>
      </c>
      <c r="BO125" s="45" t="s">
        <v>2492</v>
      </c>
      <c r="BP125" s="74">
        <v>44694</v>
      </c>
      <c r="BQ125" s="74">
        <v>44725</v>
      </c>
      <c r="BR125" s="74">
        <v>45455</v>
      </c>
      <c r="BS125" s="76" t="s">
        <v>2500</v>
      </c>
      <c r="BT125" s="163">
        <v>44708</v>
      </c>
      <c r="BU125" s="45">
        <v>24</v>
      </c>
      <c r="BV125" s="76" t="s">
        <v>2501</v>
      </c>
      <c r="BW125" s="76" t="s">
        <v>2502</v>
      </c>
      <c r="BX125" s="45"/>
      <c r="BY125" s="45"/>
      <c r="BZ125" s="113">
        <v>635091148</v>
      </c>
      <c r="CA125" s="114">
        <v>44757</v>
      </c>
      <c r="CB125" s="113">
        <v>635091148</v>
      </c>
      <c r="CC125" s="114">
        <v>44999</v>
      </c>
      <c r="CD125" s="113">
        <v>544363841</v>
      </c>
      <c r="CE125" s="114">
        <v>45216</v>
      </c>
      <c r="CF125" s="114"/>
      <c r="CG125" s="114"/>
      <c r="CH125" s="114"/>
      <c r="CI125" s="114"/>
      <c r="CJ125" s="113"/>
      <c r="CK125" s="113"/>
      <c r="CL125" s="113"/>
      <c r="CM125" s="113"/>
      <c r="CN125" s="113"/>
      <c r="CO125" s="113"/>
      <c r="CP125" s="113"/>
      <c r="CQ125" s="113"/>
      <c r="CR125" s="113"/>
      <c r="CS125" s="113"/>
      <c r="CT125" s="113"/>
      <c r="CU125" s="113"/>
      <c r="CV125" s="60">
        <f t="shared" si="31"/>
        <v>1814546137</v>
      </c>
      <c r="CW125" s="60">
        <f t="shared" si="32"/>
        <v>0</v>
      </c>
      <c r="CX125" s="60">
        <f t="shared" si="33"/>
        <v>0</v>
      </c>
      <c r="CY125" s="60">
        <f t="shared" si="34"/>
        <v>0</v>
      </c>
      <c r="CZ125" s="61">
        <f t="shared" si="35"/>
        <v>0</v>
      </c>
      <c r="DA125" s="61">
        <f t="shared" si="36"/>
        <v>0</v>
      </c>
      <c r="DB125" s="54">
        <f t="shared" si="37"/>
        <v>0</v>
      </c>
      <c r="DC125" s="60">
        <f t="shared" si="38"/>
        <v>0</v>
      </c>
      <c r="DD125" s="295">
        <v>1182119148.6399999</v>
      </c>
      <c r="DE125" s="61">
        <f t="shared" si="39"/>
        <v>632426988.36000013</v>
      </c>
      <c r="DF125" s="60"/>
      <c r="DG125" s="61">
        <v>779155689</v>
      </c>
      <c r="DH125" s="197">
        <v>190323536.32068479</v>
      </c>
      <c r="DI125" s="64">
        <f t="shared" si="40"/>
        <v>0.24426894266145158</v>
      </c>
      <c r="DJ125" s="215">
        <v>0.05</v>
      </c>
      <c r="DK125" s="65">
        <v>0.54706020188864002</v>
      </c>
      <c r="DL125" s="66">
        <f t="shared" si="42"/>
        <v>0.65146822367074364</v>
      </c>
      <c r="DM125" s="45">
        <v>259.8</v>
      </c>
      <c r="DN125" s="76">
        <v>10</v>
      </c>
      <c r="DO125" s="75" t="s">
        <v>2503</v>
      </c>
      <c r="DP125" s="75"/>
      <c r="DQ125" s="75"/>
      <c r="DR125" s="45">
        <v>0</v>
      </c>
      <c r="DS125" s="272" t="s">
        <v>2504</v>
      </c>
      <c r="DT125" s="45">
        <v>259.8</v>
      </c>
      <c r="DU125" s="168" t="s">
        <v>2505</v>
      </c>
      <c r="DV125" s="168">
        <v>0</v>
      </c>
      <c r="DW125" s="228"/>
      <c r="DX125" s="228"/>
      <c r="DY125" s="138"/>
      <c r="DZ125" s="138"/>
      <c r="EA125" s="274">
        <v>1104</v>
      </c>
      <c r="EB125" s="274">
        <v>1179</v>
      </c>
      <c r="EC125" s="228"/>
      <c r="ED125" s="228"/>
      <c r="EE125" s="218"/>
      <c r="EF125" s="168">
        <v>0</v>
      </c>
      <c r="EG125" s="70">
        <f t="shared" si="41"/>
        <v>529.6</v>
      </c>
      <c r="EH125" s="45" t="s">
        <v>168</v>
      </c>
      <c r="EI125" s="219" t="s">
        <v>2506</v>
      </c>
      <c r="EJ125" s="140" t="s">
        <v>727</v>
      </c>
      <c r="EK125" s="140" t="s">
        <v>1308</v>
      </c>
      <c r="EL125" s="119" t="s">
        <v>544</v>
      </c>
      <c r="EM125" s="220">
        <v>45170</v>
      </c>
      <c r="EN125" s="48">
        <v>0</v>
      </c>
      <c r="EO125" s="48">
        <v>0</v>
      </c>
      <c r="EP125" s="48">
        <v>0</v>
      </c>
      <c r="EQ125" s="48">
        <v>0</v>
      </c>
      <c r="ER125" s="45"/>
    </row>
    <row r="126" spans="1:151" s="98" customFormat="1" ht="48.75" hidden="1" customHeight="1" x14ac:dyDescent="0.2">
      <c r="A126" s="120"/>
      <c r="B126" s="121"/>
      <c r="C126" s="245"/>
      <c r="D126" s="161" t="s">
        <v>2507</v>
      </c>
      <c r="E126" s="172" t="s">
        <v>2508</v>
      </c>
      <c r="F126" s="43" t="s">
        <v>141</v>
      </c>
      <c r="G126" s="45" t="s">
        <v>2103</v>
      </c>
      <c r="H126" s="45">
        <v>3122250794</v>
      </c>
      <c r="I126" s="45" t="s">
        <v>143</v>
      </c>
      <c r="J126" s="45" t="s">
        <v>383</v>
      </c>
      <c r="K126" s="45" t="s">
        <v>2469</v>
      </c>
      <c r="L126" s="81">
        <v>976109344817</v>
      </c>
      <c r="M126" s="45">
        <v>24</v>
      </c>
      <c r="N126" s="152" t="s">
        <v>2509</v>
      </c>
      <c r="O126" s="45" t="s">
        <v>2510</v>
      </c>
      <c r="P126" s="45" t="s">
        <v>2472</v>
      </c>
      <c r="Q126" s="45" t="s">
        <v>2473</v>
      </c>
      <c r="R126" s="45">
        <v>1</v>
      </c>
      <c r="S126" s="45" t="s">
        <v>2511</v>
      </c>
      <c r="T126" s="45">
        <v>1</v>
      </c>
      <c r="U126" s="48">
        <v>518</v>
      </c>
      <c r="V126" s="49" t="s">
        <v>2512</v>
      </c>
      <c r="W126" s="45" t="s">
        <v>23</v>
      </c>
      <c r="X126" s="45" t="s">
        <v>153</v>
      </c>
      <c r="Y126" s="45" t="s">
        <v>153</v>
      </c>
      <c r="Z126" s="45" t="s">
        <v>153</v>
      </c>
      <c r="AA126" s="45" t="s">
        <v>1234</v>
      </c>
      <c r="AB126" s="45"/>
      <c r="AC126" s="45"/>
      <c r="AD126" s="45"/>
      <c r="AE126" s="45">
        <v>5132</v>
      </c>
      <c r="AF126" s="45">
        <f>AG126+AH126</f>
        <v>5432</v>
      </c>
      <c r="AG126" s="76">
        <v>300</v>
      </c>
      <c r="AH126" s="76">
        <v>5132</v>
      </c>
      <c r="AI126" s="62">
        <v>1544182638.1728268</v>
      </c>
      <c r="AJ126" s="62">
        <v>534176736.15743333</v>
      </c>
      <c r="AK126" s="45">
        <v>5132</v>
      </c>
      <c r="AL126" s="45">
        <v>300</v>
      </c>
      <c r="AM126" s="45">
        <v>1020</v>
      </c>
      <c r="AN126" s="45">
        <v>518</v>
      </c>
      <c r="AO126" s="45">
        <v>502</v>
      </c>
      <c r="AP126" s="45" t="s">
        <v>154</v>
      </c>
      <c r="AQ126" s="45" t="s">
        <v>1277</v>
      </c>
      <c r="AR126" s="45"/>
      <c r="AS126" s="45" t="s">
        <v>2513</v>
      </c>
      <c r="AT126" s="45" t="s">
        <v>716</v>
      </c>
      <c r="AU126" s="76" t="s">
        <v>163</v>
      </c>
      <c r="AV126" s="76" t="s">
        <v>2514</v>
      </c>
      <c r="AW126" s="76" t="s">
        <v>2515</v>
      </c>
      <c r="AX126" s="76" t="s">
        <v>719</v>
      </c>
      <c r="AY126" s="76" t="s">
        <v>2515</v>
      </c>
      <c r="AZ126" s="45">
        <v>78</v>
      </c>
      <c r="BA126" s="45" t="s">
        <v>163</v>
      </c>
      <c r="BB126" s="112"/>
      <c r="BC126" s="112">
        <v>1454851562</v>
      </c>
      <c r="BD126" s="112">
        <v>0</v>
      </c>
      <c r="BE126" s="112">
        <v>623507812</v>
      </c>
      <c r="BF126" s="62">
        <v>2078359374</v>
      </c>
      <c r="BG126" s="103">
        <v>1426325.0607843138</v>
      </c>
      <c r="BH126" s="104">
        <v>0.7</v>
      </c>
      <c r="BI126" s="62"/>
      <c r="BJ126" s="45"/>
      <c r="BK126" s="45"/>
      <c r="BL126" s="54">
        <f t="shared" si="30"/>
        <v>0</v>
      </c>
      <c r="BM126" s="76" t="s">
        <v>2516</v>
      </c>
      <c r="BN126" s="76" t="s">
        <v>2507</v>
      </c>
      <c r="BO126" s="45" t="s">
        <v>2510</v>
      </c>
      <c r="BP126" s="74">
        <v>44697</v>
      </c>
      <c r="BQ126" s="74">
        <v>44734</v>
      </c>
      <c r="BR126" s="74">
        <v>45464</v>
      </c>
      <c r="BS126" s="76" t="s">
        <v>2517</v>
      </c>
      <c r="BT126" s="74">
        <v>44734</v>
      </c>
      <c r="BU126" s="45">
        <v>24</v>
      </c>
      <c r="BV126" s="76" t="s">
        <v>2518</v>
      </c>
      <c r="BW126" s="76" t="s">
        <v>2519</v>
      </c>
      <c r="BX126" s="45"/>
      <c r="BY126" s="45"/>
      <c r="BZ126" s="60">
        <v>509198047</v>
      </c>
      <c r="CA126" s="114">
        <v>44763</v>
      </c>
      <c r="CB126" s="60"/>
      <c r="CC126" s="146"/>
      <c r="CD126" s="60"/>
      <c r="CE126" s="146"/>
      <c r="CF126" s="146"/>
      <c r="CG126" s="146"/>
      <c r="CH126" s="146"/>
      <c r="CI126" s="146"/>
      <c r="CJ126" s="60"/>
      <c r="CK126" s="60"/>
      <c r="CL126" s="60"/>
      <c r="CM126" s="60"/>
      <c r="CN126" s="60"/>
      <c r="CO126" s="60"/>
      <c r="CP126" s="60"/>
      <c r="CQ126" s="60"/>
      <c r="CR126" s="60"/>
      <c r="CS126" s="60"/>
      <c r="CT126" s="60"/>
      <c r="CU126" s="60"/>
      <c r="CV126" s="60">
        <f t="shared" si="31"/>
        <v>509198047</v>
      </c>
      <c r="CW126" s="60">
        <f t="shared" si="32"/>
        <v>0</v>
      </c>
      <c r="CX126" s="60">
        <f t="shared" si="33"/>
        <v>945653515</v>
      </c>
      <c r="CY126" s="60">
        <f t="shared" si="34"/>
        <v>0</v>
      </c>
      <c r="CZ126" s="61">
        <f t="shared" si="35"/>
        <v>0</v>
      </c>
      <c r="DA126" s="61">
        <f t="shared" si="36"/>
        <v>0</v>
      </c>
      <c r="DB126" s="54">
        <f t="shared" si="37"/>
        <v>0</v>
      </c>
      <c r="DC126" s="60">
        <f t="shared" si="38"/>
        <v>0</v>
      </c>
      <c r="DD126" s="154">
        <v>506696815</v>
      </c>
      <c r="DE126" s="61">
        <f t="shared" si="39"/>
        <v>2501232</v>
      </c>
      <c r="DF126" s="62"/>
      <c r="DG126" s="61">
        <v>623507812</v>
      </c>
      <c r="DH126" s="61">
        <v>191214126</v>
      </c>
      <c r="DI126" s="64">
        <f t="shared" si="40"/>
        <v>0.30667478790145453</v>
      </c>
      <c r="DJ126" s="65">
        <v>3.4799999999999998E-2</v>
      </c>
      <c r="DK126" s="65">
        <v>0.34720000000000001</v>
      </c>
      <c r="DL126" s="66">
        <f t="shared" si="42"/>
        <v>0.34828076501731797</v>
      </c>
      <c r="DM126" s="45">
        <v>5132</v>
      </c>
      <c r="DN126" s="75">
        <v>300</v>
      </c>
      <c r="DO126" s="75" t="s">
        <v>347</v>
      </c>
      <c r="DP126" s="75"/>
      <c r="DQ126" s="75"/>
      <c r="DR126" s="45">
        <v>5132</v>
      </c>
      <c r="DS126" s="67"/>
      <c r="DT126" s="45">
        <v>300</v>
      </c>
      <c r="DU126" s="67">
        <v>0</v>
      </c>
      <c r="DV126" s="67"/>
      <c r="DW126" s="68"/>
      <c r="DX126" s="68"/>
      <c r="DY126" s="68"/>
      <c r="DZ126" s="68"/>
      <c r="EA126" s="68">
        <v>502</v>
      </c>
      <c r="EB126" s="68">
        <v>518</v>
      </c>
      <c r="EC126" s="68"/>
      <c r="ED126" s="68"/>
      <c r="EE126" s="69"/>
      <c r="EF126" s="67"/>
      <c r="EG126" s="70">
        <f t="shared" si="41"/>
        <v>900</v>
      </c>
      <c r="EH126" s="76" t="s">
        <v>2483</v>
      </c>
      <c r="EI126" s="71" t="s">
        <v>2520</v>
      </c>
      <c r="EJ126" s="119" t="s">
        <v>195</v>
      </c>
      <c r="EK126" s="146">
        <v>45107</v>
      </c>
      <c r="EL126" s="45" t="s">
        <v>2122</v>
      </c>
      <c r="EM126" s="146" t="s">
        <v>2521</v>
      </c>
      <c r="EN126" s="48">
        <v>0</v>
      </c>
      <c r="EO126" s="48">
        <v>0</v>
      </c>
      <c r="EP126" s="48">
        <v>0</v>
      </c>
      <c r="EQ126" s="48">
        <v>0</v>
      </c>
      <c r="ER126" s="45" t="s">
        <v>2522</v>
      </c>
      <c r="ES126" s="77">
        <v>0</v>
      </c>
      <c r="ET126" s="77">
        <v>0</v>
      </c>
      <c r="EU126" s="78" t="s">
        <v>169</v>
      </c>
    </row>
    <row r="127" spans="1:151" s="98" customFormat="1" ht="48.75" hidden="1" customHeight="1" x14ac:dyDescent="0.2">
      <c r="A127" s="120"/>
      <c r="B127" s="121"/>
      <c r="C127" s="245"/>
      <c r="D127" s="191" t="s">
        <v>2523</v>
      </c>
      <c r="E127" s="192" t="s">
        <v>2524</v>
      </c>
      <c r="F127" s="81" t="s">
        <v>172</v>
      </c>
      <c r="G127" s="43" t="s">
        <v>295</v>
      </c>
      <c r="H127" s="43">
        <v>3174396170</v>
      </c>
      <c r="I127" s="45" t="s">
        <v>143</v>
      </c>
      <c r="J127" s="43" t="s">
        <v>144</v>
      </c>
      <c r="K127" s="43" t="s">
        <v>173</v>
      </c>
      <c r="L127" s="82">
        <v>1573616151523</v>
      </c>
      <c r="M127" s="43">
        <v>15</v>
      </c>
      <c r="N127" s="43" t="s">
        <v>2525</v>
      </c>
      <c r="O127" s="130" t="s">
        <v>2526</v>
      </c>
      <c r="P127" s="43" t="s">
        <v>176</v>
      </c>
      <c r="Q127" s="43" t="s">
        <v>1655</v>
      </c>
      <c r="R127" s="82">
        <v>1</v>
      </c>
      <c r="S127" s="83" t="s">
        <v>2527</v>
      </c>
      <c r="T127" s="82">
        <v>25</v>
      </c>
      <c r="U127" s="48">
        <v>24</v>
      </c>
      <c r="V127" s="49" t="s">
        <v>2528</v>
      </c>
      <c r="W127" s="43" t="s">
        <v>27</v>
      </c>
      <c r="X127" s="43"/>
      <c r="Y127" s="43"/>
      <c r="Z127" s="43"/>
      <c r="AA127" s="43"/>
      <c r="AB127" s="43" t="s">
        <v>153</v>
      </c>
      <c r="AC127" s="43"/>
      <c r="AD127" s="43" t="s">
        <v>153</v>
      </c>
      <c r="AE127" s="43">
        <v>130</v>
      </c>
      <c r="AF127" s="45">
        <f>AE127+AK127</f>
        <v>362.8</v>
      </c>
      <c r="AG127" s="45"/>
      <c r="AH127" s="45"/>
      <c r="AI127" s="43"/>
      <c r="AJ127" s="43"/>
      <c r="AK127" s="43">
        <v>232.8</v>
      </c>
      <c r="AL127" s="43">
        <v>130</v>
      </c>
      <c r="AM127" s="43">
        <v>130</v>
      </c>
      <c r="AN127" s="43">
        <v>24</v>
      </c>
      <c r="AO127" s="43">
        <v>106</v>
      </c>
      <c r="AP127" s="43" t="s">
        <v>207</v>
      </c>
      <c r="AQ127" s="43" t="s">
        <v>155</v>
      </c>
      <c r="AR127" s="43" t="s">
        <v>208</v>
      </c>
      <c r="AS127" s="43" t="s">
        <v>767</v>
      </c>
      <c r="AT127" s="43" t="s">
        <v>210</v>
      </c>
      <c r="AU127" s="43" t="s">
        <v>2529</v>
      </c>
      <c r="AV127" s="43" t="s">
        <v>2530</v>
      </c>
      <c r="AW127" s="43" t="s">
        <v>2530</v>
      </c>
      <c r="AX127" s="43" t="s">
        <v>242</v>
      </c>
      <c r="AY127" s="43" t="s">
        <v>2531</v>
      </c>
      <c r="AZ127" s="43">
        <v>77</v>
      </c>
      <c r="BA127" s="43" t="s">
        <v>2532</v>
      </c>
      <c r="BB127" s="84"/>
      <c r="BC127" s="84">
        <v>1169896051</v>
      </c>
      <c r="BD127" s="84">
        <v>118256500</v>
      </c>
      <c r="BE127" s="84">
        <v>907456000</v>
      </c>
      <c r="BF127" s="85">
        <v>2077352051</v>
      </c>
      <c r="BG127" s="86">
        <v>8999200.3923076931</v>
      </c>
      <c r="BH127" s="87">
        <v>0.56000000000000005</v>
      </c>
      <c r="BI127" s="43"/>
      <c r="BJ127" s="43"/>
      <c r="BK127" s="43"/>
      <c r="BL127" s="54">
        <f t="shared" si="30"/>
        <v>0</v>
      </c>
      <c r="BM127" s="43" t="s">
        <v>2533</v>
      </c>
      <c r="BN127" s="43" t="s">
        <v>2523</v>
      </c>
      <c r="BO127" s="43" t="s">
        <v>2526</v>
      </c>
      <c r="BP127" s="88">
        <v>44718</v>
      </c>
      <c r="BQ127" s="88">
        <v>44733</v>
      </c>
      <c r="BR127" s="88">
        <v>45189</v>
      </c>
      <c r="BS127" s="131" t="s">
        <v>2534</v>
      </c>
      <c r="BT127" s="132">
        <v>44733</v>
      </c>
      <c r="BU127" s="80">
        <v>15</v>
      </c>
      <c r="BV127" s="133" t="s">
        <v>2535</v>
      </c>
      <c r="BW127" s="133" t="s">
        <v>2536</v>
      </c>
      <c r="BX127" s="80"/>
      <c r="BY127" s="43"/>
      <c r="BZ127" s="85">
        <v>409463618</v>
      </c>
      <c r="CA127" s="89">
        <v>44757</v>
      </c>
      <c r="CB127" s="85">
        <v>409463618</v>
      </c>
      <c r="CC127" s="89">
        <v>45223</v>
      </c>
      <c r="CD127" s="85"/>
      <c r="CE127" s="128"/>
      <c r="CF127" s="128"/>
      <c r="CG127" s="128"/>
      <c r="CH127" s="128"/>
      <c r="CI127" s="128"/>
      <c r="CJ127" s="134"/>
      <c r="CK127" s="85"/>
      <c r="CL127" s="85"/>
      <c r="CM127" s="85"/>
      <c r="CN127" s="85"/>
      <c r="CO127" s="85"/>
      <c r="CP127" s="85"/>
      <c r="CQ127" s="85"/>
      <c r="CR127" s="85"/>
      <c r="CS127" s="85"/>
      <c r="CT127" s="85"/>
      <c r="CU127" s="85"/>
      <c r="CV127" s="60">
        <f t="shared" si="31"/>
        <v>818927236</v>
      </c>
      <c r="CW127" s="60">
        <f t="shared" si="32"/>
        <v>0</v>
      </c>
      <c r="CX127" s="60">
        <f t="shared" si="33"/>
        <v>350968815</v>
      </c>
      <c r="CY127" s="60">
        <f t="shared" si="34"/>
        <v>118256500</v>
      </c>
      <c r="CZ127" s="61">
        <f t="shared" si="35"/>
        <v>0</v>
      </c>
      <c r="DA127" s="61">
        <f t="shared" si="36"/>
        <v>0</v>
      </c>
      <c r="DB127" s="54">
        <f t="shared" si="37"/>
        <v>0</v>
      </c>
      <c r="DC127" s="60">
        <f t="shared" si="38"/>
        <v>0</v>
      </c>
      <c r="DD127" s="116">
        <v>391431792</v>
      </c>
      <c r="DE127" s="61">
        <f t="shared" si="39"/>
        <v>427495444</v>
      </c>
      <c r="DF127" s="134"/>
      <c r="DG127" s="134">
        <v>907456000</v>
      </c>
      <c r="DH127" s="296">
        <v>461643000</v>
      </c>
      <c r="DI127" s="64">
        <f t="shared" si="40"/>
        <v>0.50872218597926511</v>
      </c>
      <c r="DJ127" s="135">
        <v>0.03</v>
      </c>
      <c r="DK127" s="136">
        <v>0.48</v>
      </c>
      <c r="DL127" s="66">
        <f t="shared" si="42"/>
        <v>0.33458681364503556</v>
      </c>
      <c r="DM127" s="92">
        <v>130</v>
      </c>
      <c r="DN127" s="45"/>
      <c r="DO127" s="45"/>
      <c r="DP127" s="45"/>
      <c r="DQ127" s="45"/>
      <c r="DR127" s="92">
        <v>232.8</v>
      </c>
      <c r="DS127" s="91" t="s">
        <v>2537</v>
      </c>
      <c r="DT127" s="162">
        <v>130</v>
      </c>
      <c r="DU127" s="43" t="s">
        <v>2538</v>
      </c>
      <c r="DV127" s="92">
        <v>130</v>
      </c>
      <c r="DW127" s="43">
        <v>106</v>
      </c>
      <c r="DX127" s="92">
        <v>24</v>
      </c>
      <c r="DY127" s="92"/>
      <c r="DZ127" s="68"/>
      <c r="EA127" s="68"/>
      <c r="EB127" s="68"/>
      <c r="EC127" s="68"/>
      <c r="ED127" s="68"/>
      <c r="EE127" s="68"/>
      <c r="EF127" s="92">
        <v>130</v>
      </c>
      <c r="EG127" s="70">
        <f t="shared" si="41"/>
        <v>130</v>
      </c>
      <c r="EH127" s="69" t="s">
        <v>168</v>
      </c>
      <c r="EI127" s="137" t="s">
        <v>2539</v>
      </c>
      <c r="EJ127" s="68">
        <v>3</v>
      </c>
      <c r="EK127" s="43" t="s">
        <v>310</v>
      </c>
      <c r="EL127" s="242" t="s">
        <v>311</v>
      </c>
      <c r="EM127" s="140" t="s">
        <v>2540</v>
      </c>
      <c r="EN127" s="48">
        <v>130</v>
      </c>
      <c r="EO127" s="48">
        <v>130</v>
      </c>
      <c r="EP127" s="48" t="s">
        <v>1184</v>
      </c>
      <c r="EQ127" s="48">
        <v>130</v>
      </c>
      <c r="ER127" s="88">
        <v>45189</v>
      </c>
      <c r="ES127" s="40"/>
      <c r="ET127" s="40"/>
      <c r="EU127" s="40"/>
    </row>
    <row r="128" spans="1:151" s="40" customFormat="1" ht="48.75" hidden="1" customHeight="1" x14ac:dyDescent="0.2">
      <c r="A128" s="120"/>
      <c r="B128" s="121"/>
      <c r="C128" s="245"/>
      <c r="D128" s="161" t="s">
        <v>2541</v>
      </c>
      <c r="E128" s="172" t="s">
        <v>2542</v>
      </c>
      <c r="F128" s="43" t="s">
        <v>141</v>
      </c>
      <c r="G128" s="45" t="s">
        <v>2103</v>
      </c>
      <c r="H128" s="45">
        <v>3122250794</v>
      </c>
      <c r="I128" s="45" t="s">
        <v>143</v>
      </c>
      <c r="J128" s="45" t="s">
        <v>383</v>
      </c>
      <c r="K128" s="45" t="s">
        <v>2469</v>
      </c>
      <c r="L128" s="81">
        <v>976109344817</v>
      </c>
      <c r="M128" s="45">
        <v>24</v>
      </c>
      <c r="N128" s="152" t="s">
        <v>2543</v>
      </c>
      <c r="O128" s="45" t="s">
        <v>2544</v>
      </c>
      <c r="P128" s="45" t="s">
        <v>2472</v>
      </c>
      <c r="Q128" s="45" t="s">
        <v>2473</v>
      </c>
      <c r="R128" s="45">
        <v>1</v>
      </c>
      <c r="S128" s="45" t="s">
        <v>2545</v>
      </c>
      <c r="T128" s="45">
        <v>4</v>
      </c>
      <c r="U128" s="48">
        <v>270</v>
      </c>
      <c r="V128" s="49" t="s">
        <v>2546</v>
      </c>
      <c r="W128" s="45" t="s">
        <v>23</v>
      </c>
      <c r="X128" s="45" t="s">
        <v>153</v>
      </c>
      <c r="Y128" s="45" t="s">
        <v>153</v>
      </c>
      <c r="Z128" s="45"/>
      <c r="AA128" s="45" t="s">
        <v>714</v>
      </c>
      <c r="AB128" s="45"/>
      <c r="AC128" s="45"/>
      <c r="AD128" s="45"/>
      <c r="AE128" s="45">
        <v>400</v>
      </c>
      <c r="AF128" s="45">
        <f>AG128+AH128</f>
        <v>400</v>
      </c>
      <c r="AG128" s="76">
        <v>400</v>
      </c>
      <c r="AH128" s="76"/>
      <c r="AI128" s="62">
        <v>1667582792</v>
      </c>
      <c r="AJ128" s="62"/>
      <c r="AK128" s="45">
        <v>0</v>
      </c>
      <c r="AL128" s="45">
        <v>400</v>
      </c>
      <c r="AM128" s="45">
        <v>537</v>
      </c>
      <c r="AN128" s="45">
        <v>270</v>
      </c>
      <c r="AO128" s="45">
        <v>267</v>
      </c>
      <c r="AP128" s="45" t="s">
        <v>1148</v>
      </c>
      <c r="AQ128" s="45" t="s">
        <v>1277</v>
      </c>
      <c r="AR128" s="45"/>
      <c r="AS128" s="45" t="s">
        <v>2547</v>
      </c>
      <c r="AT128" s="45" t="s">
        <v>716</v>
      </c>
      <c r="AU128" s="76" t="s">
        <v>163</v>
      </c>
      <c r="AV128" s="76" t="s">
        <v>2548</v>
      </c>
      <c r="AW128" s="76" t="s">
        <v>2549</v>
      </c>
      <c r="AX128" s="76" t="s">
        <v>719</v>
      </c>
      <c r="AY128" s="76" t="s">
        <v>2548</v>
      </c>
      <c r="AZ128" s="45">
        <v>83</v>
      </c>
      <c r="BA128" s="45" t="s">
        <v>163</v>
      </c>
      <c r="BB128" s="112"/>
      <c r="BC128" s="112">
        <v>1167307954</v>
      </c>
      <c r="BD128" s="112">
        <v>0</v>
      </c>
      <c r="BE128" s="112">
        <v>500274838</v>
      </c>
      <c r="BF128" s="62">
        <v>1667582792</v>
      </c>
      <c r="BG128" s="103">
        <v>2173757.8286778401</v>
      </c>
      <c r="BH128" s="104">
        <v>0.69</v>
      </c>
      <c r="BI128" s="62"/>
      <c r="BJ128" s="45"/>
      <c r="BK128" s="45"/>
      <c r="BL128" s="54">
        <f t="shared" si="30"/>
        <v>0</v>
      </c>
      <c r="BM128" s="76" t="s">
        <v>2550</v>
      </c>
      <c r="BN128" s="76" t="s">
        <v>2541</v>
      </c>
      <c r="BO128" s="45" t="s">
        <v>2544</v>
      </c>
      <c r="BP128" s="74">
        <v>44734</v>
      </c>
      <c r="BQ128" s="74">
        <v>44819</v>
      </c>
      <c r="BR128" s="74">
        <v>45549</v>
      </c>
      <c r="BS128" s="76" t="s">
        <v>165</v>
      </c>
      <c r="BT128" s="74">
        <v>44769</v>
      </c>
      <c r="BU128" s="45">
        <v>24</v>
      </c>
      <c r="BV128" s="76" t="s">
        <v>2551</v>
      </c>
      <c r="BW128" s="76" t="s">
        <v>2552</v>
      </c>
      <c r="BX128" s="45"/>
      <c r="BY128" s="45"/>
      <c r="BZ128" s="154">
        <v>408557784</v>
      </c>
      <c r="CA128" s="114">
        <v>44839</v>
      </c>
      <c r="CB128" s="60"/>
      <c r="CC128" s="146"/>
      <c r="CD128" s="60"/>
      <c r="CE128" s="146"/>
      <c r="CF128" s="146"/>
      <c r="CG128" s="146"/>
      <c r="CH128" s="146"/>
      <c r="CI128" s="146"/>
      <c r="CJ128" s="60"/>
      <c r="CK128" s="60"/>
      <c r="CL128" s="60"/>
      <c r="CM128" s="60"/>
      <c r="CN128" s="60"/>
      <c r="CO128" s="60"/>
      <c r="CP128" s="60"/>
      <c r="CQ128" s="60"/>
      <c r="CR128" s="60"/>
      <c r="CS128" s="60"/>
      <c r="CT128" s="60"/>
      <c r="CU128" s="60"/>
      <c r="CV128" s="60">
        <f t="shared" si="31"/>
        <v>408557784</v>
      </c>
      <c r="CW128" s="60">
        <f t="shared" si="32"/>
        <v>0</v>
      </c>
      <c r="CX128" s="60">
        <f t="shared" si="33"/>
        <v>758750170</v>
      </c>
      <c r="CY128" s="60">
        <f t="shared" si="34"/>
        <v>0</v>
      </c>
      <c r="CZ128" s="61">
        <f t="shared" si="35"/>
        <v>0</v>
      </c>
      <c r="DA128" s="61">
        <f t="shared" si="36"/>
        <v>0</v>
      </c>
      <c r="DB128" s="54">
        <f t="shared" si="37"/>
        <v>0</v>
      </c>
      <c r="DC128" s="60">
        <f t="shared" si="38"/>
        <v>0</v>
      </c>
      <c r="DD128" s="154">
        <v>461231471</v>
      </c>
      <c r="DE128" s="61">
        <f t="shared" si="39"/>
        <v>-52673687</v>
      </c>
      <c r="DF128" s="62"/>
      <c r="DG128" s="61">
        <v>623507812</v>
      </c>
      <c r="DH128" s="61">
        <v>150966149</v>
      </c>
      <c r="DI128" s="64">
        <f t="shared" si="40"/>
        <v>0.24212390942745718</v>
      </c>
      <c r="DJ128" s="65">
        <v>7.8E-2</v>
      </c>
      <c r="DK128" s="65">
        <v>0.37200000000000005</v>
      </c>
      <c r="DL128" s="66">
        <f t="shared" si="42"/>
        <v>0.39512407108981284</v>
      </c>
      <c r="DM128" s="45">
        <v>400</v>
      </c>
      <c r="DN128" s="75">
        <v>100</v>
      </c>
      <c r="DO128" s="75"/>
      <c r="DP128" s="75"/>
      <c r="DQ128" s="75"/>
      <c r="DR128" s="45">
        <v>0</v>
      </c>
      <c r="DS128" s="67"/>
      <c r="DT128" s="45">
        <v>400</v>
      </c>
      <c r="DU128" s="67"/>
      <c r="DV128" s="67"/>
      <c r="DW128" s="68"/>
      <c r="DX128" s="68"/>
      <c r="DY128" s="68">
        <v>267</v>
      </c>
      <c r="DZ128" s="68">
        <v>270</v>
      </c>
      <c r="EA128" s="68"/>
      <c r="EB128" s="68"/>
      <c r="EC128" s="68"/>
      <c r="ED128" s="68"/>
      <c r="EE128" s="69"/>
      <c r="EF128" s="67"/>
      <c r="EG128" s="70">
        <f t="shared" si="41"/>
        <v>900</v>
      </c>
      <c r="EH128" s="297" t="s">
        <v>2483</v>
      </c>
      <c r="EI128" s="71" t="s">
        <v>2553</v>
      </c>
      <c r="EJ128" s="119" t="s">
        <v>727</v>
      </c>
      <c r="EK128" s="146" t="s">
        <v>2554</v>
      </c>
      <c r="EL128" s="45" t="s">
        <v>2121</v>
      </c>
      <c r="EM128" s="146" t="s">
        <v>2555</v>
      </c>
      <c r="EN128" s="48">
        <v>0</v>
      </c>
      <c r="EO128" s="48">
        <v>0</v>
      </c>
      <c r="EP128" s="48">
        <v>0</v>
      </c>
      <c r="EQ128" s="48">
        <v>0</v>
      </c>
      <c r="ER128" s="45" t="s">
        <v>2556</v>
      </c>
      <c r="ES128" s="77">
        <v>0</v>
      </c>
      <c r="ET128" s="77">
        <v>0</v>
      </c>
      <c r="EU128" s="78" t="s">
        <v>169</v>
      </c>
    </row>
    <row r="129" spans="1:151" s="40" customFormat="1" ht="48.75" hidden="1" customHeight="1" x14ac:dyDescent="0.2">
      <c r="A129" s="120" t="s">
        <v>2557</v>
      </c>
      <c r="B129" s="121" t="s">
        <v>2557</v>
      </c>
      <c r="C129" s="245" t="s">
        <v>2557</v>
      </c>
      <c r="D129" s="45" t="s">
        <v>2557</v>
      </c>
      <c r="E129" s="97" t="s">
        <v>2558</v>
      </c>
      <c r="F129" s="45" t="s">
        <v>227</v>
      </c>
      <c r="G129" s="98" t="s">
        <v>354</v>
      </c>
      <c r="H129" s="98">
        <v>3125534888</v>
      </c>
      <c r="I129" s="45" t="s">
        <v>143</v>
      </c>
      <c r="J129" s="98" t="s">
        <v>229</v>
      </c>
      <c r="K129" s="98" t="s">
        <v>230</v>
      </c>
      <c r="L129" s="99" t="s">
        <v>2559</v>
      </c>
      <c r="M129" s="98">
        <v>18</v>
      </c>
      <c r="N129" s="98" t="s">
        <v>2560</v>
      </c>
      <c r="O129" s="98" t="s">
        <v>2561</v>
      </c>
      <c r="P129" s="98" t="s">
        <v>230</v>
      </c>
      <c r="Q129" s="98" t="s">
        <v>2562</v>
      </c>
      <c r="R129" s="99">
        <v>2</v>
      </c>
      <c r="S129" s="100" t="s">
        <v>2563</v>
      </c>
      <c r="T129" s="99">
        <v>55</v>
      </c>
      <c r="U129" s="48">
        <v>42</v>
      </c>
      <c r="V129" s="49" t="s">
        <v>2564</v>
      </c>
      <c r="W129" s="98" t="s">
        <v>27</v>
      </c>
      <c r="X129" s="98" t="s">
        <v>180</v>
      </c>
      <c r="Y129" s="98"/>
      <c r="Z129" s="98"/>
      <c r="AA129" s="98"/>
      <c r="AB129" s="98" t="s">
        <v>153</v>
      </c>
      <c r="AC129" s="98"/>
      <c r="AD129" s="98"/>
      <c r="AE129" s="98">
        <v>140</v>
      </c>
      <c r="AF129" s="45">
        <f>AE129+AK129</f>
        <v>318.39999999999998</v>
      </c>
      <c r="AG129" s="45"/>
      <c r="AH129" s="45"/>
      <c r="AI129" s="98"/>
      <c r="AJ129" s="98"/>
      <c r="AK129" s="98">
        <v>178.4</v>
      </c>
      <c r="AL129" s="98">
        <v>55</v>
      </c>
      <c r="AM129" s="98">
        <v>140</v>
      </c>
      <c r="AN129" s="98">
        <v>42</v>
      </c>
      <c r="AO129" s="98">
        <v>98</v>
      </c>
      <c r="AP129" s="98" t="s">
        <v>207</v>
      </c>
      <c r="AQ129" s="98" t="s">
        <v>155</v>
      </c>
      <c r="AR129" s="98" t="s">
        <v>438</v>
      </c>
      <c r="AS129" s="98" t="s">
        <v>1278</v>
      </c>
      <c r="AT129" s="98" t="s">
        <v>210</v>
      </c>
      <c r="AU129" s="98" t="s">
        <v>2565</v>
      </c>
      <c r="AV129" s="98" t="s">
        <v>2566</v>
      </c>
      <c r="AW129" s="98" t="s">
        <v>2567</v>
      </c>
      <c r="AX129" s="98" t="s">
        <v>341</v>
      </c>
      <c r="AY129" s="98" t="s">
        <v>2568</v>
      </c>
      <c r="AZ129" s="98">
        <v>90</v>
      </c>
      <c r="BA129" s="148" t="s">
        <v>2569</v>
      </c>
      <c r="BB129" s="101"/>
      <c r="BC129" s="101">
        <v>1260000000</v>
      </c>
      <c r="BD129" s="101">
        <v>100953884</v>
      </c>
      <c r="BE129" s="101">
        <v>846036000</v>
      </c>
      <c r="BF129" s="113">
        <v>2106036000</v>
      </c>
      <c r="BG129" s="103">
        <v>9000000</v>
      </c>
      <c r="BH129" s="104">
        <v>0.59</v>
      </c>
      <c r="BI129" s="113"/>
      <c r="BJ129" s="98"/>
      <c r="BK129" s="98"/>
      <c r="BL129" s="54">
        <f t="shared" si="30"/>
        <v>0</v>
      </c>
      <c r="BM129" s="100" t="s">
        <v>2570</v>
      </c>
      <c r="BN129" s="100" t="s">
        <v>2557</v>
      </c>
      <c r="BO129" s="98" t="s">
        <v>2561</v>
      </c>
      <c r="BP129" s="105" t="s">
        <v>2571</v>
      </c>
      <c r="BQ129" s="105">
        <v>44819</v>
      </c>
      <c r="BR129" s="105">
        <v>45365</v>
      </c>
      <c r="BS129" s="100" t="s">
        <v>2572</v>
      </c>
      <c r="BT129" s="105">
        <v>44778</v>
      </c>
      <c r="BU129" s="98">
        <v>18</v>
      </c>
      <c r="BV129" s="100" t="s">
        <v>2573</v>
      </c>
      <c r="BW129" s="100" t="s">
        <v>2574</v>
      </c>
      <c r="BX129" s="98"/>
      <c r="BY129" s="98"/>
      <c r="BZ129" s="113">
        <v>441000000</v>
      </c>
      <c r="CA129" s="106">
        <v>44840</v>
      </c>
      <c r="CB129" s="113">
        <v>441000000</v>
      </c>
      <c r="CC129" s="106">
        <v>45209</v>
      </c>
      <c r="CD129" s="113"/>
      <c r="CE129" s="59"/>
      <c r="CF129" s="59"/>
      <c r="CG129" s="59"/>
      <c r="CH129" s="59"/>
      <c r="CI129" s="59"/>
      <c r="CJ129" s="113"/>
      <c r="CK129" s="113"/>
      <c r="CL129" s="113"/>
      <c r="CM129" s="113"/>
      <c r="CN129" s="113"/>
      <c r="CO129" s="113"/>
      <c r="CP129" s="113"/>
      <c r="CQ129" s="113"/>
      <c r="CR129" s="113"/>
      <c r="CS129" s="113"/>
      <c r="CT129" s="113"/>
      <c r="CU129" s="113"/>
      <c r="CV129" s="60">
        <f t="shared" si="31"/>
        <v>882000000</v>
      </c>
      <c r="CW129" s="60">
        <f t="shared" si="32"/>
        <v>0</v>
      </c>
      <c r="CX129" s="60">
        <f t="shared" si="33"/>
        <v>378000000</v>
      </c>
      <c r="CY129" s="60">
        <f t="shared" si="34"/>
        <v>100953884</v>
      </c>
      <c r="CZ129" s="61">
        <f t="shared" si="35"/>
        <v>0</v>
      </c>
      <c r="DA129" s="61">
        <f t="shared" si="36"/>
        <v>0</v>
      </c>
      <c r="DB129" s="54">
        <f t="shared" si="37"/>
        <v>0</v>
      </c>
      <c r="DC129" s="60">
        <f t="shared" si="38"/>
        <v>0</v>
      </c>
      <c r="DD129" s="113">
        <v>428026760</v>
      </c>
      <c r="DE129" s="61">
        <f t="shared" si="39"/>
        <v>453973240</v>
      </c>
      <c r="DF129" s="113"/>
      <c r="DG129" s="61">
        <v>846036000</v>
      </c>
      <c r="DH129" s="61">
        <v>397798814</v>
      </c>
      <c r="DI129" s="64">
        <f t="shared" si="40"/>
        <v>0.47019135592338862</v>
      </c>
      <c r="DJ129" s="104">
        <v>0.02</v>
      </c>
      <c r="DK129" s="65">
        <v>0.4</v>
      </c>
      <c r="DL129" s="66">
        <f t="shared" si="42"/>
        <v>0.33970377777777777</v>
      </c>
      <c r="DM129" s="98">
        <v>140</v>
      </c>
      <c r="DN129" s="75"/>
      <c r="DO129" s="75"/>
      <c r="DP129" s="75"/>
      <c r="DQ129" s="75"/>
      <c r="DR129" s="98">
        <v>178.4</v>
      </c>
      <c r="DS129" s="67"/>
      <c r="DT129" s="98">
        <v>55</v>
      </c>
      <c r="DU129" s="67" t="s">
        <v>375</v>
      </c>
      <c r="DV129" s="67">
        <v>140</v>
      </c>
      <c r="DW129" s="107">
        <v>96</v>
      </c>
      <c r="DX129" s="107">
        <v>37</v>
      </c>
      <c r="DY129" s="107"/>
      <c r="DZ129" s="107">
        <v>1</v>
      </c>
      <c r="EA129" s="107">
        <v>2</v>
      </c>
      <c r="EB129" s="107">
        <v>4</v>
      </c>
      <c r="EC129" s="108"/>
      <c r="ED129" s="108"/>
      <c r="EE129" s="108"/>
      <c r="EF129" s="67">
        <v>140</v>
      </c>
      <c r="EG129" s="70">
        <f t="shared" si="41"/>
        <v>55</v>
      </c>
      <c r="EH129" s="100" t="s">
        <v>168</v>
      </c>
      <c r="EI129" s="149" t="s">
        <v>2575</v>
      </c>
      <c r="EJ129" s="150" t="s">
        <v>941</v>
      </c>
      <c r="EK129" s="150" t="s">
        <v>595</v>
      </c>
      <c r="EL129" s="105" t="s">
        <v>596</v>
      </c>
      <c r="EM129" s="105">
        <v>45199</v>
      </c>
      <c r="EN129" s="48">
        <v>140</v>
      </c>
      <c r="EO129" s="48">
        <v>140</v>
      </c>
      <c r="EP129" s="48" t="s">
        <v>2576</v>
      </c>
      <c r="EQ129" s="48">
        <v>140</v>
      </c>
      <c r="ER129" s="98"/>
    </row>
    <row r="130" spans="1:151" s="40" customFormat="1" ht="48.75" hidden="1" customHeight="1" x14ac:dyDescent="0.2">
      <c r="A130" s="120"/>
      <c r="B130" s="121"/>
      <c r="C130" s="245"/>
      <c r="D130" s="161" t="s">
        <v>2577</v>
      </c>
      <c r="E130" s="247" t="s">
        <v>2578</v>
      </c>
      <c r="F130" s="247"/>
      <c r="G130" s="173" t="s">
        <v>2579</v>
      </c>
      <c r="H130" s="247">
        <v>3204764984</v>
      </c>
      <c r="I130" s="173" t="s">
        <v>1761</v>
      </c>
      <c r="J130" s="173" t="s">
        <v>229</v>
      </c>
      <c r="K130" s="173" t="s">
        <v>230</v>
      </c>
      <c r="L130" s="173" t="s">
        <v>2580</v>
      </c>
      <c r="M130" s="247">
        <v>18</v>
      </c>
      <c r="N130" s="173" t="s">
        <v>2581</v>
      </c>
      <c r="O130" s="173" t="s">
        <v>2582</v>
      </c>
      <c r="P130" s="173" t="s">
        <v>230</v>
      </c>
      <c r="Q130" s="173" t="s">
        <v>2583</v>
      </c>
      <c r="R130" s="173">
        <v>1</v>
      </c>
      <c r="S130" s="173" t="s">
        <v>2584</v>
      </c>
      <c r="T130" s="173">
        <v>23</v>
      </c>
      <c r="U130" s="48">
        <v>28</v>
      </c>
      <c r="V130" s="49" t="s">
        <v>2585</v>
      </c>
      <c r="W130" s="173" t="s">
        <v>27</v>
      </c>
      <c r="X130" s="173"/>
      <c r="Y130" s="173"/>
      <c r="Z130" s="173"/>
      <c r="AA130" s="173"/>
      <c r="AB130" s="173" t="s">
        <v>153</v>
      </c>
      <c r="AC130" s="173" t="s">
        <v>153</v>
      </c>
      <c r="AD130" s="173"/>
      <c r="AE130" s="127">
        <v>78</v>
      </c>
      <c r="AF130" s="173">
        <f>AE130+AK130</f>
        <v>478</v>
      </c>
      <c r="AG130" s="298">
        <v>0</v>
      </c>
      <c r="AH130" s="298">
        <v>0</v>
      </c>
      <c r="AI130" s="298">
        <v>0</v>
      </c>
      <c r="AJ130" s="298">
        <v>0</v>
      </c>
      <c r="AK130" s="173">
        <v>400</v>
      </c>
      <c r="AL130" s="173">
        <v>78</v>
      </c>
      <c r="AM130" s="173">
        <v>78</v>
      </c>
      <c r="AN130" s="173">
        <v>28</v>
      </c>
      <c r="AO130" s="173">
        <v>50</v>
      </c>
      <c r="AP130" s="173"/>
      <c r="AQ130" s="173" t="s">
        <v>155</v>
      </c>
      <c r="AR130" s="299" t="s">
        <v>2586</v>
      </c>
      <c r="AS130" s="173" t="s">
        <v>2587</v>
      </c>
      <c r="AT130" s="173" t="s">
        <v>2588</v>
      </c>
      <c r="AU130" s="173" t="s">
        <v>2589</v>
      </c>
      <c r="AV130" s="173"/>
      <c r="AW130" s="173"/>
      <c r="AX130" s="173"/>
      <c r="AY130" s="173"/>
      <c r="AZ130" s="173"/>
      <c r="BA130" s="173"/>
      <c r="BB130" s="300"/>
      <c r="BC130" s="301">
        <v>702000000</v>
      </c>
      <c r="BD130" s="301">
        <v>110999054</v>
      </c>
      <c r="BE130" s="301">
        <v>748814199</v>
      </c>
      <c r="BF130" s="302">
        <v>1450814199</v>
      </c>
      <c r="BG130" s="303">
        <v>9000000</v>
      </c>
      <c r="BH130" s="304">
        <v>0.48</v>
      </c>
      <c r="BI130" s="305"/>
      <c r="BJ130" s="305"/>
      <c r="BK130" s="305"/>
      <c r="BL130" s="305"/>
      <c r="BM130" s="305"/>
      <c r="BN130" s="305"/>
      <c r="BO130" s="305"/>
      <c r="BP130" s="305"/>
      <c r="BQ130" s="305"/>
      <c r="BR130" s="305"/>
      <c r="BS130" s="305"/>
      <c r="BT130" s="305"/>
      <c r="BU130" s="305"/>
      <c r="BV130" s="305"/>
      <c r="BW130" s="305"/>
      <c r="BX130" s="305"/>
      <c r="BY130" s="305"/>
      <c r="BZ130" s="306">
        <v>245700000</v>
      </c>
      <c r="CA130" s="307">
        <v>44932</v>
      </c>
      <c r="CB130" s="306">
        <v>0</v>
      </c>
      <c r="CC130" s="307"/>
      <c r="CD130" s="306">
        <v>0</v>
      </c>
      <c r="CE130" s="307"/>
      <c r="CF130" s="307"/>
      <c r="CG130" s="307"/>
      <c r="CH130" s="307"/>
      <c r="CI130" s="307"/>
      <c r="CJ130" s="307"/>
      <c r="CK130" s="307"/>
      <c r="CL130" s="308">
        <v>0</v>
      </c>
      <c r="CM130" s="308"/>
      <c r="CN130" s="309"/>
      <c r="CO130" s="309"/>
      <c r="CP130" s="309"/>
      <c r="CQ130" s="309"/>
      <c r="CR130" s="309"/>
      <c r="CS130" s="309"/>
      <c r="CT130" s="309"/>
      <c r="CU130" s="309"/>
      <c r="CV130" s="257">
        <v>245700000</v>
      </c>
      <c r="CW130" s="258">
        <f>CD130+CF130</f>
        <v>0</v>
      </c>
      <c r="CX130" s="257">
        <v>456300000</v>
      </c>
      <c r="CY130" s="258">
        <f>BC130-CX130</f>
        <v>245700000</v>
      </c>
      <c r="CZ130" s="252">
        <v>0</v>
      </c>
      <c r="DA130" s="252"/>
      <c r="DB130" s="252"/>
      <c r="DC130" s="252"/>
      <c r="DD130" s="310">
        <v>100023475</v>
      </c>
      <c r="DE130" s="260">
        <v>145676525</v>
      </c>
      <c r="DF130" s="311" t="s">
        <v>347</v>
      </c>
      <c r="DG130" s="312">
        <v>748814199</v>
      </c>
      <c r="DH130" s="313">
        <v>126478602</v>
      </c>
      <c r="DI130" s="262">
        <v>0.16890518658554443</v>
      </c>
      <c r="DJ130" s="65">
        <v>1.4E-2</v>
      </c>
      <c r="DK130" s="314">
        <v>0.28280000000000005</v>
      </c>
      <c r="DL130" s="263">
        <v>0.14248358262108263</v>
      </c>
      <c r="DM130" s="248" t="s">
        <v>347</v>
      </c>
      <c r="DN130" s="91"/>
      <c r="DO130" s="91"/>
      <c r="DP130" s="91"/>
      <c r="DQ130" s="91"/>
      <c r="DR130" s="248">
        <v>0</v>
      </c>
      <c r="DS130" s="67">
        <v>0</v>
      </c>
      <c r="DT130" s="248">
        <v>78</v>
      </c>
      <c r="DU130" s="67">
        <v>0</v>
      </c>
      <c r="DV130" s="67">
        <v>0</v>
      </c>
      <c r="DW130" s="107">
        <v>47</v>
      </c>
      <c r="DX130" s="107">
        <v>21</v>
      </c>
      <c r="DY130" s="107">
        <v>0</v>
      </c>
      <c r="DZ130" s="107">
        <v>0</v>
      </c>
      <c r="EA130" s="107">
        <v>8</v>
      </c>
      <c r="EB130" s="107">
        <v>2</v>
      </c>
      <c r="EC130" s="107"/>
      <c r="ED130" s="107"/>
      <c r="EE130" s="107">
        <v>0</v>
      </c>
      <c r="EF130" s="67">
        <v>0</v>
      </c>
      <c r="EG130" s="265">
        <v>478</v>
      </c>
      <c r="EH130" s="98" t="s">
        <v>168</v>
      </c>
      <c r="EI130" s="315" t="s">
        <v>2590</v>
      </c>
      <c r="EJ130" s="150" t="s">
        <v>544</v>
      </c>
      <c r="EK130" s="150" t="s">
        <v>251</v>
      </c>
      <c r="EL130" s="150" t="s">
        <v>351</v>
      </c>
      <c r="EM130" s="207">
        <v>45219</v>
      </c>
      <c r="EN130" s="48">
        <v>78</v>
      </c>
      <c r="EO130" s="48">
        <v>0</v>
      </c>
      <c r="EP130" s="48" t="s">
        <v>1268</v>
      </c>
      <c r="EQ130" s="48">
        <v>78</v>
      </c>
      <c r="ER130" s="105" t="s">
        <v>347</v>
      </c>
      <c r="ES130" s="1"/>
      <c r="ET130" s="1"/>
      <c r="EU130" s="1"/>
    </row>
    <row r="131" spans="1:151" s="40" customFormat="1" ht="48.75" hidden="1" customHeight="1" x14ac:dyDescent="0.2">
      <c r="A131" s="316" t="s">
        <v>2591</v>
      </c>
      <c r="B131" s="317" t="s">
        <v>2591</v>
      </c>
      <c r="C131" s="245" t="s">
        <v>2591</v>
      </c>
      <c r="D131" s="45" t="s">
        <v>2591</v>
      </c>
      <c r="E131" s="122" t="s">
        <v>2592</v>
      </c>
      <c r="F131" s="43" t="s">
        <v>141</v>
      </c>
      <c r="G131" s="44" t="s">
        <v>142</v>
      </c>
      <c r="H131" s="44">
        <v>3115693163</v>
      </c>
      <c r="I131" s="45" t="s">
        <v>143</v>
      </c>
      <c r="J131" s="44" t="s">
        <v>144</v>
      </c>
      <c r="K131" s="44" t="s">
        <v>145</v>
      </c>
      <c r="L131" s="46">
        <v>305031319648</v>
      </c>
      <c r="M131" s="44">
        <v>12</v>
      </c>
      <c r="N131" s="44" t="s">
        <v>2593</v>
      </c>
      <c r="O131" s="44" t="s">
        <v>2594</v>
      </c>
      <c r="P131" s="44" t="s">
        <v>148</v>
      </c>
      <c r="Q131" s="44" t="s">
        <v>2595</v>
      </c>
      <c r="R131" s="46">
        <v>1</v>
      </c>
      <c r="S131" s="47" t="s">
        <v>2596</v>
      </c>
      <c r="T131" s="46">
        <v>13</v>
      </c>
      <c r="U131" s="48">
        <v>42</v>
      </c>
      <c r="V131" s="49" t="s">
        <v>2597</v>
      </c>
      <c r="W131" s="44" t="s">
        <v>27</v>
      </c>
      <c r="X131" s="44"/>
      <c r="Y131" s="44"/>
      <c r="Z131" s="44"/>
      <c r="AA131" s="44"/>
      <c r="AB131" s="44" t="s">
        <v>153</v>
      </c>
      <c r="AC131" s="44" t="s">
        <v>153</v>
      </c>
      <c r="AD131" s="44"/>
      <c r="AE131" s="44">
        <v>221</v>
      </c>
      <c r="AF131" s="45">
        <f>AE131+AK131</f>
        <v>405</v>
      </c>
      <c r="AG131" s="45"/>
      <c r="AH131" s="45"/>
      <c r="AI131" s="50"/>
      <c r="AJ131" s="50"/>
      <c r="AK131" s="44">
        <v>184</v>
      </c>
      <c r="AL131" s="44">
        <v>44.2</v>
      </c>
      <c r="AM131" s="44">
        <v>221</v>
      </c>
      <c r="AN131" s="44">
        <v>42</v>
      </c>
      <c r="AO131" s="44">
        <v>179</v>
      </c>
      <c r="AP131" s="44" t="s">
        <v>207</v>
      </c>
      <c r="AQ131" s="44" t="s">
        <v>155</v>
      </c>
      <c r="AR131" s="44" t="s">
        <v>208</v>
      </c>
      <c r="AS131" s="44" t="s">
        <v>2598</v>
      </c>
      <c r="AT131" s="44" t="s">
        <v>210</v>
      </c>
      <c r="AU131" s="47" t="s">
        <v>2599</v>
      </c>
      <c r="AV131" s="47" t="s">
        <v>2600</v>
      </c>
      <c r="AW131" s="47" t="s">
        <v>2601</v>
      </c>
      <c r="AX131" s="47" t="s">
        <v>187</v>
      </c>
      <c r="AY131" s="47" t="s">
        <v>2602</v>
      </c>
      <c r="AZ131" s="44">
        <v>95</v>
      </c>
      <c r="BA131" s="44"/>
      <c r="BB131" s="51"/>
      <c r="BC131" s="51">
        <v>1979912000</v>
      </c>
      <c r="BD131" s="51">
        <v>159917800</v>
      </c>
      <c r="BE131" s="51">
        <v>2095832000</v>
      </c>
      <c r="BF131" s="50">
        <v>4075744000</v>
      </c>
      <c r="BG131" s="52">
        <v>8958877.8280542977</v>
      </c>
      <c r="BH131" s="53">
        <v>0.48</v>
      </c>
      <c r="BI131" s="44"/>
      <c r="BJ131" s="44"/>
      <c r="BK131" s="44"/>
      <c r="BL131" s="54">
        <f t="shared" ref="BL131:BL136" si="44">+BI131+BJ131+BK131</f>
        <v>0</v>
      </c>
      <c r="BM131" s="47" t="s">
        <v>2603</v>
      </c>
      <c r="BN131" s="47" t="s">
        <v>2591</v>
      </c>
      <c r="BO131" s="44" t="s">
        <v>2594</v>
      </c>
      <c r="BP131" s="55">
        <v>44832</v>
      </c>
      <c r="BQ131" s="55">
        <v>44875</v>
      </c>
      <c r="BR131" s="55">
        <v>45239</v>
      </c>
      <c r="BS131" s="47" t="s">
        <v>165</v>
      </c>
      <c r="BT131" s="55">
        <v>44832</v>
      </c>
      <c r="BU131" s="44">
        <v>12</v>
      </c>
      <c r="BV131" s="47" t="s">
        <v>2604</v>
      </c>
      <c r="BW131" s="47" t="s">
        <v>2605</v>
      </c>
      <c r="BX131" s="45"/>
      <c r="BY131" s="45"/>
      <c r="BZ131" s="56">
        <v>692969200</v>
      </c>
      <c r="CA131" s="57">
        <v>44904</v>
      </c>
      <c r="CB131" s="56">
        <v>692969200</v>
      </c>
      <c r="CC131" s="57">
        <v>45201</v>
      </c>
      <c r="CD131" s="56"/>
      <c r="CE131" s="59"/>
      <c r="CF131" s="59"/>
      <c r="CG131" s="59"/>
      <c r="CH131" s="59"/>
      <c r="CI131" s="59"/>
      <c r="CJ131" s="60"/>
      <c r="CK131" s="56"/>
      <c r="CL131" s="56"/>
      <c r="CM131" s="56"/>
      <c r="CN131" s="56"/>
      <c r="CO131" s="56"/>
      <c r="CP131" s="56"/>
      <c r="CQ131" s="56"/>
      <c r="CR131" s="56"/>
      <c r="CS131" s="56"/>
      <c r="CT131" s="56"/>
      <c r="CU131" s="56"/>
      <c r="CV131" s="60">
        <f t="shared" ref="CV131:CV136" si="45">+BZ131+CB131+CD131</f>
        <v>1385938400</v>
      </c>
      <c r="CW131" s="60">
        <f t="shared" ref="CW131:CW136" si="46">CF131+CI131</f>
        <v>0</v>
      </c>
      <c r="CX131" s="60">
        <f t="shared" ref="CX131:CX136" si="47">+BC131-CV131</f>
        <v>593973600</v>
      </c>
      <c r="CY131" s="60">
        <f t="shared" ref="CY131:CY136" si="48">BD131-CW131</f>
        <v>159917800</v>
      </c>
      <c r="CZ131" s="61">
        <f t="shared" ref="CZ131:CZ136" si="49">+CJ131+CL131+CN131</f>
        <v>0</v>
      </c>
      <c r="DA131" s="61">
        <f t="shared" ref="DA131:DA136" si="50">+BL131-CZ131</f>
        <v>0</v>
      </c>
      <c r="DB131" s="54">
        <f t="shared" ref="DB131:DB136" si="51">+CP131+CR131+CT131</f>
        <v>0</v>
      </c>
      <c r="DC131" s="60">
        <f t="shared" ref="DC131:DC136" si="52">+BB131-DB131</f>
        <v>0</v>
      </c>
      <c r="DD131" s="61">
        <v>692969200</v>
      </c>
      <c r="DE131" s="61">
        <f t="shared" ref="DE131:DE136" si="53">CV131-DD131</f>
        <v>692969200</v>
      </c>
      <c r="DF131" s="50"/>
      <c r="DG131" s="63">
        <v>2095832000</v>
      </c>
      <c r="DH131" s="61">
        <v>834717000</v>
      </c>
      <c r="DI131" s="64">
        <f t="shared" ref="DI131:DI136" si="54">DH131/DG131</f>
        <v>0.39827476629806208</v>
      </c>
      <c r="DJ131" s="65">
        <v>0.18</v>
      </c>
      <c r="DK131" s="65">
        <v>0.53610000000000002</v>
      </c>
      <c r="DL131" s="66">
        <f t="shared" ref="DL131:DL136" si="55">DD131/BC131</f>
        <v>0.35</v>
      </c>
      <c r="DM131" s="44">
        <v>221</v>
      </c>
      <c r="DN131" s="45"/>
      <c r="DO131" s="45"/>
      <c r="DP131" s="45"/>
      <c r="DQ131" s="45"/>
      <c r="DR131" s="45">
        <v>184</v>
      </c>
      <c r="DS131" s="67"/>
      <c r="DT131" s="45">
        <v>44.2</v>
      </c>
      <c r="DU131" s="67"/>
      <c r="DV131" s="67">
        <v>221</v>
      </c>
      <c r="DW131" s="68">
        <v>174</v>
      </c>
      <c r="DX131" s="68">
        <v>38</v>
      </c>
      <c r="DY131" s="68">
        <v>1</v>
      </c>
      <c r="DZ131" s="68"/>
      <c r="EA131" s="68">
        <v>4</v>
      </c>
      <c r="EB131" s="68">
        <v>4</v>
      </c>
      <c r="EC131" s="68"/>
      <c r="ED131" s="68"/>
      <c r="EE131" s="69"/>
      <c r="EF131" s="67">
        <v>221</v>
      </c>
      <c r="EG131" s="70">
        <f t="shared" ref="EG131:EG136" si="56">AG131+AL131+DN131+DP131</f>
        <v>44.2</v>
      </c>
      <c r="EH131" s="47" t="s">
        <v>168</v>
      </c>
      <c r="EI131" s="71" t="s">
        <v>2606</v>
      </c>
      <c r="EJ131" s="72" t="s">
        <v>727</v>
      </c>
      <c r="EK131" s="73" t="s">
        <v>1419</v>
      </c>
      <c r="EL131" s="73" t="s">
        <v>311</v>
      </c>
      <c r="EM131" s="74">
        <v>45168</v>
      </c>
      <c r="EN131" s="48">
        <v>221</v>
      </c>
      <c r="EO131" s="48">
        <v>221</v>
      </c>
      <c r="EP131" s="48" t="s">
        <v>2607</v>
      </c>
      <c r="EQ131" s="48">
        <v>221</v>
      </c>
      <c r="ER131" s="74"/>
      <c r="ES131" s="77">
        <v>221</v>
      </c>
      <c r="ET131" s="77">
        <v>221</v>
      </c>
      <c r="EU131" s="78" t="s">
        <v>169</v>
      </c>
    </row>
    <row r="132" spans="1:151" s="40" customFormat="1" ht="48.75" hidden="1" customHeight="1" x14ac:dyDescent="0.2">
      <c r="A132" s="120" t="s">
        <v>2608</v>
      </c>
      <c r="B132" s="121" t="s">
        <v>2608</v>
      </c>
      <c r="C132" s="245" t="s">
        <v>2608</v>
      </c>
      <c r="D132" s="45" t="s">
        <v>2608</v>
      </c>
      <c r="E132" s="122" t="s">
        <v>2609</v>
      </c>
      <c r="F132" s="43" t="s">
        <v>141</v>
      </c>
      <c r="G132" s="45" t="s">
        <v>142</v>
      </c>
      <c r="H132" s="45">
        <v>3115693163</v>
      </c>
      <c r="I132" s="45" t="s">
        <v>143</v>
      </c>
      <c r="J132" s="45" t="s">
        <v>144</v>
      </c>
      <c r="K132" s="45" t="s">
        <v>145</v>
      </c>
      <c r="L132" s="81">
        <v>305361305672</v>
      </c>
      <c r="M132" s="45">
        <v>12</v>
      </c>
      <c r="N132" s="45" t="s">
        <v>2610</v>
      </c>
      <c r="O132" s="45" t="s">
        <v>2611</v>
      </c>
      <c r="P132" s="45" t="s">
        <v>148</v>
      </c>
      <c r="Q132" s="45" t="s">
        <v>2595</v>
      </c>
      <c r="R132" s="81">
        <v>1</v>
      </c>
      <c r="S132" s="76" t="s">
        <v>2612</v>
      </c>
      <c r="T132" s="81">
        <v>13</v>
      </c>
      <c r="U132" s="48">
        <v>33</v>
      </c>
      <c r="V132" s="49" t="s">
        <v>2613</v>
      </c>
      <c r="W132" s="45" t="s">
        <v>27</v>
      </c>
      <c r="X132" s="45"/>
      <c r="Y132" s="45"/>
      <c r="Z132" s="45"/>
      <c r="AA132" s="45"/>
      <c r="AB132" s="45" t="s">
        <v>153</v>
      </c>
      <c r="AC132" s="45" t="s">
        <v>153</v>
      </c>
      <c r="AD132" s="45"/>
      <c r="AE132" s="45">
        <v>95</v>
      </c>
      <c r="AF132" s="45">
        <f>AE132+AK132</f>
        <v>175</v>
      </c>
      <c r="AG132" s="45"/>
      <c r="AH132" s="45"/>
      <c r="AI132" s="62"/>
      <c r="AJ132" s="62"/>
      <c r="AK132" s="45">
        <v>80</v>
      </c>
      <c r="AL132" s="45">
        <v>4.25</v>
      </c>
      <c r="AM132" s="45">
        <v>95</v>
      </c>
      <c r="AN132" s="45">
        <v>33</v>
      </c>
      <c r="AO132" s="45">
        <v>62</v>
      </c>
      <c r="AP132" s="45" t="s">
        <v>207</v>
      </c>
      <c r="AQ132" s="45" t="s">
        <v>155</v>
      </c>
      <c r="AR132" s="45" t="s">
        <v>208</v>
      </c>
      <c r="AS132" s="45" t="s">
        <v>2614</v>
      </c>
      <c r="AT132" s="45" t="s">
        <v>210</v>
      </c>
      <c r="AU132" s="76" t="s">
        <v>2615</v>
      </c>
      <c r="AV132" s="76" t="s">
        <v>2616</v>
      </c>
      <c r="AW132" s="76" t="s">
        <v>2616</v>
      </c>
      <c r="AX132" s="76" t="s">
        <v>187</v>
      </c>
      <c r="AY132" s="76" t="s">
        <v>2602</v>
      </c>
      <c r="AZ132" s="45">
        <v>95</v>
      </c>
      <c r="BA132" s="45"/>
      <c r="BB132" s="112"/>
      <c r="BC132" s="112">
        <v>850750000</v>
      </c>
      <c r="BD132" s="112">
        <v>33801735</v>
      </c>
      <c r="BE132" s="112">
        <v>1160835000</v>
      </c>
      <c r="BF132" s="62">
        <v>2011585000</v>
      </c>
      <c r="BG132" s="103">
        <v>8955263.1578947362</v>
      </c>
      <c r="BH132" s="104">
        <v>0.42</v>
      </c>
      <c r="BI132" s="45"/>
      <c r="BJ132" s="45"/>
      <c r="BK132" s="45"/>
      <c r="BL132" s="54">
        <f t="shared" si="44"/>
        <v>0</v>
      </c>
      <c r="BM132" s="76" t="s">
        <v>2617</v>
      </c>
      <c r="BN132" s="76" t="s">
        <v>2608</v>
      </c>
      <c r="BO132" s="45" t="s">
        <v>2611</v>
      </c>
      <c r="BP132" s="74">
        <v>44832</v>
      </c>
      <c r="BQ132" s="74">
        <v>44853</v>
      </c>
      <c r="BR132" s="74">
        <v>45217</v>
      </c>
      <c r="BS132" s="76" t="s">
        <v>165</v>
      </c>
      <c r="BT132" s="74">
        <v>44832</v>
      </c>
      <c r="BU132" s="45">
        <v>12</v>
      </c>
      <c r="BV132" s="76" t="s">
        <v>2604</v>
      </c>
      <c r="BW132" s="76" t="s">
        <v>2605</v>
      </c>
      <c r="BX132" s="45"/>
      <c r="BY132" s="45"/>
      <c r="BZ132" s="60">
        <v>297762500</v>
      </c>
      <c r="CA132" s="106">
        <v>44873</v>
      </c>
      <c r="CB132" s="60">
        <v>297762500</v>
      </c>
      <c r="CC132" s="106">
        <v>45168</v>
      </c>
      <c r="CD132" s="60"/>
      <c r="CE132" s="59"/>
      <c r="CF132" s="59"/>
      <c r="CG132" s="59"/>
      <c r="CH132" s="59"/>
      <c r="CI132" s="59"/>
      <c r="CJ132" s="60"/>
      <c r="CK132" s="60"/>
      <c r="CL132" s="60"/>
      <c r="CM132" s="60"/>
      <c r="CN132" s="60"/>
      <c r="CO132" s="60"/>
      <c r="CP132" s="60"/>
      <c r="CQ132" s="60"/>
      <c r="CR132" s="60"/>
      <c r="CS132" s="60"/>
      <c r="CT132" s="60"/>
      <c r="CU132" s="60"/>
      <c r="CV132" s="60">
        <f t="shared" si="45"/>
        <v>595525000</v>
      </c>
      <c r="CW132" s="60">
        <f t="shared" si="46"/>
        <v>0</v>
      </c>
      <c r="CX132" s="60">
        <f t="shared" si="47"/>
        <v>255225000</v>
      </c>
      <c r="CY132" s="60">
        <f t="shared" si="48"/>
        <v>33801735</v>
      </c>
      <c r="CZ132" s="61">
        <f t="shared" si="49"/>
        <v>0</v>
      </c>
      <c r="DA132" s="61">
        <f t="shared" si="50"/>
        <v>0</v>
      </c>
      <c r="DB132" s="54">
        <f t="shared" si="51"/>
        <v>0</v>
      </c>
      <c r="DC132" s="60">
        <f t="shared" si="52"/>
        <v>0</v>
      </c>
      <c r="DD132" s="61">
        <v>297762500</v>
      </c>
      <c r="DE132" s="61">
        <f t="shared" si="53"/>
        <v>297762500</v>
      </c>
      <c r="DF132" s="62"/>
      <c r="DG132" s="61">
        <v>1160835000</v>
      </c>
      <c r="DH132" s="61">
        <v>705753800</v>
      </c>
      <c r="DI132" s="64">
        <f t="shared" si="54"/>
        <v>0.6079708141122554</v>
      </c>
      <c r="DJ132" s="65">
        <v>0.01</v>
      </c>
      <c r="DK132" s="65">
        <v>0.58940000000000003</v>
      </c>
      <c r="DL132" s="66">
        <f t="shared" si="55"/>
        <v>0.35</v>
      </c>
      <c r="DM132" s="45">
        <v>95</v>
      </c>
      <c r="DN132" s="45"/>
      <c r="DO132" s="45"/>
      <c r="DP132" s="45"/>
      <c r="DQ132" s="45"/>
      <c r="DR132" s="45">
        <v>80</v>
      </c>
      <c r="DS132" s="67"/>
      <c r="DT132" s="45">
        <v>4.25</v>
      </c>
      <c r="DU132" s="67"/>
      <c r="DV132" s="67">
        <v>95</v>
      </c>
      <c r="DW132" s="68">
        <v>60</v>
      </c>
      <c r="DX132" s="68">
        <v>33</v>
      </c>
      <c r="DY132" s="68"/>
      <c r="DZ132" s="68"/>
      <c r="EA132" s="68">
        <v>2</v>
      </c>
      <c r="EB132" s="68"/>
      <c r="EC132" s="68"/>
      <c r="ED132" s="68"/>
      <c r="EE132" s="69"/>
      <c r="EF132" s="67">
        <v>95</v>
      </c>
      <c r="EG132" s="70">
        <f t="shared" si="56"/>
        <v>4.25</v>
      </c>
      <c r="EH132" s="76" t="s">
        <v>168</v>
      </c>
      <c r="EI132" s="71" t="s">
        <v>2618</v>
      </c>
      <c r="EJ132" s="72" t="s">
        <v>727</v>
      </c>
      <c r="EK132" s="73" t="s">
        <v>1419</v>
      </c>
      <c r="EL132" s="73" t="s">
        <v>311</v>
      </c>
      <c r="EM132" s="74">
        <v>45168</v>
      </c>
      <c r="EN132" s="48">
        <v>95</v>
      </c>
      <c r="EO132" s="48">
        <v>95</v>
      </c>
      <c r="EP132" s="48" t="s">
        <v>408</v>
      </c>
      <c r="EQ132" s="48">
        <v>95</v>
      </c>
      <c r="ER132" s="74"/>
      <c r="ES132" s="77">
        <v>95</v>
      </c>
      <c r="ET132" s="77">
        <v>95</v>
      </c>
      <c r="EU132" s="78" t="s">
        <v>169</v>
      </c>
    </row>
    <row r="133" spans="1:151" s="40" customFormat="1" ht="48.75" hidden="1" customHeight="1" x14ac:dyDescent="0.2">
      <c r="A133" s="120"/>
      <c r="B133" s="121"/>
      <c r="C133" s="245"/>
      <c r="D133" s="161" t="s">
        <v>2619</v>
      </c>
      <c r="E133" s="172" t="s">
        <v>2620</v>
      </c>
      <c r="F133" s="43" t="s">
        <v>141</v>
      </c>
      <c r="G133" s="45" t="s">
        <v>2103</v>
      </c>
      <c r="H133" s="45">
        <v>3122250794</v>
      </c>
      <c r="I133" s="45" t="s">
        <v>143</v>
      </c>
      <c r="J133" s="45" t="s">
        <v>383</v>
      </c>
      <c r="K133" s="45" t="s">
        <v>384</v>
      </c>
      <c r="L133" s="81">
        <v>119050318230</v>
      </c>
      <c r="M133" s="45">
        <v>24</v>
      </c>
      <c r="N133" s="152" t="s">
        <v>2621</v>
      </c>
      <c r="O133" s="45" t="s">
        <v>2622</v>
      </c>
      <c r="P133" s="45" t="s">
        <v>388</v>
      </c>
      <c r="Q133" s="45" t="s">
        <v>2623</v>
      </c>
      <c r="R133" s="45">
        <v>1</v>
      </c>
      <c r="S133" s="45" t="s">
        <v>2624</v>
      </c>
      <c r="T133" s="45">
        <v>2</v>
      </c>
      <c r="U133" s="48">
        <v>150</v>
      </c>
      <c r="V133" s="49" t="s">
        <v>2625</v>
      </c>
      <c r="W133" s="45" t="s">
        <v>23</v>
      </c>
      <c r="X133" s="45" t="s">
        <v>153</v>
      </c>
      <c r="Y133" s="45" t="s">
        <v>153</v>
      </c>
      <c r="Z133" s="45"/>
      <c r="AA133" s="45" t="s">
        <v>714</v>
      </c>
      <c r="AB133" s="45"/>
      <c r="AC133" s="45"/>
      <c r="AD133" s="45"/>
      <c r="AE133" s="45">
        <v>250</v>
      </c>
      <c r="AF133" s="45">
        <f>AG133+AH133</f>
        <v>250</v>
      </c>
      <c r="AG133" s="76">
        <v>250</v>
      </c>
      <c r="AH133" s="76"/>
      <c r="AI133" s="62">
        <v>1314557940</v>
      </c>
      <c r="AJ133" s="62"/>
      <c r="AK133" s="45">
        <v>0</v>
      </c>
      <c r="AL133" s="45">
        <v>250</v>
      </c>
      <c r="AM133" s="45">
        <v>281</v>
      </c>
      <c r="AN133" s="45">
        <v>150</v>
      </c>
      <c r="AO133" s="45">
        <v>131</v>
      </c>
      <c r="AP133" s="45" t="s">
        <v>1148</v>
      </c>
      <c r="AQ133" s="45" t="s">
        <v>1277</v>
      </c>
      <c r="AR133" s="45"/>
      <c r="AS133" s="45" t="s">
        <v>2626</v>
      </c>
      <c r="AT133" s="45" t="s">
        <v>716</v>
      </c>
      <c r="AU133" s="76" t="s">
        <v>163</v>
      </c>
      <c r="AV133" s="76" t="s">
        <v>2627</v>
      </c>
      <c r="AW133" s="76" t="s">
        <v>2628</v>
      </c>
      <c r="AX133" s="76" t="s">
        <v>719</v>
      </c>
      <c r="AY133" s="76" t="s">
        <v>2629</v>
      </c>
      <c r="AZ133" s="45">
        <v>92</v>
      </c>
      <c r="BA133" s="45" t="s">
        <v>163</v>
      </c>
      <c r="BB133" s="112"/>
      <c r="BC133" s="112">
        <v>920190558</v>
      </c>
      <c r="BD133" s="112">
        <v>0</v>
      </c>
      <c r="BE133" s="112">
        <v>394367382</v>
      </c>
      <c r="BF133" s="62">
        <v>1314557940</v>
      </c>
      <c r="BG133" s="103">
        <v>3274699.4946619216</v>
      </c>
      <c r="BH133" s="104">
        <v>0.7</v>
      </c>
      <c r="BI133" s="62"/>
      <c r="BJ133" s="45"/>
      <c r="BK133" s="45"/>
      <c r="BL133" s="54">
        <f t="shared" si="44"/>
        <v>0</v>
      </c>
      <c r="BM133" s="76" t="s">
        <v>2630</v>
      </c>
      <c r="BN133" s="76" t="s">
        <v>2619</v>
      </c>
      <c r="BO133" s="45" t="s">
        <v>2622</v>
      </c>
      <c r="BP133" s="74" t="s">
        <v>2631</v>
      </c>
      <c r="BQ133" s="74" t="s">
        <v>2632</v>
      </c>
      <c r="BR133" s="74" t="s">
        <v>2633</v>
      </c>
      <c r="BS133" s="76" t="s">
        <v>165</v>
      </c>
      <c r="BT133" s="74" t="s">
        <v>2634</v>
      </c>
      <c r="BU133" s="45">
        <v>24</v>
      </c>
      <c r="BV133" s="76" t="s">
        <v>2635</v>
      </c>
      <c r="BW133" s="76" t="s">
        <v>2636</v>
      </c>
      <c r="BX133" s="45"/>
      <c r="BY133" s="45"/>
      <c r="BZ133" s="60">
        <v>322066695</v>
      </c>
      <c r="CA133" s="114">
        <v>45064</v>
      </c>
      <c r="CB133" s="60"/>
      <c r="CC133" s="146"/>
      <c r="CD133" s="60"/>
      <c r="CE133" s="146"/>
      <c r="CF133" s="146"/>
      <c r="CG133" s="146"/>
      <c r="CH133" s="146"/>
      <c r="CI133" s="146"/>
      <c r="CJ133" s="60"/>
      <c r="CK133" s="60"/>
      <c r="CL133" s="60"/>
      <c r="CM133" s="60"/>
      <c r="CN133" s="60"/>
      <c r="CO133" s="60"/>
      <c r="CP133" s="60"/>
      <c r="CQ133" s="60"/>
      <c r="CR133" s="60"/>
      <c r="CS133" s="60"/>
      <c r="CT133" s="60"/>
      <c r="CU133" s="60"/>
      <c r="CV133" s="60">
        <f t="shared" si="45"/>
        <v>322066695</v>
      </c>
      <c r="CW133" s="60">
        <f t="shared" si="46"/>
        <v>0</v>
      </c>
      <c r="CX133" s="60">
        <f t="shared" si="47"/>
        <v>598123863</v>
      </c>
      <c r="CY133" s="60">
        <f t="shared" si="48"/>
        <v>0</v>
      </c>
      <c r="CZ133" s="61">
        <f t="shared" si="49"/>
        <v>0</v>
      </c>
      <c r="DA133" s="61">
        <f t="shared" si="50"/>
        <v>0</v>
      </c>
      <c r="DB133" s="54">
        <f t="shared" si="51"/>
        <v>0</v>
      </c>
      <c r="DC133" s="60">
        <f t="shared" si="52"/>
        <v>0</v>
      </c>
      <c r="DD133" s="154">
        <v>0</v>
      </c>
      <c r="DE133" s="61">
        <f t="shared" si="53"/>
        <v>322066695</v>
      </c>
      <c r="DF133" s="62"/>
      <c r="DG133" s="61">
        <v>394367382</v>
      </c>
      <c r="DH133" s="61">
        <v>0</v>
      </c>
      <c r="DI133" s="64">
        <f t="shared" si="54"/>
        <v>0</v>
      </c>
      <c r="DJ133" s="65">
        <v>0</v>
      </c>
      <c r="DK133" s="65">
        <v>0</v>
      </c>
      <c r="DL133" s="66">
        <f t="shared" si="55"/>
        <v>0</v>
      </c>
      <c r="DM133" s="45">
        <v>250</v>
      </c>
      <c r="DN133" s="75"/>
      <c r="DO133" s="75"/>
      <c r="DP133" s="75"/>
      <c r="DQ133" s="75"/>
      <c r="DR133" s="45">
        <v>0</v>
      </c>
      <c r="DS133" s="67"/>
      <c r="DT133" s="45">
        <v>250</v>
      </c>
      <c r="DU133" s="67"/>
      <c r="DV133" s="67"/>
      <c r="DW133" s="68">
        <v>3</v>
      </c>
      <c r="DX133" s="68">
        <v>2</v>
      </c>
      <c r="DY133" s="68">
        <v>126</v>
      </c>
      <c r="DZ133" s="68">
        <v>143</v>
      </c>
      <c r="EA133" s="68">
        <v>2</v>
      </c>
      <c r="EB133" s="68">
        <v>5</v>
      </c>
      <c r="EC133" s="68"/>
      <c r="ED133" s="68"/>
      <c r="EE133" s="69"/>
      <c r="EF133" s="67"/>
      <c r="EG133" s="70">
        <f t="shared" si="56"/>
        <v>500</v>
      </c>
      <c r="EH133" s="76" t="s">
        <v>702</v>
      </c>
      <c r="EI133" s="71" t="s">
        <v>2637</v>
      </c>
      <c r="EJ133" s="119" t="s">
        <v>2122</v>
      </c>
      <c r="EK133" s="119" t="s">
        <v>2122</v>
      </c>
      <c r="EL133" s="119" t="s">
        <v>2122</v>
      </c>
      <c r="EM133" s="146" t="s">
        <v>2638</v>
      </c>
      <c r="EN133" s="48">
        <v>0</v>
      </c>
      <c r="EO133" s="48">
        <v>0</v>
      </c>
      <c r="EP133" s="48">
        <v>0</v>
      </c>
      <c r="EQ133" s="48">
        <v>0</v>
      </c>
      <c r="ER133" s="45" t="s">
        <v>2633</v>
      </c>
      <c r="ES133" s="77">
        <v>0</v>
      </c>
      <c r="ET133" s="77">
        <v>0</v>
      </c>
      <c r="EU133" s="78" t="s">
        <v>169</v>
      </c>
    </row>
    <row r="134" spans="1:151" s="40" customFormat="1" ht="48.75" hidden="1" customHeight="1" x14ac:dyDescent="0.2">
      <c r="A134" s="120" t="s">
        <v>2639</v>
      </c>
      <c r="B134" s="121" t="s">
        <v>2639</v>
      </c>
      <c r="C134" s="245" t="s">
        <v>2639</v>
      </c>
      <c r="D134" s="98" t="s">
        <v>2639</v>
      </c>
      <c r="E134" s="318" t="s">
        <v>2640</v>
      </c>
      <c r="F134" s="45" t="s">
        <v>227</v>
      </c>
      <c r="G134" s="98" t="s">
        <v>683</v>
      </c>
      <c r="H134" s="98">
        <v>3124498220</v>
      </c>
      <c r="I134" s="45" t="s">
        <v>143</v>
      </c>
      <c r="J134" s="98" t="s">
        <v>2641</v>
      </c>
      <c r="K134" s="98" t="s">
        <v>1228</v>
      </c>
      <c r="L134" s="99">
        <v>281065179330</v>
      </c>
      <c r="M134" s="98">
        <v>24</v>
      </c>
      <c r="N134" s="98" t="s">
        <v>2642</v>
      </c>
      <c r="O134" s="98" t="s">
        <v>2643</v>
      </c>
      <c r="P134" s="98" t="s">
        <v>1228</v>
      </c>
      <c r="Q134" s="98" t="s">
        <v>1255</v>
      </c>
      <c r="R134" s="99">
        <v>1</v>
      </c>
      <c r="S134" s="100" t="s">
        <v>2644</v>
      </c>
      <c r="T134" s="99">
        <v>6</v>
      </c>
      <c r="U134" s="48">
        <v>31</v>
      </c>
      <c r="V134" s="49" t="s">
        <v>2645</v>
      </c>
      <c r="W134" s="98" t="s">
        <v>23</v>
      </c>
      <c r="X134" s="98" t="s">
        <v>153</v>
      </c>
      <c r="Y134" s="98" t="s">
        <v>153</v>
      </c>
      <c r="Z134" s="98" t="s">
        <v>153</v>
      </c>
      <c r="AA134" s="45" t="s">
        <v>1234</v>
      </c>
      <c r="AB134" s="98"/>
      <c r="AC134" s="98"/>
      <c r="AD134" s="98"/>
      <c r="AE134" s="98">
        <v>399.1</v>
      </c>
      <c r="AF134" s="45">
        <f>AG134+AH134</f>
        <v>0</v>
      </c>
      <c r="AG134" s="100"/>
      <c r="AH134" s="100"/>
      <c r="AI134" s="113"/>
      <c r="AJ134" s="113"/>
      <c r="AK134" s="98"/>
      <c r="AL134" s="98"/>
      <c r="AM134" s="98">
        <v>65</v>
      </c>
      <c r="AN134" s="98">
        <v>31</v>
      </c>
      <c r="AO134" s="98">
        <v>34</v>
      </c>
      <c r="AP134" s="98" t="s">
        <v>207</v>
      </c>
      <c r="AQ134" s="98" t="s">
        <v>155</v>
      </c>
      <c r="AR134" s="98"/>
      <c r="AS134" s="98" t="s">
        <v>2646</v>
      </c>
      <c r="AT134" s="98" t="s">
        <v>716</v>
      </c>
      <c r="AU134" s="98" t="s">
        <v>163</v>
      </c>
      <c r="AV134" s="98"/>
      <c r="AW134" s="98" t="s">
        <v>2647</v>
      </c>
      <c r="AX134" s="98" t="s">
        <v>1237</v>
      </c>
      <c r="AY134" s="98" t="s">
        <v>1238</v>
      </c>
      <c r="AZ134" s="98">
        <v>88</v>
      </c>
      <c r="BA134" s="98"/>
      <c r="BB134" s="101"/>
      <c r="BC134" s="101">
        <v>1055601720</v>
      </c>
      <c r="BD134" s="101">
        <v>121766904</v>
      </c>
      <c r="BE134" s="101">
        <v>452879240</v>
      </c>
      <c r="BF134" s="113">
        <v>1508480960</v>
      </c>
      <c r="BG134" s="103">
        <v>16240026.461538462</v>
      </c>
      <c r="BH134" s="104">
        <v>0.69</v>
      </c>
      <c r="BI134" s="113"/>
      <c r="BJ134" s="98"/>
      <c r="BK134" s="98"/>
      <c r="BL134" s="54">
        <f t="shared" si="44"/>
        <v>0</v>
      </c>
      <c r="BM134" s="100" t="s">
        <v>2648</v>
      </c>
      <c r="BN134" s="100"/>
      <c r="BO134" s="98" t="s">
        <v>2643</v>
      </c>
      <c r="BP134" s="105"/>
      <c r="BQ134" s="105"/>
      <c r="BR134" s="105"/>
      <c r="BS134" s="100" t="s">
        <v>165</v>
      </c>
      <c r="BT134" s="105"/>
      <c r="BU134" s="98"/>
      <c r="BV134" s="100" t="s">
        <v>1242</v>
      </c>
      <c r="BW134" s="100" t="s">
        <v>1243</v>
      </c>
      <c r="BX134" s="98"/>
      <c r="BY134" s="98"/>
      <c r="BZ134" s="113">
        <v>369460602</v>
      </c>
      <c r="CA134" s="106">
        <v>45201</v>
      </c>
      <c r="CB134" s="113"/>
      <c r="CC134" s="59"/>
      <c r="CD134" s="113"/>
      <c r="CE134" s="59"/>
      <c r="CF134" s="59"/>
      <c r="CG134" s="59"/>
      <c r="CH134" s="59"/>
      <c r="CI134" s="59"/>
      <c r="CJ134" s="113"/>
      <c r="CK134" s="113"/>
      <c r="CL134" s="113"/>
      <c r="CM134" s="113"/>
      <c r="CN134" s="113"/>
      <c r="CO134" s="113"/>
      <c r="CP134" s="113"/>
      <c r="CQ134" s="113"/>
      <c r="CR134" s="113"/>
      <c r="CS134" s="113"/>
      <c r="CT134" s="113"/>
      <c r="CU134" s="113"/>
      <c r="CV134" s="60">
        <f t="shared" si="45"/>
        <v>369460602</v>
      </c>
      <c r="CW134" s="60">
        <f t="shared" si="46"/>
        <v>0</v>
      </c>
      <c r="CX134" s="60">
        <f t="shared" si="47"/>
        <v>686141118</v>
      </c>
      <c r="CY134" s="60">
        <f t="shared" si="48"/>
        <v>121766904</v>
      </c>
      <c r="CZ134" s="61">
        <f t="shared" si="49"/>
        <v>0</v>
      </c>
      <c r="DA134" s="61">
        <f t="shared" si="50"/>
        <v>0</v>
      </c>
      <c r="DB134" s="54">
        <f t="shared" si="51"/>
        <v>0</v>
      </c>
      <c r="DC134" s="60">
        <f t="shared" si="52"/>
        <v>0</v>
      </c>
      <c r="DD134" s="113"/>
      <c r="DE134" s="61">
        <f t="shared" si="53"/>
        <v>369460602</v>
      </c>
      <c r="DF134" s="113"/>
      <c r="DG134" s="61">
        <v>452879240</v>
      </c>
      <c r="DH134" s="61"/>
      <c r="DI134" s="64">
        <f t="shared" si="54"/>
        <v>0</v>
      </c>
      <c r="DJ134" s="104">
        <v>0</v>
      </c>
      <c r="DK134" s="65">
        <v>0</v>
      </c>
      <c r="DL134" s="66">
        <f t="shared" si="55"/>
        <v>0</v>
      </c>
      <c r="DM134" s="98">
        <v>399.1</v>
      </c>
      <c r="DN134" s="75"/>
      <c r="DO134" s="75"/>
      <c r="DP134" s="75"/>
      <c r="DQ134" s="75"/>
      <c r="DR134" s="98">
        <v>0</v>
      </c>
      <c r="DS134" s="67"/>
      <c r="DT134" s="98">
        <v>0</v>
      </c>
      <c r="DU134" s="67"/>
      <c r="DV134" s="67">
        <v>0</v>
      </c>
      <c r="DW134" s="108">
        <v>34</v>
      </c>
      <c r="DX134" s="108">
        <v>31</v>
      </c>
      <c r="DY134" s="108">
        <v>0</v>
      </c>
      <c r="DZ134" s="108">
        <v>0</v>
      </c>
      <c r="EA134" s="108">
        <v>0</v>
      </c>
      <c r="EB134" s="108">
        <v>0</v>
      </c>
      <c r="EC134" s="108">
        <v>0</v>
      </c>
      <c r="ED134" s="108">
        <v>0</v>
      </c>
      <c r="EE134" s="108">
        <v>0</v>
      </c>
      <c r="EF134" s="67">
        <v>0</v>
      </c>
      <c r="EG134" s="70">
        <f t="shared" si="56"/>
        <v>0</v>
      </c>
      <c r="EH134" s="100" t="s">
        <v>168</v>
      </c>
      <c r="EI134" s="118" t="s">
        <v>2649</v>
      </c>
      <c r="EJ134" s="107">
        <v>0</v>
      </c>
      <c r="EK134" s="224" t="s">
        <v>900</v>
      </c>
      <c r="EL134" s="319">
        <v>0</v>
      </c>
      <c r="EM134" s="75" t="s">
        <v>1138</v>
      </c>
      <c r="EN134" s="48">
        <v>0</v>
      </c>
      <c r="EO134" s="48">
        <v>0</v>
      </c>
      <c r="EP134" s="48">
        <v>0</v>
      </c>
      <c r="EQ134" s="48">
        <v>0</v>
      </c>
      <c r="ER134" s="98"/>
    </row>
    <row r="135" spans="1:151" s="40" customFormat="1" ht="48.75" hidden="1" customHeight="1" x14ac:dyDescent="0.2">
      <c r="A135" s="120"/>
      <c r="B135" s="121" t="s">
        <v>2650</v>
      </c>
      <c r="C135" s="245" t="s">
        <v>2650</v>
      </c>
      <c r="D135" s="45" t="s">
        <v>2650</v>
      </c>
      <c r="E135" s="204" t="s">
        <v>2651</v>
      </c>
      <c r="F135" s="43" t="s">
        <v>141</v>
      </c>
      <c r="G135" s="45" t="s">
        <v>807</v>
      </c>
      <c r="H135" s="45">
        <v>3135461538</v>
      </c>
      <c r="I135" s="45" t="s">
        <v>143</v>
      </c>
      <c r="J135" s="45" t="s">
        <v>601</v>
      </c>
      <c r="K135" s="45" t="s">
        <v>658</v>
      </c>
      <c r="L135" s="81" t="s">
        <v>2652</v>
      </c>
      <c r="M135" s="45">
        <v>12</v>
      </c>
      <c r="N135" s="152" t="s">
        <v>2653</v>
      </c>
      <c r="O135" s="45" t="s">
        <v>2654</v>
      </c>
      <c r="P135" s="45" t="s">
        <v>662</v>
      </c>
      <c r="Q135" s="45" t="s">
        <v>1213</v>
      </c>
      <c r="R135" s="81">
        <v>1</v>
      </c>
      <c r="S135" s="76" t="s">
        <v>2655</v>
      </c>
      <c r="T135" s="81">
        <v>4</v>
      </c>
      <c r="U135" s="48">
        <v>9</v>
      </c>
      <c r="V135" s="49" t="s">
        <v>2656</v>
      </c>
      <c r="W135" s="45" t="s">
        <v>23</v>
      </c>
      <c r="X135" s="45" t="s">
        <v>153</v>
      </c>
      <c r="Y135" s="45" t="s">
        <v>153</v>
      </c>
      <c r="Z135" s="45"/>
      <c r="AA135" s="45" t="s">
        <v>714</v>
      </c>
      <c r="AB135" s="45"/>
      <c r="AC135" s="45"/>
      <c r="AD135" s="45"/>
      <c r="AE135" s="45">
        <v>414</v>
      </c>
      <c r="AF135" s="45">
        <f>AG135+AH135</f>
        <v>414</v>
      </c>
      <c r="AG135" s="76">
        <v>414</v>
      </c>
      <c r="AH135" s="76"/>
      <c r="AI135" s="62">
        <v>2025712087</v>
      </c>
      <c r="AJ135" s="62">
        <v>0</v>
      </c>
      <c r="AK135" s="45"/>
      <c r="AL135" s="45"/>
      <c r="AM135" s="45">
        <v>65</v>
      </c>
      <c r="AN135" s="45">
        <v>9</v>
      </c>
      <c r="AO135" s="45">
        <v>56</v>
      </c>
      <c r="AP135" s="45" t="s">
        <v>207</v>
      </c>
      <c r="AQ135" s="45" t="s">
        <v>155</v>
      </c>
      <c r="AR135" s="45" t="s">
        <v>156</v>
      </c>
      <c r="AS135" s="45" t="s">
        <v>2657</v>
      </c>
      <c r="AT135" s="45" t="s">
        <v>716</v>
      </c>
      <c r="AU135" s="76" t="s">
        <v>817</v>
      </c>
      <c r="AV135" s="76"/>
      <c r="AW135" s="76" t="s">
        <v>2658</v>
      </c>
      <c r="AX135" s="76" t="s">
        <v>820</v>
      </c>
      <c r="AY135" s="76" t="s">
        <v>2659</v>
      </c>
      <c r="AZ135" s="45">
        <v>84</v>
      </c>
      <c r="BA135" s="45" t="s">
        <v>1856</v>
      </c>
      <c r="BB135" s="112"/>
      <c r="BC135" s="112">
        <v>865762895</v>
      </c>
      <c r="BD135" s="112">
        <v>314708961</v>
      </c>
      <c r="BE135" s="112">
        <v>1159949192</v>
      </c>
      <c r="BF135" s="62">
        <v>2025712087</v>
      </c>
      <c r="BG135" s="103">
        <v>13319429.153846154</v>
      </c>
      <c r="BH135" s="104">
        <v>0.42</v>
      </c>
      <c r="BI135" s="62"/>
      <c r="BJ135" s="45"/>
      <c r="BK135" s="45"/>
      <c r="BL135" s="54">
        <f t="shared" si="44"/>
        <v>0</v>
      </c>
      <c r="BM135" s="76" t="s">
        <v>2660</v>
      </c>
      <c r="BN135" s="76"/>
      <c r="BO135" s="45" t="s">
        <v>2654</v>
      </c>
      <c r="BP135" s="74"/>
      <c r="BQ135" s="74"/>
      <c r="BR135" s="74"/>
      <c r="BS135" s="76" t="s">
        <v>165</v>
      </c>
      <c r="BT135" s="74"/>
      <c r="BU135" s="45"/>
      <c r="BV135" s="76" t="s">
        <v>2661</v>
      </c>
      <c r="BW135" s="76" t="s">
        <v>2662</v>
      </c>
      <c r="BX135" s="45"/>
      <c r="BY135" s="45"/>
      <c r="BZ135" s="60">
        <v>303017013</v>
      </c>
      <c r="CA135" s="114">
        <v>45177</v>
      </c>
      <c r="CB135" s="60"/>
      <c r="CC135" s="146"/>
      <c r="CD135" s="60"/>
      <c r="CE135" s="146"/>
      <c r="CF135" s="146"/>
      <c r="CG135" s="146"/>
      <c r="CH135" s="146"/>
      <c r="CI135" s="146"/>
      <c r="CJ135" s="60"/>
      <c r="CK135" s="60"/>
      <c r="CL135" s="60"/>
      <c r="CM135" s="60"/>
      <c r="CN135" s="60"/>
      <c r="CO135" s="60"/>
      <c r="CP135" s="60"/>
      <c r="CQ135" s="60"/>
      <c r="CR135" s="60"/>
      <c r="CS135" s="60"/>
      <c r="CT135" s="60"/>
      <c r="CU135" s="60"/>
      <c r="CV135" s="60">
        <f t="shared" si="45"/>
        <v>303017013</v>
      </c>
      <c r="CW135" s="60">
        <f t="shared" si="46"/>
        <v>0</v>
      </c>
      <c r="CX135" s="60">
        <f t="shared" si="47"/>
        <v>562745882</v>
      </c>
      <c r="CY135" s="60">
        <f t="shared" si="48"/>
        <v>314708961</v>
      </c>
      <c r="CZ135" s="61">
        <f t="shared" si="49"/>
        <v>0</v>
      </c>
      <c r="DA135" s="61">
        <f t="shared" si="50"/>
        <v>0</v>
      </c>
      <c r="DB135" s="54">
        <f t="shared" si="51"/>
        <v>0</v>
      </c>
      <c r="DC135" s="60">
        <f t="shared" si="52"/>
        <v>0</v>
      </c>
      <c r="DD135" s="62"/>
      <c r="DE135" s="61">
        <f t="shared" si="53"/>
        <v>303017013</v>
      </c>
      <c r="DF135" s="62"/>
      <c r="DG135" s="61">
        <v>1159949192</v>
      </c>
      <c r="DH135" s="62">
        <v>0</v>
      </c>
      <c r="DI135" s="64">
        <f t="shared" si="54"/>
        <v>0</v>
      </c>
      <c r="DJ135" s="65"/>
      <c r="DK135" s="65">
        <v>0</v>
      </c>
      <c r="DL135" s="66">
        <f t="shared" si="55"/>
        <v>0</v>
      </c>
      <c r="DM135" s="45">
        <v>414</v>
      </c>
      <c r="DN135" s="75"/>
      <c r="DO135" s="75"/>
      <c r="DP135" s="75"/>
      <c r="DQ135" s="75"/>
      <c r="DR135" s="45">
        <v>0</v>
      </c>
      <c r="DS135" s="67">
        <v>0</v>
      </c>
      <c r="DT135" s="45">
        <v>0</v>
      </c>
      <c r="DU135" s="67">
        <v>0</v>
      </c>
      <c r="DV135" s="67"/>
      <c r="DW135" s="68">
        <v>56</v>
      </c>
      <c r="DX135" s="68">
        <v>9</v>
      </c>
      <c r="DY135" s="68"/>
      <c r="DZ135" s="68"/>
      <c r="EA135" s="68"/>
      <c r="EB135" s="68"/>
      <c r="EC135" s="68"/>
      <c r="ED135" s="68"/>
      <c r="EE135" s="69">
        <v>0</v>
      </c>
      <c r="EF135" s="67"/>
      <c r="EG135" s="70">
        <f t="shared" si="56"/>
        <v>414</v>
      </c>
      <c r="EH135" s="45" t="s">
        <v>168</v>
      </c>
      <c r="EI135" s="71" t="s">
        <v>2663</v>
      </c>
      <c r="EJ135" s="119">
        <v>4</v>
      </c>
      <c r="EK135" s="119" t="s">
        <v>311</v>
      </c>
      <c r="EL135" s="119" t="s">
        <v>311</v>
      </c>
      <c r="EM135" s="74">
        <v>45163</v>
      </c>
      <c r="EN135" s="48">
        <v>0</v>
      </c>
      <c r="EO135" s="48">
        <v>0</v>
      </c>
      <c r="EP135" s="48">
        <v>0</v>
      </c>
      <c r="EQ135" s="48">
        <v>0</v>
      </c>
      <c r="ER135" s="74"/>
      <c r="ES135" s="77">
        <v>0</v>
      </c>
      <c r="ET135" s="77">
        <v>0</v>
      </c>
      <c r="EU135" s="78" t="s">
        <v>169</v>
      </c>
    </row>
    <row r="136" spans="1:151" s="40" customFormat="1" ht="48.75" hidden="1" customHeight="1" x14ac:dyDescent="0.2">
      <c r="A136" s="120" t="s">
        <v>2664</v>
      </c>
      <c r="B136" s="121" t="s">
        <v>2664</v>
      </c>
      <c r="C136" s="160" t="s">
        <v>2664</v>
      </c>
      <c r="D136" s="45" t="s">
        <v>2664</v>
      </c>
      <c r="E136" s="111" t="s">
        <v>2665</v>
      </c>
      <c r="F136" s="45" t="s">
        <v>227</v>
      </c>
      <c r="G136" s="45" t="s">
        <v>1166</v>
      </c>
      <c r="H136" s="45">
        <v>3118353863</v>
      </c>
      <c r="I136" s="45" t="s">
        <v>143</v>
      </c>
      <c r="J136" s="45" t="s">
        <v>229</v>
      </c>
      <c r="K136" s="45" t="s">
        <v>355</v>
      </c>
      <c r="L136" s="81" t="s">
        <v>2666</v>
      </c>
      <c r="M136" s="45">
        <v>12</v>
      </c>
      <c r="N136" s="45" t="s">
        <v>2667</v>
      </c>
      <c r="O136" s="45" t="s">
        <v>2668</v>
      </c>
      <c r="P136" s="45" t="s">
        <v>359</v>
      </c>
      <c r="Q136" s="45" t="s">
        <v>2669</v>
      </c>
      <c r="R136" s="45">
        <v>1</v>
      </c>
      <c r="S136" s="45" t="s">
        <v>2670</v>
      </c>
      <c r="T136" s="45">
        <v>11</v>
      </c>
      <c r="U136" s="48">
        <v>15</v>
      </c>
      <c r="V136" s="49" t="s">
        <v>2671</v>
      </c>
      <c r="W136" s="45" t="s">
        <v>27</v>
      </c>
      <c r="X136" s="45"/>
      <c r="Y136" s="45"/>
      <c r="Z136" s="45"/>
      <c r="AA136" s="45"/>
      <c r="AB136" s="45" t="s">
        <v>153</v>
      </c>
      <c r="AC136" s="45"/>
      <c r="AD136" s="45"/>
      <c r="AE136" s="45">
        <v>1848</v>
      </c>
      <c r="AF136" s="45">
        <f>AE136+AK136</f>
        <v>3242.65</v>
      </c>
      <c r="AG136" s="45"/>
      <c r="AH136" s="45"/>
      <c r="AI136" s="45"/>
      <c r="AJ136" s="45"/>
      <c r="AK136" s="45">
        <v>1394.65</v>
      </c>
      <c r="AL136" s="45">
        <v>1848</v>
      </c>
      <c r="AM136" s="45">
        <v>84</v>
      </c>
      <c r="AN136" s="45">
        <v>15</v>
      </c>
      <c r="AO136" s="45">
        <v>69</v>
      </c>
      <c r="AP136" s="45" t="s">
        <v>207</v>
      </c>
      <c r="AQ136" s="45" t="s">
        <v>155</v>
      </c>
      <c r="AR136" s="45" t="s">
        <v>182</v>
      </c>
      <c r="AS136" s="45" t="s">
        <v>2672</v>
      </c>
      <c r="AT136" s="45" t="s">
        <v>184</v>
      </c>
      <c r="AU136" s="45" t="s">
        <v>2673</v>
      </c>
      <c r="AV136" s="45" t="s">
        <v>2674</v>
      </c>
      <c r="AW136" s="45" t="s">
        <v>2675</v>
      </c>
      <c r="AX136" s="45" t="s">
        <v>2676</v>
      </c>
      <c r="AY136" s="45" t="s">
        <v>2677</v>
      </c>
      <c r="AZ136" s="45">
        <v>84</v>
      </c>
      <c r="BA136" s="45" t="s">
        <v>2678</v>
      </c>
      <c r="BB136" s="112"/>
      <c r="BC136" s="112">
        <v>452816232</v>
      </c>
      <c r="BD136" s="112">
        <v>0</v>
      </c>
      <c r="BE136" s="112">
        <v>6387270953</v>
      </c>
      <c r="BF136" s="61">
        <v>7142217173.1499996</v>
      </c>
      <c r="BG136" s="103">
        <v>5390669.4285714282</v>
      </c>
      <c r="BH136" s="104">
        <v>0.06</v>
      </c>
      <c r="BI136" s="61">
        <v>302129988.15000004</v>
      </c>
      <c r="BJ136" s="45"/>
      <c r="BK136" s="45"/>
      <c r="BL136" s="54">
        <f t="shared" si="44"/>
        <v>302129988.15000004</v>
      </c>
      <c r="BM136" s="45" t="s">
        <v>2679</v>
      </c>
      <c r="BN136" s="45"/>
      <c r="BO136" s="45" t="s">
        <v>2668</v>
      </c>
      <c r="BP136" s="74"/>
      <c r="BQ136" s="74"/>
      <c r="BR136" s="74"/>
      <c r="BS136" s="76"/>
      <c r="BT136" s="74"/>
      <c r="BU136" s="45">
        <v>12</v>
      </c>
      <c r="BV136" s="45" t="s">
        <v>2680</v>
      </c>
      <c r="BW136" s="45"/>
      <c r="BX136" s="45"/>
      <c r="BY136" s="45"/>
      <c r="BZ136" s="113"/>
      <c r="CA136" s="114"/>
      <c r="CB136" s="113"/>
      <c r="CC136" s="114"/>
      <c r="CD136" s="113"/>
      <c r="CE136" s="146"/>
      <c r="CF136" s="146"/>
      <c r="CG136" s="146"/>
      <c r="CH136" s="146"/>
      <c r="CI136" s="146"/>
      <c r="CJ136" s="113">
        <v>301978488</v>
      </c>
      <c r="CK136" s="74">
        <v>45176</v>
      </c>
      <c r="CL136" s="113"/>
      <c r="CM136" s="113"/>
      <c r="CN136" s="113"/>
      <c r="CO136" s="113"/>
      <c r="CP136" s="113"/>
      <c r="CQ136" s="113"/>
      <c r="CR136" s="113"/>
      <c r="CS136" s="113"/>
      <c r="CT136" s="113"/>
      <c r="CU136" s="113"/>
      <c r="CV136" s="60">
        <f t="shared" si="45"/>
        <v>0</v>
      </c>
      <c r="CW136" s="60">
        <f t="shared" si="46"/>
        <v>0</v>
      </c>
      <c r="CX136" s="60">
        <f t="shared" si="47"/>
        <v>452816232</v>
      </c>
      <c r="CY136" s="60">
        <f t="shared" si="48"/>
        <v>0</v>
      </c>
      <c r="CZ136" s="61">
        <f t="shared" si="49"/>
        <v>301978488</v>
      </c>
      <c r="DA136" s="61">
        <f t="shared" si="50"/>
        <v>151500.15000003576</v>
      </c>
      <c r="DB136" s="54">
        <f t="shared" si="51"/>
        <v>0</v>
      </c>
      <c r="DC136" s="60">
        <f t="shared" si="52"/>
        <v>0</v>
      </c>
      <c r="DD136" s="60">
        <v>0</v>
      </c>
      <c r="DE136" s="61">
        <f t="shared" si="53"/>
        <v>0</v>
      </c>
      <c r="DF136" s="60"/>
      <c r="DG136" s="61">
        <v>6387270953</v>
      </c>
      <c r="DH136" s="197">
        <v>0</v>
      </c>
      <c r="DI136" s="64">
        <f t="shared" si="54"/>
        <v>0</v>
      </c>
      <c r="DJ136" s="65">
        <v>0</v>
      </c>
      <c r="DK136" s="65">
        <v>0</v>
      </c>
      <c r="DL136" s="66">
        <f t="shared" si="55"/>
        <v>0</v>
      </c>
      <c r="DM136" s="45">
        <v>1848</v>
      </c>
      <c r="DN136" s="75"/>
      <c r="DO136" s="75"/>
      <c r="DP136" s="75"/>
      <c r="DQ136" s="75"/>
      <c r="DR136" s="45">
        <v>1394.65</v>
      </c>
      <c r="DS136" s="67"/>
      <c r="DT136" s="45">
        <v>1848</v>
      </c>
      <c r="DU136" s="67"/>
      <c r="DV136" s="212">
        <v>84</v>
      </c>
      <c r="DW136" s="68">
        <v>69</v>
      </c>
      <c r="DX136" s="68">
        <v>15</v>
      </c>
      <c r="DY136" s="69"/>
      <c r="DZ136" s="69"/>
      <c r="EA136" s="68"/>
      <c r="EB136" s="68"/>
      <c r="EC136" s="69"/>
      <c r="ED136" s="69"/>
      <c r="EE136" s="212"/>
      <c r="EF136" s="212">
        <v>84</v>
      </c>
      <c r="EG136" s="70">
        <f t="shared" si="56"/>
        <v>1848</v>
      </c>
      <c r="EH136" s="76" t="s">
        <v>168</v>
      </c>
      <c r="EI136" s="213" t="s">
        <v>2681</v>
      </c>
      <c r="EJ136" s="72"/>
      <c r="EK136" s="72"/>
      <c r="EL136" s="72"/>
      <c r="EM136" s="146">
        <v>45139</v>
      </c>
      <c r="EN136" s="48">
        <v>84</v>
      </c>
      <c r="EO136" s="48">
        <v>84</v>
      </c>
      <c r="EP136" s="48" t="s">
        <v>679</v>
      </c>
      <c r="EQ136" s="48">
        <v>0</v>
      </c>
      <c r="ER136" s="74"/>
    </row>
    <row r="137" spans="1:151" s="40" customFormat="1" ht="48.75" hidden="1" customHeight="1" x14ac:dyDescent="0.2">
      <c r="A137" s="120"/>
      <c r="B137" s="121"/>
      <c r="C137" s="160"/>
      <c r="D137" s="320" t="s">
        <v>2682</v>
      </c>
      <c r="E137" s="247" t="s">
        <v>2683</v>
      </c>
      <c r="F137" s="247"/>
      <c r="G137" s="321" t="s">
        <v>2684</v>
      </c>
      <c r="H137" s="247">
        <v>3157924015</v>
      </c>
      <c r="I137" s="173" t="s">
        <v>1761</v>
      </c>
      <c r="J137" s="173" t="s">
        <v>229</v>
      </c>
      <c r="K137" s="173" t="s">
        <v>355</v>
      </c>
      <c r="L137" s="247">
        <v>618247320240</v>
      </c>
      <c r="M137" s="247">
        <v>26</v>
      </c>
      <c r="N137" s="173" t="s">
        <v>2685</v>
      </c>
      <c r="O137" s="173" t="s">
        <v>2686</v>
      </c>
      <c r="P137" s="173" t="s">
        <v>2687</v>
      </c>
      <c r="Q137" s="173" t="s">
        <v>2688</v>
      </c>
      <c r="R137" s="173">
        <v>4</v>
      </c>
      <c r="S137" s="173" t="s">
        <v>2689</v>
      </c>
      <c r="T137" s="173">
        <v>30</v>
      </c>
      <c r="U137" s="48">
        <v>72</v>
      </c>
      <c r="V137" s="49" t="s">
        <v>2690</v>
      </c>
      <c r="W137" s="173" t="s">
        <v>27</v>
      </c>
      <c r="X137" s="173"/>
      <c r="Y137" s="173"/>
      <c r="Z137" s="173"/>
      <c r="AA137" s="173"/>
      <c r="AB137" s="173" t="s">
        <v>153</v>
      </c>
      <c r="AC137" s="173" t="s">
        <v>153</v>
      </c>
      <c r="AD137" s="173"/>
      <c r="AE137" s="127">
        <v>1712</v>
      </c>
      <c r="AF137" s="173">
        <f>AE137+AK137</f>
        <v>2531</v>
      </c>
      <c r="AG137" s="108">
        <v>0</v>
      </c>
      <c r="AH137" s="108">
        <v>0</v>
      </c>
      <c r="AI137" s="322">
        <v>0</v>
      </c>
      <c r="AJ137" s="322">
        <v>0</v>
      </c>
      <c r="AK137" s="127">
        <v>819</v>
      </c>
      <c r="AL137" s="127">
        <v>1712</v>
      </c>
      <c r="AM137" s="173">
        <v>214</v>
      </c>
      <c r="AN137" s="173">
        <v>72</v>
      </c>
      <c r="AO137" s="173">
        <v>142</v>
      </c>
      <c r="AP137" s="173"/>
      <c r="AQ137" s="250" t="s">
        <v>1783</v>
      </c>
      <c r="AR137" s="173" t="s">
        <v>208</v>
      </c>
      <c r="AS137" s="173" t="s">
        <v>1258</v>
      </c>
      <c r="AT137" s="173" t="s">
        <v>2691</v>
      </c>
      <c r="AU137" s="127" t="s">
        <v>2692</v>
      </c>
      <c r="AV137" s="127"/>
      <c r="AW137" s="127"/>
      <c r="AX137" s="127"/>
      <c r="AY137" s="127"/>
      <c r="AZ137" s="127"/>
      <c r="BA137" s="127"/>
      <c r="BB137" s="127"/>
      <c r="BC137" s="323">
        <v>1925981000</v>
      </c>
      <c r="BD137" s="323">
        <v>0</v>
      </c>
      <c r="BE137" s="323">
        <v>9275400000</v>
      </c>
      <c r="BF137" s="302">
        <v>11201381000</v>
      </c>
      <c r="BG137" s="253">
        <v>8999911.2149532717</v>
      </c>
      <c r="BH137" s="254">
        <v>0.17</v>
      </c>
      <c r="BI137" s="252"/>
      <c r="BJ137" s="252"/>
      <c r="BK137" s="252"/>
      <c r="BL137" s="252"/>
      <c r="BM137" s="252"/>
      <c r="BN137" s="252"/>
      <c r="BO137" s="252"/>
      <c r="BP137" s="252"/>
      <c r="BQ137" s="252"/>
      <c r="BR137" s="252"/>
      <c r="BS137" s="252"/>
      <c r="BT137" s="252"/>
      <c r="BU137" s="252"/>
      <c r="BV137" s="252"/>
      <c r="BW137" s="252"/>
      <c r="BX137" s="252"/>
      <c r="BY137" s="252"/>
      <c r="BZ137" s="324">
        <v>674093350</v>
      </c>
      <c r="CA137" s="325">
        <v>44168</v>
      </c>
      <c r="CB137" s="324">
        <v>674093350</v>
      </c>
      <c r="CC137" s="325">
        <v>44476</v>
      </c>
      <c r="CD137" s="324">
        <v>576905128</v>
      </c>
      <c r="CE137" s="325">
        <v>44671</v>
      </c>
      <c r="CF137" s="325"/>
      <c r="CG137" s="325"/>
      <c r="CH137" s="325"/>
      <c r="CI137" s="325"/>
      <c r="CJ137" s="325"/>
      <c r="CK137" s="325"/>
      <c r="CL137" s="324"/>
      <c r="CM137" s="324"/>
      <c r="CN137" s="324"/>
      <c r="CO137" s="324"/>
      <c r="CP137" s="324"/>
      <c r="CQ137" s="324"/>
      <c r="CR137" s="324"/>
      <c r="CS137" s="324"/>
      <c r="CT137" s="324"/>
      <c r="CU137" s="324"/>
      <c r="CV137" s="257">
        <v>1925091828</v>
      </c>
      <c r="CW137" s="258">
        <f t="shared" ref="CW137:CW142" si="57">CD137+CF137</f>
        <v>576905128</v>
      </c>
      <c r="CX137" s="257">
        <v>889172</v>
      </c>
      <c r="CY137" s="258">
        <f t="shared" ref="CY137:CY142" si="58">BC137-CX137</f>
        <v>1925091828</v>
      </c>
      <c r="CZ137" s="252">
        <v>0</v>
      </c>
      <c r="DA137" s="252"/>
      <c r="DB137" s="252"/>
      <c r="DC137" s="252"/>
      <c r="DD137" s="326">
        <v>1913153771</v>
      </c>
      <c r="DE137" s="260">
        <v>11938057</v>
      </c>
      <c r="DF137" s="261" t="s">
        <v>2693</v>
      </c>
      <c r="DG137" s="260">
        <v>9275400000</v>
      </c>
      <c r="DH137" s="259">
        <v>9277544920</v>
      </c>
      <c r="DI137" s="262">
        <v>1.000231248248054</v>
      </c>
      <c r="DJ137" s="327"/>
      <c r="DK137" s="263">
        <v>1</v>
      </c>
      <c r="DL137" s="263">
        <v>0.99333989847251869</v>
      </c>
      <c r="DM137" s="127">
        <v>1712</v>
      </c>
      <c r="DN137" s="91"/>
      <c r="DO137" s="91"/>
      <c r="DP137" s="91"/>
      <c r="DQ137" s="91" t="s">
        <v>180</v>
      </c>
      <c r="DR137" s="127">
        <v>819</v>
      </c>
      <c r="DS137" s="92"/>
      <c r="DT137" s="127">
        <v>1712</v>
      </c>
      <c r="DU137" s="92"/>
      <c r="DV137" s="92">
        <v>214</v>
      </c>
      <c r="DW137" s="107">
        <v>140</v>
      </c>
      <c r="DX137" s="107">
        <v>74</v>
      </c>
      <c r="DY137" s="107"/>
      <c r="DZ137" s="107"/>
      <c r="EA137" s="107"/>
      <c r="EB137" s="107"/>
      <c r="EC137" s="107"/>
      <c r="ED137" s="107"/>
      <c r="EE137" s="107">
        <v>213</v>
      </c>
      <c r="EF137" s="92">
        <v>214</v>
      </c>
      <c r="EG137" s="265">
        <v>2531</v>
      </c>
      <c r="EH137" s="48" t="s">
        <v>168</v>
      </c>
      <c r="EI137" s="328"/>
      <c r="EJ137" s="150">
        <v>7</v>
      </c>
      <c r="EK137" s="150" t="s">
        <v>2694</v>
      </c>
      <c r="EL137" s="150"/>
      <c r="EM137" s="329"/>
      <c r="EN137" s="48"/>
      <c r="EO137" s="48"/>
      <c r="EP137" s="48"/>
      <c r="EQ137" s="48"/>
      <c r="ER137" s="269"/>
      <c r="ES137" s="1"/>
      <c r="ET137" s="1"/>
      <c r="EU137" s="1"/>
    </row>
    <row r="138" spans="1:151" s="40" customFormat="1" ht="48.75" hidden="1" customHeight="1" x14ac:dyDescent="0.2">
      <c r="A138" s="120"/>
      <c r="B138" s="121" t="s">
        <v>2695</v>
      </c>
      <c r="C138" s="245" t="s">
        <v>2695</v>
      </c>
      <c r="D138" s="173" t="s">
        <v>2695</v>
      </c>
      <c r="E138" s="247" t="s">
        <v>2696</v>
      </c>
      <c r="F138" s="247"/>
      <c r="G138" s="321" t="s">
        <v>2684</v>
      </c>
      <c r="H138" s="247">
        <v>3134669980</v>
      </c>
      <c r="I138" s="173" t="s">
        <v>1761</v>
      </c>
      <c r="J138" s="173" t="s">
        <v>229</v>
      </c>
      <c r="K138" s="173" t="s">
        <v>684</v>
      </c>
      <c r="L138" s="247">
        <v>750350335607</v>
      </c>
      <c r="M138" s="247">
        <v>18</v>
      </c>
      <c r="N138" s="173" t="s">
        <v>2697</v>
      </c>
      <c r="O138" s="173" t="s">
        <v>2698</v>
      </c>
      <c r="P138" s="173" t="s">
        <v>2699</v>
      </c>
      <c r="Q138" s="173" t="s">
        <v>2700</v>
      </c>
      <c r="R138" s="173">
        <v>1</v>
      </c>
      <c r="S138" s="173" t="s">
        <v>2701</v>
      </c>
      <c r="T138" s="173">
        <v>29</v>
      </c>
      <c r="U138" s="48">
        <v>36</v>
      </c>
      <c r="V138" s="49" t="s">
        <v>2702</v>
      </c>
      <c r="W138" s="173" t="s">
        <v>27</v>
      </c>
      <c r="X138" s="173"/>
      <c r="Y138" s="173"/>
      <c r="Z138" s="173"/>
      <c r="AA138" s="173"/>
      <c r="AB138" s="173" t="s">
        <v>153</v>
      </c>
      <c r="AC138" s="173" t="s">
        <v>153</v>
      </c>
      <c r="AD138" s="173"/>
      <c r="AE138" s="173">
        <v>447</v>
      </c>
      <c r="AF138" s="173">
        <f>AE138+AK138</f>
        <v>2510</v>
      </c>
      <c r="AG138" s="298">
        <v>0</v>
      </c>
      <c r="AH138" s="298">
        <v>0</v>
      </c>
      <c r="AI138" s="330">
        <v>0</v>
      </c>
      <c r="AJ138" s="330">
        <v>0</v>
      </c>
      <c r="AK138" s="173">
        <v>2063</v>
      </c>
      <c r="AL138" s="173">
        <v>447</v>
      </c>
      <c r="AM138" s="173">
        <v>149</v>
      </c>
      <c r="AN138" s="173">
        <v>36</v>
      </c>
      <c r="AO138" s="173">
        <v>113</v>
      </c>
      <c r="AP138" s="173"/>
      <c r="AQ138" s="250" t="s">
        <v>155</v>
      </c>
      <c r="AR138" s="173" t="s">
        <v>208</v>
      </c>
      <c r="AS138" s="173" t="s">
        <v>1258</v>
      </c>
      <c r="AT138" s="173" t="s">
        <v>2691</v>
      </c>
      <c r="AU138" s="173" t="s">
        <v>2703</v>
      </c>
      <c r="AV138" s="173"/>
      <c r="AW138" s="173"/>
      <c r="AX138" s="173"/>
      <c r="AY138" s="173"/>
      <c r="AZ138" s="173"/>
      <c r="BA138" s="173"/>
      <c r="BB138" s="173"/>
      <c r="BC138" s="331">
        <v>1331778000</v>
      </c>
      <c r="BD138" s="331">
        <v>0</v>
      </c>
      <c r="BE138" s="331">
        <v>3491711000</v>
      </c>
      <c r="BF138" s="302">
        <v>4823489000</v>
      </c>
      <c r="BG138" s="332">
        <v>8938107.3825503364</v>
      </c>
      <c r="BH138" s="333">
        <v>0.27</v>
      </c>
      <c r="BI138" s="308"/>
      <c r="BJ138" s="308"/>
      <c r="BK138" s="308"/>
      <c r="BL138" s="308"/>
      <c r="BM138" s="308"/>
      <c r="BN138" s="308"/>
      <c r="BO138" s="308"/>
      <c r="BP138" s="308"/>
      <c r="BQ138" s="308"/>
      <c r="BR138" s="308"/>
      <c r="BS138" s="308"/>
      <c r="BT138" s="308"/>
      <c r="BU138" s="308"/>
      <c r="BV138" s="308"/>
      <c r="BW138" s="308"/>
      <c r="BX138" s="308"/>
      <c r="BY138" s="308"/>
      <c r="BZ138" s="308">
        <v>466122300</v>
      </c>
      <c r="CA138" s="309">
        <v>44186</v>
      </c>
      <c r="CB138" s="308">
        <v>466122300</v>
      </c>
      <c r="CC138" s="309">
        <v>44564</v>
      </c>
      <c r="CD138" s="302">
        <v>397770399</v>
      </c>
      <c r="CE138" s="334">
        <v>44694</v>
      </c>
      <c r="CF138" s="334"/>
      <c r="CG138" s="334"/>
      <c r="CH138" s="334"/>
      <c r="CI138" s="334"/>
      <c r="CJ138" s="334"/>
      <c r="CK138" s="334"/>
      <c r="CL138" s="308"/>
      <c r="CM138" s="308"/>
      <c r="CN138" s="308"/>
      <c r="CO138" s="308"/>
      <c r="CP138" s="308"/>
      <c r="CQ138" s="308"/>
      <c r="CR138" s="308"/>
      <c r="CS138" s="308"/>
      <c r="CT138" s="308"/>
      <c r="CU138" s="308"/>
      <c r="CV138" s="257">
        <v>1330014999</v>
      </c>
      <c r="CW138" s="258">
        <f t="shared" si="57"/>
        <v>397770399</v>
      </c>
      <c r="CX138" s="257">
        <v>1763001</v>
      </c>
      <c r="CY138" s="258">
        <f t="shared" si="58"/>
        <v>1330014999</v>
      </c>
      <c r="CZ138" s="252">
        <v>0</v>
      </c>
      <c r="DA138" s="252"/>
      <c r="DB138" s="252"/>
      <c r="DC138" s="252"/>
      <c r="DD138" s="335">
        <v>1330064793</v>
      </c>
      <c r="DE138" s="260">
        <v>-49794</v>
      </c>
      <c r="DF138" s="336" t="s">
        <v>2704</v>
      </c>
      <c r="DG138" s="337">
        <v>3491711000</v>
      </c>
      <c r="DH138" s="335">
        <v>3491711000</v>
      </c>
      <c r="DI138" s="262">
        <v>1</v>
      </c>
      <c r="DJ138" s="338" t="s">
        <v>347</v>
      </c>
      <c r="DK138" s="263">
        <v>1.1000000000000001</v>
      </c>
      <c r="DL138" s="263">
        <v>0.99871359415758487</v>
      </c>
      <c r="DM138" s="173">
        <v>447</v>
      </c>
      <c r="DN138" s="339"/>
      <c r="DO138" s="339"/>
      <c r="DP138" s="339"/>
      <c r="DQ138" s="339" t="s">
        <v>180</v>
      </c>
      <c r="DR138" s="173">
        <v>2063</v>
      </c>
      <c r="DS138" s="340"/>
      <c r="DT138" s="173">
        <v>447</v>
      </c>
      <c r="DU138" s="340">
        <v>864</v>
      </c>
      <c r="DV138" s="173">
        <v>149</v>
      </c>
      <c r="DW138" s="107">
        <v>33</v>
      </c>
      <c r="DX138" s="107">
        <v>19</v>
      </c>
      <c r="DY138" s="107">
        <v>4</v>
      </c>
      <c r="DZ138" s="107">
        <v>4</v>
      </c>
      <c r="EA138" s="107">
        <v>5</v>
      </c>
      <c r="EB138" s="107">
        <v>5</v>
      </c>
      <c r="EC138" s="107"/>
      <c r="ED138" s="107"/>
      <c r="EE138" s="341">
        <v>122</v>
      </c>
      <c r="EF138" s="340">
        <v>149</v>
      </c>
      <c r="EG138" s="265">
        <v>2510</v>
      </c>
      <c r="EH138" s="342" t="s">
        <v>168</v>
      </c>
      <c r="EI138" s="328"/>
      <c r="EJ138" s="343">
        <v>6</v>
      </c>
      <c r="EK138" s="343" t="s">
        <v>2705</v>
      </c>
      <c r="EL138" s="343"/>
      <c r="EM138" s="344"/>
      <c r="EN138" s="48"/>
      <c r="EO138" s="48"/>
      <c r="EP138" s="48"/>
      <c r="EQ138" s="48"/>
      <c r="ER138" s="345"/>
      <c r="ES138" s="1"/>
      <c r="ET138" s="1"/>
      <c r="EU138" s="1"/>
    </row>
    <row r="139" spans="1:151" s="40" customFormat="1" ht="48.75" hidden="1" customHeight="1" x14ac:dyDescent="0.2">
      <c r="A139" s="120"/>
      <c r="B139" s="121"/>
      <c r="C139" s="245"/>
      <c r="D139" s="320" t="s">
        <v>2706</v>
      </c>
      <c r="E139" s="246" t="s">
        <v>2707</v>
      </c>
      <c r="F139" s="247"/>
      <c r="G139" s="321" t="s">
        <v>2684</v>
      </c>
      <c r="H139" s="247">
        <v>3004946013</v>
      </c>
      <c r="I139" s="173" t="s">
        <v>1761</v>
      </c>
      <c r="J139" s="173" t="s">
        <v>601</v>
      </c>
      <c r="K139" s="173" t="s">
        <v>658</v>
      </c>
      <c r="L139" s="247">
        <v>870418228413</v>
      </c>
      <c r="M139" s="247">
        <v>24</v>
      </c>
      <c r="N139" s="173" t="s">
        <v>2708</v>
      </c>
      <c r="O139" s="173" t="s">
        <v>2709</v>
      </c>
      <c r="P139" s="173" t="s">
        <v>2710</v>
      </c>
      <c r="Q139" s="173" t="s">
        <v>2711</v>
      </c>
      <c r="R139" s="173">
        <v>2</v>
      </c>
      <c r="S139" s="173" t="s">
        <v>2712</v>
      </c>
      <c r="T139" s="173">
        <v>13</v>
      </c>
      <c r="U139" s="48">
        <v>34</v>
      </c>
      <c r="V139" s="49" t="s">
        <v>2713</v>
      </c>
      <c r="W139" s="173" t="s">
        <v>1767</v>
      </c>
      <c r="X139" s="173" t="s">
        <v>153</v>
      </c>
      <c r="Y139" s="173" t="s">
        <v>153</v>
      </c>
      <c r="Z139" s="173"/>
      <c r="AA139" s="173" t="s">
        <v>714</v>
      </c>
      <c r="AB139" s="173"/>
      <c r="AC139" s="173"/>
      <c r="AD139" s="173"/>
      <c r="AE139" s="127">
        <v>282</v>
      </c>
      <c r="AF139" s="248">
        <f>AG139+AH139</f>
        <v>282</v>
      </c>
      <c r="AG139" s="108">
        <v>282</v>
      </c>
      <c r="AH139" s="108">
        <v>0</v>
      </c>
      <c r="AI139" s="249">
        <v>704711147</v>
      </c>
      <c r="AJ139" s="249">
        <v>0</v>
      </c>
      <c r="AK139" s="127">
        <v>0</v>
      </c>
      <c r="AL139" s="127">
        <v>0</v>
      </c>
      <c r="AM139" s="173">
        <v>188</v>
      </c>
      <c r="AN139" s="173">
        <v>34</v>
      </c>
      <c r="AO139" s="173">
        <v>154</v>
      </c>
      <c r="AP139" s="173"/>
      <c r="AQ139" s="250" t="s">
        <v>155</v>
      </c>
      <c r="AR139" s="173" t="s">
        <v>1529</v>
      </c>
      <c r="AS139" s="173" t="s">
        <v>1529</v>
      </c>
      <c r="AT139" s="173" t="s">
        <v>2714</v>
      </c>
      <c r="AU139" s="127" t="s">
        <v>2715</v>
      </c>
      <c r="AV139" s="127"/>
      <c r="AW139" s="127"/>
      <c r="AX139" s="127"/>
      <c r="AY139" s="127"/>
      <c r="AZ139" s="127"/>
      <c r="BA139" s="127"/>
      <c r="BB139" s="127"/>
      <c r="BC139" s="251">
        <v>767443781</v>
      </c>
      <c r="BD139" s="251">
        <v>0</v>
      </c>
      <c r="BE139" s="251">
        <v>392169372</v>
      </c>
      <c r="BF139" s="302">
        <v>1159613153</v>
      </c>
      <c r="BG139" s="253">
        <v>4082147.7712765955</v>
      </c>
      <c r="BH139" s="254">
        <v>0.66</v>
      </c>
      <c r="BI139" s="252"/>
      <c r="BJ139" s="252"/>
      <c r="BK139" s="252"/>
      <c r="BL139" s="252"/>
      <c r="BM139" s="252"/>
      <c r="BN139" s="252"/>
      <c r="BO139" s="252"/>
      <c r="BP139" s="252"/>
      <c r="BQ139" s="252"/>
      <c r="BR139" s="252"/>
      <c r="BS139" s="252"/>
      <c r="BT139" s="252"/>
      <c r="BU139" s="252"/>
      <c r="BV139" s="252"/>
      <c r="BW139" s="252"/>
      <c r="BX139" s="252"/>
      <c r="BY139" s="252"/>
      <c r="BZ139" s="324">
        <v>268605323</v>
      </c>
      <c r="CA139" s="325">
        <v>44195</v>
      </c>
      <c r="CB139" s="324">
        <v>268605323</v>
      </c>
      <c r="CC139" s="325">
        <v>44621</v>
      </c>
      <c r="CD139" s="324">
        <v>226013591</v>
      </c>
      <c r="CE139" s="325">
        <v>44805</v>
      </c>
      <c r="CF139" s="325"/>
      <c r="CG139" s="325"/>
      <c r="CH139" s="325"/>
      <c r="CI139" s="325"/>
      <c r="CJ139" s="325"/>
      <c r="CK139" s="325"/>
      <c r="CL139" s="252"/>
      <c r="CM139" s="252"/>
      <c r="CN139" s="252"/>
      <c r="CO139" s="252"/>
      <c r="CP139" s="252"/>
      <c r="CQ139" s="252"/>
      <c r="CR139" s="252"/>
      <c r="CS139" s="252"/>
      <c r="CT139" s="252"/>
      <c r="CU139" s="252"/>
      <c r="CV139" s="257">
        <v>763224237</v>
      </c>
      <c r="CW139" s="258">
        <f t="shared" si="57"/>
        <v>226013591</v>
      </c>
      <c r="CX139" s="257">
        <v>4219544</v>
      </c>
      <c r="CY139" s="258">
        <f t="shared" si="58"/>
        <v>763224237</v>
      </c>
      <c r="CZ139" s="252">
        <v>0</v>
      </c>
      <c r="DA139" s="252"/>
      <c r="DB139" s="252"/>
      <c r="DC139" s="252"/>
      <c r="DD139" s="346">
        <v>727252329</v>
      </c>
      <c r="DE139" s="260">
        <v>35971908</v>
      </c>
      <c r="DF139" s="261" t="s">
        <v>2716</v>
      </c>
      <c r="DG139" s="260">
        <v>392169372</v>
      </c>
      <c r="DH139" s="326">
        <v>369113988</v>
      </c>
      <c r="DI139" s="262">
        <v>0.94121064609808436</v>
      </c>
      <c r="DJ139" s="347"/>
      <c r="DK139" s="263">
        <v>0.87</v>
      </c>
      <c r="DL139" s="263">
        <v>0.94762945117930408</v>
      </c>
      <c r="DM139" s="127">
        <v>282</v>
      </c>
      <c r="DN139" s="91">
        <v>282</v>
      </c>
      <c r="DO139" s="91"/>
      <c r="DP139" s="91"/>
      <c r="DQ139" s="91" t="s">
        <v>180</v>
      </c>
      <c r="DR139" s="127">
        <v>0</v>
      </c>
      <c r="DS139" s="92"/>
      <c r="DT139" s="127">
        <v>0</v>
      </c>
      <c r="DU139" s="348"/>
      <c r="DV139" s="173">
        <v>0</v>
      </c>
      <c r="DW139" s="107">
        <v>155</v>
      </c>
      <c r="DX139" s="107">
        <v>33</v>
      </c>
      <c r="DY139" s="107"/>
      <c r="DZ139" s="107"/>
      <c r="EA139" s="107"/>
      <c r="EB139" s="107"/>
      <c r="EC139" s="107"/>
      <c r="ED139" s="107"/>
      <c r="EE139" s="107">
        <v>0</v>
      </c>
      <c r="EF139" s="92">
        <v>0</v>
      </c>
      <c r="EG139" s="265">
        <v>564</v>
      </c>
      <c r="EH139" s="48" t="s">
        <v>168</v>
      </c>
      <c r="EI139" s="266"/>
      <c r="EJ139" s="150" t="s">
        <v>2717</v>
      </c>
      <c r="EK139" s="150" t="s">
        <v>505</v>
      </c>
      <c r="EL139" s="150"/>
      <c r="EM139" s="329"/>
      <c r="EN139" s="48"/>
      <c r="EO139" s="48"/>
      <c r="EP139" s="48"/>
      <c r="EQ139" s="48"/>
      <c r="ER139" s="269"/>
      <c r="ES139" s="1"/>
      <c r="ET139" s="1"/>
      <c r="EU139" s="1"/>
    </row>
    <row r="140" spans="1:151" s="40" customFormat="1" ht="48.75" hidden="1" customHeight="1" x14ac:dyDescent="0.2">
      <c r="A140" s="120"/>
      <c r="B140" s="121"/>
      <c r="C140" s="245"/>
      <c r="D140" s="320" t="s">
        <v>2718</v>
      </c>
      <c r="E140" s="173" t="s">
        <v>2719</v>
      </c>
      <c r="F140" s="173"/>
      <c r="G140" s="321" t="s">
        <v>2684</v>
      </c>
      <c r="H140" s="247">
        <v>3103343535</v>
      </c>
      <c r="I140" s="173" t="s">
        <v>1761</v>
      </c>
      <c r="J140" s="173" t="s">
        <v>144</v>
      </c>
      <c r="K140" s="173" t="s">
        <v>173</v>
      </c>
      <c r="L140" s="247">
        <v>1573555142290</v>
      </c>
      <c r="M140" s="173">
        <v>12</v>
      </c>
      <c r="N140" s="173" t="s">
        <v>2720</v>
      </c>
      <c r="O140" s="173" t="s">
        <v>2721</v>
      </c>
      <c r="P140" s="173" t="s">
        <v>2722</v>
      </c>
      <c r="Q140" s="173" t="s">
        <v>278</v>
      </c>
      <c r="R140" s="173">
        <v>1</v>
      </c>
      <c r="S140" s="247" t="s">
        <v>2723</v>
      </c>
      <c r="T140" s="173">
        <v>16</v>
      </c>
      <c r="U140" s="48">
        <v>20</v>
      </c>
      <c r="V140" s="49" t="s">
        <v>2724</v>
      </c>
      <c r="W140" s="173" t="s">
        <v>27</v>
      </c>
      <c r="X140" s="173"/>
      <c r="Y140" s="173"/>
      <c r="Z140" s="173"/>
      <c r="AA140" s="173"/>
      <c r="AB140" s="173" t="s">
        <v>153</v>
      </c>
      <c r="AC140" s="173" t="s">
        <v>153</v>
      </c>
      <c r="AD140" s="173"/>
      <c r="AE140" s="127">
        <v>88</v>
      </c>
      <c r="AF140" s="173">
        <f>AE140+AK140</f>
        <v>163.69999999999999</v>
      </c>
      <c r="AG140" s="108">
        <v>0</v>
      </c>
      <c r="AH140" s="108">
        <v>0</v>
      </c>
      <c r="AI140" s="322">
        <v>0</v>
      </c>
      <c r="AJ140" s="322">
        <v>0</v>
      </c>
      <c r="AK140" s="127">
        <v>75.7</v>
      </c>
      <c r="AL140" s="127">
        <v>29.11</v>
      </c>
      <c r="AM140" s="173">
        <v>88</v>
      </c>
      <c r="AN140" s="173">
        <v>20</v>
      </c>
      <c r="AO140" s="173">
        <v>68</v>
      </c>
      <c r="AP140" s="173"/>
      <c r="AQ140" s="250" t="s">
        <v>155</v>
      </c>
      <c r="AR140" s="173" t="s">
        <v>208</v>
      </c>
      <c r="AS140" s="173" t="s">
        <v>2725</v>
      </c>
      <c r="AT140" s="173" t="s">
        <v>2726</v>
      </c>
      <c r="AU140" s="127" t="s">
        <v>2727</v>
      </c>
      <c r="AV140" s="127"/>
      <c r="AW140" s="127"/>
      <c r="AX140" s="127"/>
      <c r="AY140" s="127"/>
      <c r="AZ140" s="127"/>
      <c r="BA140" s="127"/>
      <c r="BB140" s="127"/>
      <c r="BC140" s="323">
        <v>789884000</v>
      </c>
      <c r="BD140" s="323">
        <v>0</v>
      </c>
      <c r="BE140" s="323">
        <v>767030000</v>
      </c>
      <c r="BF140" s="302">
        <v>1556914000</v>
      </c>
      <c r="BG140" s="253">
        <v>8975954.5454545449</v>
      </c>
      <c r="BH140" s="254">
        <v>0.5</v>
      </c>
      <c r="BI140" s="252"/>
      <c r="BJ140" s="252"/>
      <c r="BK140" s="252"/>
      <c r="BL140" s="252"/>
      <c r="BM140" s="252"/>
      <c r="BN140" s="252"/>
      <c r="BO140" s="252"/>
      <c r="BP140" s="252"/>
      <c r="BQ140" s="252"/>
      <c r="BR140" s="252"/>
      <c r="BS140" s="252"/>
      <c r="BT140" s="252"/>
      <c r="BU140" s="252"/>
      <c r="BV140" s="252"/>
      <c r="BW140" s="252"/>
      <c r="BX140" s="252"/>
      <c r="BY140" s="252"/>
      <c r="BZ140" s="324">
        <v>276459400</v>
      </c>
      <c r="CA140" s="325">
        <v>44211</v>
      </c>
      <c r="CB140" s="324">
        <v>276459400</v>
      </c>
      <c r="CC140" s="325">
        <v>44462</v>
      </c>
      <c r="CD140" s="324">
        <v>236965200</v>
      </c>
      <c r="CE140" s="325">
        <v>44560</v>
      </c>
      <c r="CF140" s="325"/>
      <c r="CG140" s="325"/>
      <c r="CH140" s="325"/>
      <c r="CI140" s="325"/>
      <c r="CJ140" s="325"/>
      <c r="CK140" s="325"/>
      <c r="CL140" s="252"/>
      <c r="CM140" s="252"/>
      <c r="CN140" s="252"/>
      <c r="CO140" s="252"/>
      <c r="CP140" s="252"/>
      <c r="CQ140" s="252"/>
      <c r="CR140" s="252"/>
      <c r="CS140" s="252"/>
      <c r="CT140" s="252"/>
      <c r="CU140" s="252"/>
      <c r="CV140" s="257">
        <v>789884000</v>
      </c>
      <c r="CW140" s="258">
        <f t="shared" si="57"/>
        <v>236965200</v>
      </c>
      <c r="CX140" s="257">
        <v>0</v>
      </c>
      <c r="CY140" s="258">
        <f t="shared" si="58"/>
        <v>789884000</v>
      </c>
      <c r="CZ140" s="252">
        <v>0</v>
      </c>
      <c r="DA140" s="252"/>
      <c r="DB140" s="252"/>
      <c r="DC140" s="252"/>
      <c r="DD140" s="326">
        <v>789884000</v>
      </c>
      <c r="DE140" s="260">
        <v>0</v>
      </c>
      <c r="DF140" s="261"/>
      <c r="DG140" s="260">
        <v>767030000</v>
      </c>
      <c r="DH140" s="259">
        <v>767030000</v>
      </c>
      <c r="DI140" s="262">
        <v>1</v>
      </c>
      <c r="DJ140" s="327"/>
      <c r="DK140" s="263">
        <v>1</v>
      </c>
      <c r="DL140" s="263">
        <v>1</v>
      </c>
      <c r="DM140" s="127">
        <v>88</v>
      </c>
      <c r="DN140" s="91"/>
      <c r="DO140" s="91"/>
      <c r="DP140" s="91"/>
      <c r="DQ140" s="91" t="s">
        <v>180</v>
      </c>
      <c r="DR140" s="127">
        <v>75.7</v>
      </c>
      <c r="DS140" s="92"/>
      <c r="DT140" s="127">
        <v>29.11</v>
      </c>
      <c r="DU140" s="92"/>
      <c r="DV140" s="92">
        <v>88</v>
      </c>
      <c r="DW140" s="107">
        <v>60</v>
      </c>
      <c r="DX140" s="107">
        <v>28</v>
      </c>
      <c r="DY140" s="107"/>
      <c r="DZ140" s="107"/>
      <c r="EA140" s="107"/>
      <c r="EB140" s="107"/>
      <c r="EC140" s="107"/>
      <c r="ED140" s="107"/>
      <c r="EE140" s="107">
        <v>88</v>
      </c>
      <c r="EF140" s="92">
        <v>88</v>
      </c>
      <c r="EG140" s="265">
        <v>163.69999999999999</v>
      </c>
      <c r="EH140" s="48" t="s">
        <v>168</v>
      </c>
      <c r="EI140" s="348"/>
      <c r="EJ140" s="150">
        <v>4</v>
      </c>
      <c r="EK140" s="150" t="s">
        <v>2728</v>
      </c>
      <c r="EL140" s="150"/>
      <c r="EM140" s="329"/>
      <c r="EN140" s="48"/>
      <c r="EO140" s="48"/>
      <c r="EP140" s="48"/>
      <c r="EQ140" s="48"/>
      <c r="ER140" s="269"/>
      <c r="ES140" s="1"/>
      <c r="ET140" s="1"/>
      <c r="EU140" s="1"/>
    </row>
    <row r="141" spans="1:151" s="40" customFormat="1" ht="48.75" hidden="1" customHeight="1" x14ac:dyDescent="0.2">
      <c r="A141" s="120"/>
      <c r="B141" s="121"/>
      <c r="C141" s="245"/>
      <c r="D141" s="320" t="s">
        <v>2729</v>
      </c>
      <c r="E141" s="349" t="s">
        <v>2730</v>
      </c>
      <c r="F141" s="349"/>
      <c r="G141" s="321" t="s">
        <v>2684</v>
      </c>
      <c r="H141" s="349">
        <v>3145892728</v>
      </c>
      <c r="I141" s="321" t="s">
        <v>1761</v>
      </c>
      <c r="J141" s="321" t="s">
        <v>144</v>
      </c>
      <c r="K141" s="321" t="s">
        <v>2731</v>
      </c>
      <c r="L141" s="349">
        <v>305031319418</v>
      </c>
      <c r="M141" s="349">
        <v>24</v>
      </c>
      <c r="N141" s="321" t="s">
        <v>2732</v>
      </c>
      <c r="O141" s="321" t="s">
        <v>2733</v>
      </c>
      <c r="P141" s="321" t="s">
        <v>148</v>
      </c>
      <c r="Q141" s="321" t="s">
        <v>2734</v>
      </c>
      <c r="R141" s="321">
        <v>1</v>
      </c>
      <c r="S141" s="321" t="s">
        <v>2735</v>
      </c>
      <c r="T141" s="321">
        <v>20</v>
      </c>
      <c r="U141" s="48">
        <v>48</v>
      </c>
      <c r="V141" s="49" t="s">
        <v>2736</v>
      </c>
      <c r="W141" s="321" t="s">
        <v>27</v>
      </c>
      <c r="X141" s="321"/>
      <c r="Y141" s="321"/>
      <c r="Z141" s="321"/>
      <c r="AA141" s="321"/>
      <c r="AB141" s="321" t="s">
        <v>153</v>
      </c>
      <c r="AC141" s="321" t="s">
        <v>153</v>
      </c>
      <c r="AD141" s="321"/>
      <c r="AE141" s="144">
        <v>4.41</v>
      </c>
      <c r="AF141" s="173">
        <f>AE141+AK141</f>
        <v>116.41</v>
      </c>
      <c r="AG141" s="350">
        <v>0</v>
      </c>
      <c r="AH141" s="350">
        <v>0</v>
      </c>
      <c r="AI141" s="351">
        <v>0</v>
      </c>
      <c r="AJ141" s="351">
        <v>0</v>
      </c>
      <c r="AK141" s="144">
        <v>112</v>
      </c>
      <c r="AL141" s="352">
        <v>0</v>
      </c>
      <c r="AM141" s="321">
        <v>125</v>
      </c>
      <c r="AN141" s="321">
        <v>48</v>
      </c>
      <c r="AO141" s="321">
        <v>77</v>
      </c>
      <c r="AP141" s="321"/>
      <c r="AQ141" s="353" t="s">
        <v>155</v>
      </c>
      <c r="AR141" s="321" t="s">
        <v>208</v>
      </c>
      <c r="AS141" s="321" t="s">
        <v>2737</v>
      </c>
      <c r="AT141" s="321" t="s">
        <v>2738</v>
      </c>
      <c r="AU141" s="144" t="s">
        <v>2739</v>
      </c>
      <c r="AV141" s="144"/>
      <c r="AW141" s="144"/>
      <c r="AX141" s="144"/>
      <c r="AY141" s="144"/>
      <c r="AZ141" s="144"/>
      <c r="BA141" s="144"/>
      <c r="BB141" s="144"/>
      <c r="BC141" s="354">
        <v>1124979500</v>
      </c>
      <c r="BD141" s="354">
        <v>0</v>
      </c>
      <c r="BE141" s="354">
        <v>781357500</v>
      </c>
      <c r="BF141" s="355">
        <v>1906337000</v>
      </c>
      <c r="BG141" s="356">
        <v>8999836</v>
      </c>
      <c r="BH141" s="357">
        <v>0.59</v>
      </c>
      <c r="BI141" s="355"/>
      <c r="BJ141" s="355"/>
      <c r="BK141" s="355"/>
      <c r="BL141" s="355"/>
      <c r="BM141" s="355"/>
      <c r="BN141" s="355"/>
      <c r="BO141" s="355"/>
      <c r="BP141" s="355"/>
      <c r="BQ141" s="355"/>
      <c r="BR141" s="355"/>
      <c r="BS141" s="355"/>
      <c r="BT141" s="355"/>
      <c r="BU141" s="355"/>
      <c r="BV141" s="355"/>
      <c r="BW141" s="355"/>
      <c r="BX141" s="355"/>
      <c r="BY141" s="355"/>
      <c r="BZ141" s="355">
        <v>393742825</v>
      </c>
      <c r="CA141" s="358">
        <v>44186</v>
      </c>
      <c r="CB141" s="355">
        <v>393742825</v>
      </c>
      <c r="CC141" s="358">
        <v>44560</v>
      </c>
      <c r="CD141" s="355">
        <v>337493850</v>
      </c>
      <c r="CE141" s="358">
        <v>44760</v>
      </c>
      <c r="CF141" s="358"/>
      <c r="CG141" s="358"/>
      <c r="CH141" s="358"/>
      <c r="CI141" s="358"/>
      <c r="CJ141" s="358"/>
      <c r="CK141" s="358"/>
      <c r="CL141" s="355"/>
      <c r="CM141" s="355"/>
      <c r="CN141" s="355"/>
      <c r="CO141" s="355"/>
      <c r="CP141" s="355"/>
      <c r="CQ141" s="355"/>
      <c r="CR141" s="355"/>
      <c r="CS141" s="355"/>
      <c r="CT141" s="355"/>
      <c r="CU141" s="355"/>
      <c r="CV141" s="257">
        <v>1124979500</v>
      </c>
      <c r="CW141" s="258">
        <f t="shared" si="57"/>
        <v>337493850</v>
      </c>
      <c r="CX141" s="257">
        <v>0</v>
      </c>
      <c r="CY141" s="258">
        <f t="shared" si="58"/>
        <v>1124979500</v>
      </c>
      <c r="CZ141" s="355">
        <v>0</v>
      </c>
      <c r="DA141" s="355"/>
      <c r="DB141" s="355"/>
      <c r="DC141" s="355"/>
      <c r="DD141" s="259">
        <v>1124979500</v>
      </c>
      <c r="DE141" s="260">
        <v>0</v>
      </c>
      <c r="DF141" s="359"/>
      <c r="DG141" s="360">
        <v>781357500</v>
      </c>
      <c r="DH141" s="259">
        <v>521508120</v>
      </c>
      <c r="DI141" s="262">
        <v>0.667438554054962</v>
      </c>
      <c r="DJ141" s="175" t="s">
        <v>347</v>
      </c>
      <c r="DK141" s="361">
        <v>0.77</v>
      </c>
      <c r="DL141" s="263">
        <v>1</v>
      </c>
      <c r="DM141" s="144">
        <v>4.41</v>
      </c>
      <c r="DN141" s="91"/>
      <c r="DO141" s="162"/>
      <c r="DP141" s="162"/>
      <c r="DQ141" s="162"/>
      <c r="DR141" s="144">
        <v>112</v>
      </c>
      <c r="DS141" s="264"/>
      <c r="DT141" s="144">
        <v>0</v>
      </c>
      <c r="DU141" s="264"/>
      <c r="DV141" s="300">
        <v>125</v>
      </c>
      <c r="DW141" s="107">
        <v>36</v>
      </c>
      <c r="DX141" s="107">
        <v>19</v>
      </c>
      <c r="DY141" s="107"/>
      <c r="DZ141" s="107"/>
      <c r="EA141" s="98"/>
      <c r="EB141" s="98"/>
      <c r="EC141" s="98"/>
      <c r="ED141" s="98"/>
      <c r="EE141" s="107">
        <v>55</v>
      </c>
      <c r="EF141" s="92">
        <v>125</v>
      </c>
      <c r="EG141" s="265">
        <v>116.41</v>
      </c>
      <c r="EH141" s="362" t="s">
        <v>168</v>
      </c>
      <c r="EI141" s="363"/>
      <c r="EJ141" s="364" t="s">
        <v>2717</v>
      </c>
      <c r="EK141" s="364" t="s">
        <v>2740</v>
      </c>
      <c r="EL141" s="364"/>
      <c r="EM141" s="267"/>
      <c r="EN141" s="48"/>
      <c r="EO141" s="48"/>
      <c r="EP141" s="48"/>
      <c r="EQ141" s="48"/>
      <c r="ER141" s="365"/>
      <c r="ES141" s="144"/>
      <c r="ET141" s="144"/>
      <c r="EU141" s="144"/>
    </row>
    <row r="142" spans="1:151" s="40" customFormat="1" ht="48.75" hidden="1" customHeight="1" x14ac:dyDescent="0.2">
      <c r="A142" s="120" t="s">
        <v>2741</v>
      </c>
      <c r="B142" s="121" t="s">
        <v>2741</v>
      </c>
      <c r="C142" s="245" t="s">
        <v>2741</v>
      </c>
      <c r="D142" s="173" t="s">
        <v>2741</v>
      </c>
      <c r="E142" s="247" t="s">
        <v>2742</v>
      </c>
      <c r="F142" s="247"/>
      <c r="G142" s="173" t="s">
        <v>2743</v>
      </c>
      <c r="H142" s="247">
        <v>3103626714</v>
      </c>
      <c r="I142" s="173" t="s">
        <v>1761</v>
      </c>
      <c r="J142" s="173" t="s">
        <v>601</v>
      </c>
      <c r="K142" s="173" t="s">
        <v>602</v>
      </c>
      <c r="L142" s="247" t="s">
        <v>2744</v>
      </c>
      <c r="M142" s="247">
        <v>24</v>
      </c>
      <c r="N142" s="173" t="s">
        <v>2745</v>
      </c>
      <c r="O142" s="173" t="s">
        <v>2746</v>
      </c>
      <c r="P142" s="173" t="s">
        <v>606</v>
      </c>
      <c r="Q142" s="173" t="s">
        <v>2029</v>
      </c>
      <c r="R142" s="173">
        <v>1</v>
      </c>
      <c r="S142" s="173" t="s">
        <v>2747</v>
      </c>
      <c r="T142" s="173">
        <v>53</v>
      </c>
      <c r="U142" s="48">
        <v>126</v>
      </c>
      <c r="V142" s="49" t="s">
        <v>2748</v>
      </c>
      <c r="W142" s="173" t="s">
        <v>27</v>
      </c>
      <c r="X142" s="173"/>
      <c r="Y142" s="173"/>
      <c r="Z142" s="173"/>
      <c r="AA142" s="173"/>
      <c r="AB142" s="173" t="s">
        <v>153</v>
      </c>
      <c r="AC142" s="173" t="s">
        <v>153</v>
      </c>
      <c r="AD142" s="173"/>
      <c r="AE142" s="127">
        <v>255</v>
      </c>
      <c r="AF142" s="173">
        <f>AE142+AK142</f>
        <v>297.2</v>
      </c>
      <c r="AG142" s="108">
        <v>0</v>
      </c>
      <c r="AH142" s="108">
        <v>0</v>
      </c>
      <c r="AI142" s="322">
        <v>0</v>
      </c>
      <c r="AJ142" s="322">
        <v>0</v>
      </c>
      <c r="AK142" s="127">
        <v>42.2</v>
      </c>
      <c r="AL142" s="127">
        <v>131</v>
      </c>
      <c r="AM142" s="173">
        <v>255</v>
      </c>
      <c r="AN142" s="173">
        <v>126</v>
      </c>
      <c r="AO142" s="173">
        <v>129</v>
      </c>
      <c r="AP142" s="173"/>
      <c r="AQ142" s="250" t="s">
        <v>1783</v>
      </c>
      <c r="AR142" s="173" t="s">
        <v>208</v>
      </c>
      <c r="AS142" s="173" t="s">
        <v>2749</v>
      </c>
      <c r="AT142" s="173" t="s">
        <v>2726</v>
      </c>
      <c r="AU142" s="127" t="s">
        <v>2750</v>
      </c>
      <c r="AV142" s="127"/>
      <c r="AW142" s="127"/>
      <c r="AX142" s="127"/>
      <c r="AY142" s="127"/>
      <c r="AZ142" s="127"/>
      <c r="BA142" s="127"/>
      <c r="BB142" s="127"/>
      <c r="BC142" s="323">
        <v>2293259548</v>
      </c>
      <c r="BD142" s="323">
        <v>0</v>
      </c>
      <c r="BE142" s="323">
        <v>2220878849</v>
      </c>
      <c r="BF142" s="252">
        <v>4514138397</v>
      </c>
      <c r="BG142" s="253">
        <v>8993174.6980392151</v>
      </c>
      <c r="BH142" s="254">
        <v>0.5</v>
      </c>
      <c r="BI142" s="252"/>
      <c r="BJ142" s="252"/>
      <c r="BK142" s="252"/>
      <c r="BL142" s="252"/>
      <c r="BM142" s="252"/>
      <c r="BN142" s="252"/>
      <c r="BO142" s="252"/>
      <c r="BP142" s="252"/>
      <c r="BQ142" s="252"/>
      <c r="BR142" s="252"/>
      <c r="BS142" s="252"/>
      <c r="BT142" s="252"/>
      <c r="BU142" s="252"/>
      <c r="BV142" s="252"/>
      <c r="BW142" s="252"/>
      <c r="BX142" s="252"/>
      <c r="BY142" s="252"/>
      <c r="BZ142" s="366">
        <v>802640842</v>
      </c>
      <c r="CA142" s="367">
        <v>44376</v>
      </c>
      <c r="CB142" s="366">
        <v>802640842</v>
      </c>
      <c r="CC142" s="367">
        <v>44760</v>
      </c>
      <c r="CD142" s="366">
        <v>687977864</v>
      </c>
      <c r="CE142" s="367">
        <v>45063</v>
      </c>
      <c r="CF142" s="367"/>
      <c r="CG142" s="367"/>
      <c r="CH142" s="367"/>
      <c r="CI142" s="367"/>
      <c r="CJ142" s="367"/>
      <c r="CK142" s="367"/>
      <c r="CL142" s="255"/>
      <c r="CM142" s="255"/>
      <c r="CN142" s="252"/>
      <c r="CO142" s="252"/>
      <c r="CP142" s="252"/>
      <c r="CQ142" s="252"/>
      <c r="CR142" s="252"/>
      <c r="CS142" s="252"/>
      <c r="CT142" s="252"/>
      <c r="CU142" s="252"/>
      <c r="CV142" s="257">
        <v>2293259548</v>
      </c>
      <c r="CW142" s="258">
        <f t="shared" si="57"/>
        <v>687977864</v>
      </c>
      <c r="CX142" s="257">
        <v>0</v>
      </c>
      <c r="CY142" s="258">
        <f t="shared" si="58"/>
        <v>2293259548</v>
      </c>
      <c r="CZ142" s="252">
        <v>0</v>
      </c>
      <c r="DA142" s="252"/>
      <c r="DB142" s="252"/>
      <c r="DC142" s="252"/>
      <c r="DD142" s="326">
        <v>2105495794</v>
      </c>
      <c r="DE142" s="260">
        <v>187763754</v>
      </c>
      <c r="DF142" s="261"/>
      <c r="DG142" s="260">
        <v>2220878849</v>
      </c>
      <c r="DH142" s="259">
        <v>2118151635</v>
      </c>
      <c r="DI142" s="262">
        <v>0.95374479159623893</v>
      </c>
      <c r="DJ142" s="327">
        <v>0.02</v>
      </c>
      <c r="DK142" s="368">
        <v>0.94000000000000006</v>
      </c>
      <c r="DL142" s="263">
        <v>0.91812363578132583</v>
      </c>
      <c r="DM142" s="127">
        <v>255</v>
      </c>
      <c r="DN142" s="91"/>
      <c r="DO142" s="91" t="s">
        <v>180</v>
      </c>
      <c r="DP142" s="91"/>
      <c r="DQ142" s="91" t="s">
        <v>180</v>
      </c>
      <c r="DR142" s="127">
        <v>42.2</v>
      </c>
      <c r="DS142" s="92" t="s">
        <v>2751</v>
      </c>
      <c r="DT142" s="127">
        <v>131</v>
      </c>
      <c r="DU142" s="92" t="s">
        <v>2752</v>
      </c>
      <c r="DV142" s="92">
        <v>255</v>
      </c>
      <c r="DW142" s="107">
        <v>120</v>
      </c>
      <c r="DX142" s="107">
        <v>135</v>
      </c>
      <c r="DY142" s="107"/>
      <c r="DZ142" s="107"/>
      <c r="EA142" s="107"/>
      <c r="EB142" s="107"/>
      <c r="EC142" s="107"/>
      <c r="ED142" s="107"/>
      <c r="EE142" s="107">
        <v>0</v>
      </c>
      <c r="EF142" s="92">
        <v>255</v>
      </c>
      <c r="EG142" s="265">
        <v>297.2</v>
      </c>
      <c r="EH142" s="48" t="s">
        <v>168</v>
      </c>
      <c r="EI142" s="266" t="s">
        <v>2753</v>
      </c>
      <c r="EJ142" s="150" t="s">
        <v>2754</v>
      </c>
      <c r="EK142" s="150" t="s">
        <v>351</v>
      </c>
      <c r="EL142" s="150" t="s">
        <v>311</v>
      </c>
      <c r="EM142" s="329" t="s">
        <v>757</v>
      </c>
      <c r="EN142" s="48">
        <v>255</v>
      </c>
      <c r="EO142" s="48">
        <v>255</v>
      </c>
      <c r="EP142" s="48" t="s">
        <v>2755</v>
      </c>
      <c r="EQ142" s="48">
        <v>255</v>
      </c>
      <c r="ER142" s="269" t="s">
        <v>2756</v>
      </c>
      <c r="ES142" s="1"/>
      <c r="ET142" s="1"/>
      <c r="EU142" s="1"/>
    </row>
    <row r="143" spans="1:151" s="40" customFormat="1" ht="48.75" hidden="1" customHeight="1" x14ac:dyDescent="0.2">
      <c r="A143" s="120"/>
      <c r="B143" s="121"/>
      <c r="C143" s="245"/>
      <c r="D143" s="320" t="s">
        <v>2757</v>
      </c>
      <c r="E143" s="247"/>
      <c r="F143" s="247"/>
      <c r="G143" s="173"/>
      <c r="H143" s="247"/>
      <c r="I143" s="173"/>
      <c r="J143" s="173"/>
      <c r="K143" s="173"/>
      <c r="L143" s="247"/>
      <c r="M143" s="247"/>
      <c r="N143" s="173"/>
      <c r="O143" s="173"/>
      <c r="P143" s="173"/>
      <c r="Q143" s="173"/>
      <c r="R143" s="173"/>
      <c r="S143" s="173"/>
      <c r="T143" s="173"/>
      <c r="U143" s="48">
        <v>0</v>
      </c>
      <c r="V143" s="48" t="e" cm="1">
        <f t="array" ref="V143">_xlfn.XLOOKUP(D143,'[1]estructuración fase I y II'!A142:G343,'[1]estructuración fase I y II'!G142:G343,"sin dato",0,1)</f>
        <v>#VALUE!</v>
      </c>
      <c r="W143" s="173"/>
      <c r="X143" s="173"/>
      <c r="Y143" s="173"/>
      <c r="Z143" s="173"/>
      <c r="AA143" s="173"/>
      <c r="AB143" s="173"/>
      <c r="AC143" s="173"/>
      <c r="AD143" s="173"/>
      <c r="AE143" s="127"/>
      <c r="AF143" s="173"/>
      <c r="AG143" s="108"/>
      <c r="AH143" s="108"/>
      <c r="AI143" s="322"/>
      <c r="AJ143" s="322"/>
      <c r="AK143" s="127"/>
      <c r="AL143" s="127"/>
      <c r="AM143" s="173"/>
      <c r="AN143" s="173"/>
      <c r="AO143" s="173"/>
      <c r="AP143" s="173"/>
      <c r="AQ143" s="250"/>
      <c r="AR143" s="173"/>
      <c r="AS143" s="173"/>
      <c r="AT143" s="173"/>
      <c r="AU143" s="127"/>
      <c r="AV143" s="127"/>
      <c r="AW143" s="127"/>
      <c r="AX143" s="127"/>
      <c r="AY143" s="127"/>
      <c r="AZ143" s="127"/>
      <c r="BA143" s="127"/>
      <c r="BB143" s="127"/>
      <c r="BC143" s="323"/>
      <c r="BD143" s="323"/>
      <c r="BE143" s="323"/>
      <c r="BF143" s="252"/>
      <c r="BG143" s="253"/>
      <c r="BH143" s="254"/>
      <c r="BI143" s="252"/>
      <c r="BJ143" s="252"/>
      <c r="BK143" s="252"/>
      <c r="BL143" s="252"/>
      <c r="BM143" s="252"/>
      <c r="BN143" s="252"/>
      <c r="BO143" s="252"/>
      <c r="BP143" s="252"/>
      <c r="BQ143" s="252"/>
      <c r="BR143" s="252"/>
      <c r="BS143" s="252"/>
      <c r="BT143" s="252"/>
      <c r="BU143" s="252"/>
      <c r="BV143" s="252"/>
      <c r="BW143" s="252"/>
      <c r="BX143" s="252"/>
      <c r="BY143" s="252"/>
      <c r="BZ143" s="366"/>
      <c r="CA143" s="367"/>
      <c r="CB143" s="366"/>
      <c r="CC143" s="367"/>
      <c r="CD143" s="366"/>
      <c r="CE143" s="367"/>
      <c r="CF143" s="367"/>
      <c r="CG143" s="367"/>
      <c r="CH143" s="367"/>
      <c r="CI143" s="367"/>
      <c r="CJ143" s="367"/>
      <c r="CK143" s="367"/>
      <c r="CL143" s="255"/>
      <c r="CM143" s="255"/>
      <c r="CN143" s="252"/>
      <c r="CO143" s="252"/>
      <c r="CP143" s="252"/>
      <c r="CQ143" s="252"/>
      <c r="CR143" s="252"/>
      <c r="CS143" s="252"/>
      <c r="CT143" s="252"/>
      <c r="CU143" s="252"/>
      <c r="CV143" s="257"/>
      <c r="CW143" s="258"/>
      <c r="CX143" s="257"/>
      <c r="CY143" s="258"/>
      <c r="CZ143" s="252"/>
      <c r="DA143" s="252"/>
      <c r="DB143" s="252"/>
      <c r="DC143" s="252"/>
      <c r="DD143" s="326"/>
      <c r="DE143" s="260"/>
      <c r="DF143" s="261"/>
      <c r="DG143" s="260"/>
      <c r="DH143" s="259"/>
      <c r="DI143" s="262"/>
      <c r="DJ143" s="327"/>
      <c r="DK143" s="368"/>
      <c r="DL143" s="263"/>
      <c r="DM143" s="127"/>
      <c r="DN143" s="91"/>
      <c r="DO143" s="91"/>
      <c r="DP143" s="91"/>
      <c r="DQ143" s="91"/>
      <c r="DR143" s="127"/>
      <c r="DS143" s="92"/>
      <c r="DT143" s="127"/>
      <c r="DU143" s="92"/>
      <c r="DV143" s="92"/>
      <c r="DW143" s="107"/>
      <c r="DX143" s="107"/>
      <c r="DY143" s="107"/>
      <c r="DZ143" s="107"/>
      <c r="EA143" s="107"/>
      <c r="EB143" s="107"/>
      <c r="EC143" s="107"/>
      <c r="ED143" s="107"/>
      <c r="EE143" s="107"/>
      <c r="EF143" s="92"/>
      <c r="EG143" s="265"/>
      <c r="EH143" s="48"/>
      <c r="EI143" s="266"/>
      <c r="EJ143" s="150"/>
      <c r="EK143" s="150"/>
      <c r="EL143" s="150"/>
      <c r="EM143" s="329"/>
      <c r="EN143" s="48"/>
      <c r="EO143" s="48"/>
      <c r="EP143" s="48"/>
      <c r="EQ143" s="48"/>
      <c r="ER143" s="269"/>
      <c r="ES143" s="1"/>
      <c r="ET143" s="1"/>
      <c r="EU143" s="1"/>
    </row>
    <row r="144" spans="1:151" s="40" customFormat="1" ht="48.75" hidden="1" customHeight="1" x14ac:dyDescent="0.2">
      <c r="A144" s="120" t="s">
        <v>2758</v>
      </c>
      <c r="B144" s="121" t="s">
        <v>2758</v>
      </c>
      <c r="C144" s="245" t="s">
        <v>2758</v>
      </c>
      <c r="D144" s="173" t="s">
        <v>2758</v>
      </c>
      <c r="E144" s="173" t="s">
        <v>2759</v>
      </c>
      <c r="F144" s="173"/>
      <c r="G144" s="321" t="s">
        <v>2684</v>
      </c>
      <c r="H144" s="247">
        <v>3103343535</v>
      </c>
      <c r="I144" s="173" t="s">
        <v>1761</v>
      </c>
      <c r="J144" s="173" t="s">
        <v>144</v>
      </c>
      <c r="K144" s="173" t="s">
        <v>173</v>
      </c>
      <c r="L144" s="247">
        <v>1573616152031</v>
      </c>
      <c r="M144" s="173">
        <v>24</v>
      </c>
      <c r="N144" s="173" t="s">
        <v>2760</v>
      </c>
      <c r="O144" s="173" t="s">
        <v>2761</v>
      </c>
      <c r="P144" s="173" t="s">
        <v>2722</v>
      </c>
      <c r="Q144" s="173" t="s">
        <v>2762</v>
      </c>
      <c r="R144" s="173">
        <v>4</v>
      </c>
      <c r="S144" s="247" t="s">
        <v>2763</v>
      </c>
      <c r="T144" s="173">
        <v>24</v>
      </c>
      <c r="U144" s="48">
        <v>81</v>
      </c>
      <c r="V144" s="49" t="s">
        <v>2764</v>
      </c>
      <c r="W144" s="173" t="s">
        <v>27</v>
      </c>
      <c r="X144" s="173"/>
      <c r="Y144" s="173"/>
      <c r="Z144" s="173"/>
      <c r="AA144" s="173"/>
      <c r="AB144" s="173" t="s">
        <v>153</v>
      </c>
      <c r="AC144" s="173" t="s">
        <v>153</v>
      </c>
      <c r="AD144" s="173" t="s">
        <v>153</v>
      </c>
      <c r="AE144" s="127">
        <v>140</v>
      </c>
      <c r="AF144" s="173">
        <f t="shared" ref="AF144:AF156" si="59">AE144+AK144</f>
        <v>685</v>
      </c>
      <c r="AG144" s="108">
        <v>0</v>
      </c>
      <c r="AH144" s="108">
        <v>0</v>
      </c>
      <c r="AI144" s="322">
        <v>0</v>
      </c>
      <c r="AJ144" s="322">
        <v>0</v>
      </c>
      <c r="AK144" s="127">
        <v>545</v>
      </c>
      <c r="AL144" s="127">
        <v>19.93</v>
      </c>
      <c r="AM144" s="173">
        <v>247</v>
      </c>
      <c r="AN144" s="173">
        <v>81</v>
      </c>
      <c r="AO144" s="173">
        <v>166</v>
      </c>
      <c r="AP144" s="173"/>
      <c r="AQ144" s="250" t="s">
        <v>1783</v>
      </c>
      <c r="AR144" s="173" t="s">
        <v>208</v>
      </c>
      <c r="AS144" s="173" t="s">
        <v>2765</v>
      </c>
      <c r="AT144" s="173" t="s">
        <v>2726</v>
      </c>
      <c r="AU144" s="127" t="s">
        <v>2766</v>
      </c>
      <c r="AV144" s="127"/>
      <c r="AW144" s="127"/>
      <c r="AX144" s="127"/>
      <c r="AY144" s="127"/>
      <c r="AZ144" s="127"/>
      <c r="BA144" s="127"/>
      <c r="BB144" s="127"/>
      <c r="BC144" s="323">
        <v>1070880000</v>
      </c>
      <c r="BD144" s="323">
        <v>0</v>
      </c>
      <c r="BE144" s="323">
        <v>1986099520</v>
      </c>
      <c r="BF144" s="302">
        <v>3056979520</v>
      </c>
      <c r="BG144" s="253">
        <v>4335546.5587044535</v>
      </c>
      <c r="BH144" s="254">
        <v>0.35</v>
      </c>
      <c r="BI144" s="252"/>
      <c r="BJ144" s="252"/>
      <c r="BK144" s="252"/>
      <c r="BL144" s="252"/>
      <c r="BM144" s="252"/>
      <c r="BN144" s="252"/>
      <c r="BO144" s="252"/>
      <c r="BP144" s="252"/>
      <c r="BQ144" s="252"/>
      <c r="BR144" s="252"/>
      <c r="BS144" s="252"/>
      <c r="BT144" s="252"/>
      <c r="BU144" s="252"/>
      <c r="BV144" s="252"/>
      <c r="BW144" s="252"/>
      <c r="BX144" s="252"/>
      <c r="BY144" s="252"/>
      <c r="BZ144" s="324">
        <v>374808000</v>
      </c>
      <c r="CA144" s="325">
        <v>44168</v>
      </c>
      <c r="CB144" s="324">
        <v>374808000</v>
      </c>
      <c r="CC144" s="325">
        <v>44396</v>
      </c>
      <c r="CD144" s="324">
        <v>321264000</v>
      </c>
      <c r="CE144" s="325">
        <v>44683</v>
      </c>
      <c r="CF144" s="325"/>
      <c r="CG144" s="325"/>
      <c r="CH144" s="325"/>
      <c r="CI144" s="325"/>
      <c r="CJ144" s="325"/>
      <c r="CK144" s="325"/>
      <c r="CL144" s="252"/>
      <c r="CM144" s="252"/>
      <c r="CN144" s="252"/>
      <c r="CO144" s="252"/>
      <c r="CP144" s="252"/>
      <c r="CQ144" s="252"/>
      <c r="CR144" s="252"/>
      <c r="CS144" s="252"/>
      <c r="CT144" s="252"/>
      <c r="CU144" s="252"/>
      <c r="CV144" s="257">
        <v>1070880000</v>
      </c>
      <c r="CW144" s="258">
        <f t="shared" ref="CW144:CW187" si="60">CD144+CF144</f>
        <v>321264000</v>
      </c>
      <c r="CX144" s="257">
        <v>0</v>
      </c>
      <c r="CY144" s="258">
        <f t="shared" ref="CY144:CY187" si="61">BC144-CX144</f>
        <v>1070880000</v>
      </c>
      <c r="CZ144" s="252">
        <v>0</v>
      </c>
      <c r="DA144" s="252"/>
      <c r="DB144" s="252"/>
      <c r="DC144" s="252"/>
      <c r="DD144" s="326">
        <v>1070880000</v>
      </c>
      <c r="DE144" s="260">
        <v>0</v>
      </c>
      <c r="DF144" s="261"/>
      <c r="DG144" s="260">
        <v>1986099520</v>
      </c>
      <c r="DH144" s="259">
        <v>1986099520</v>
      </c>
      <c r="DI144" s="262">
        <v>1</v>
      </c>
      <c r="DJ144" s="327"/>
      <c r="DK144" s="263">
        <v>0.99750000000000005</v>
      </c>
      <c r="DL144" s="263">
        <v>1</v>
      </c>
      <c r="DM144" s="127">
        <v>140</v>
      </c>
      <c r="DN144" s="91"/>
      <c r="DO144" s="91"/>
      <c r="DP144" s="91"/>
      <c r="DQ144" s="91" t="s">
        <v>180</v>
      </c>
      <c r="DR144" s="127">
        <v>545</v>
      </c>
      <c r="DS144" s="92"/>
      <c r="DT144" s="127">
        <v>19.93</v>
      </c>
      <c r="DU144" s="92"/>
      <c r="DV144" s="92">
        <v>247</v>
      </c>
      <c r="DW144" s="107">
        <v>157</v>
      </c>
      <c r="DX144" s="107">
        <v>90</v>
      </c>
      <c r="DY144" s="107"/>
      <c r="DZ144" s="107"/>
      <c r="EA144" s="107"/>
      <c r="EB144" s="107"/>
      <c r="EC144" s="107"/>
      <c r="ED144" s="107"/>
      <c r="EE144" s="107">
        <v>154</v>
      </c>
      <c r="EF144" s="92">
        <v>247</v>
      </c>
      <c r="EG144" s="265">
        <v>685</v>
      </c>
      <c r="EH144" s="48" t="s">
        <v>168</v>
      </c>
      <c r="EI144" s="348"/>
      <c r="EJ144" s="150" t="s">
        <v>2767</v>
      </c>
      <c r="EK144" s="150" t="s">
        <v>2694</v>
      </c>
      <c r="EL144" s="150"/>
      <c r="EM144" s="329"/>
      <c r="EN144" s="48"/>
      <c r="EO144" s="48"/>
      <c r="EP144" s="48"/>
      <c r="EQ144" s="48"/>
      <c r="ER144" s="269"/>
      <c r="ES144" s="1"/>
      <c r="ET144" s="1"/>
      <c r="EU144" s="1"/>
    </row>
    <row r="145" spans="1:151" s="40" customFormat="1" ht="48.75" hidden="1" customHeight="1" x14ac:dyDescent="0.2">
      <c r="A145" s="120"/>
      <c r="B145" s="121" t="s">
        <v>2768</v>
      </c>
      <c r="C145" s="245" t="s">
        <v>2768</v>
      </c>
      <c r="D145" s="173" t="s">
        <v>2768</v>
      </c>
      <c r="E145" s="247" t="s">
        <v>2769</v>
      </c>
      <c r="F145" s="247"/>
      <c r="G145" s="321" t="s">
        <v>2684</v>
      </c>
      <c r="H145" s="247">
        <v>3103626714</v>
      </c>
      <c r="I145" s="173" t="s">
        <v>1761</v>
      </c>
      <c r="J145" s="173" t="s">
        <v>601</v>
      </c>
      <c r="K145" s="173" t="s">
        <v>924</v>
      </c>
      <c r="L145" s="247">
        <v>1605837223120</v>
      </c>
      <c r="M145" s="247">
        <v>24</v>
      </c>
      <c r="N145" s="173" t="s">
        <v>2770</v>
      </c>
      <c r="O145" s="173" t="s">
        <v>2771</v>
      </c>
      <c r="P145" s="173" t="s">
        <v>148</v>
      </c>
      <c r="Q145" s="173" t="s">
        <v>2772</v>
      </c>
      <c r="R145" s="173">
        <v>1</v>
      </c>
      <c r="S145" s="173" t="s">
        <v>2773</v>
      </c>
      <c r="T145" s="173">
        <v>28</v>
      </c>
      <c r="U145" s="48">
        <v>64</v>
      </c>
      <c r="V145" s="49" t="s">
        <v>2774</v>
      </c>
      <c r="W145" s="173" t="s">
        <v>27</v>
      </c>
      <c r="X145" s="173"/>
      <c r="Y145" s="173"/>
      <c r="Z145" s="173"/>
      <c r="AA145" s="173"/>
      <c r="AB145" s="173" t="s">
        <v>153</v>
      </c>
      <c r="AC145" s="173" t="s">
        <v>153</v>
      </c>
      <c r="AD145" s="173"/>
      <c r="AE145" s="127">
        <v>416</v>
      </c>
      <c r="AF145" s="173">
        <f t="shared" si="59"/>
        <v>456</v>
      </c>
      <c r="AG145" s="108">
        <v>0</v>
      </c>
      <c r="AH145" s="108">
        <v>0</v>
      </c>
      <c r="AI145" s="322">
        <v>0</v>
      </c>
      <c r="AJ145" s="322">
        <v>0</v>
      </c>
      <c r="AK145" s="127">
        <v>40</v>
      </c>
      <c r="AL145" s="127">
        <v>208</v>
      </c>
      <c r="AM145" s="173">
        <v>208</v>
      </c>
      <c r="AN145" s="173">
        <v>64</v>
      </c>
      <c r="AO145" s="173">
        <v>144</v>
      </c>
      <c r="AP145" s="173"/>
      <c r="AQ145" s="250" t="s">
        <v>155</v>
      </c>
      <c r="AR145" s="173" t="s">
        <v>208</v>
      </c>
      <c r="AS145" s="173" t="s">
        <v>1278</v>
      </c>
      <c r="AT145" s="173" t="s">
        <v>2726</v>
      </c>
      <c r="AU145" s="127" t="s">
        <v>2775</v>
      </c>
      <c r="AV145" s="127"/>
      <c r="AW145" s="127"/>
      <c r="AX145" s="127"/>
      <c r="AY145" s="127"/>
      <c r="AZ145" s="127"/>
      <c r="BA145" s="127"/>
      <c r="BB145" s="127"/>
      <c r="BC145" s="323">
        <v>1817134400</v>
      </c>
      <c r="BD145" s="323">
        <v>0</v>
      </c>
      <c r="BE145" s="251">
        <v>3815331040</v>
      </c>
      <c r="BF145" s="302">
        <v>5632465440</v>
      </c>
      <c r="BG145" s="253">
        <v>8736223.0769230761</v>
      </c>
      <c r="BH145" s="254">
        <v>0.32</v>
      </c>
      <c r="BI145" s="252"/>
      <c r="BJ145" s="252"/>
      <c r="BK145" s="252"/>
      <c r="BL145" s="252"/>
      <c r="BM145" s="252"/>
      <c r="BN145" s="252"/>
      <c r="BO145" s="252"/>
      <c r="BP145" s="252"/>
      <c r="BQ145" s="252"/>
      <c r="BR145" s="252"/>
      <c r="BS145" s="252"/>
      <c r="BT145" s="252"/>
      <c r="BU145" s="252"/>
      <c r="BV145" s="252"/>
      <c r="BW145" s="252"/>
      <c r="BX145" s="252"/>
      <c r="BY145" s="252"/>
      <c r="BZ145" s="324">
        <v>635997040</v>
      </c>
      <c r="CA145" s="325">
        <v>44188</v>
      </c>
      <c r="CB145" s="324">
        <v>635997040</v>
      </c>
      <c r="CC145" s="325">
        <v>44560</v>
      </c>
      <c r="CD145" s="324">
        <v>545140320</v>
      </c>
      <c r="CE145" s="325">
        <v>44774</v>
      </c>
      <c r="CF145" s="325"/>
      <c r="CG145" s="325"/>
      <c r="CH145" s="325"/>
      <c r="CI145" s="325"/>
      <c r="CJ145" s="325"/>
      <c r="CK145" s="325"/>
      <c r="CL145" s="252"/>
      <c r="CM145" s="252"/>
      <c r="CN145" s="252"/>
      <c r="CO145" s="252"/>
      <c r="CP145" s="252"/>
      <c r="CQ145" s="252"/>
      <c r="CR145" s="252"/>
      <c r="CS145" s="252"/>
      <c r="CT145" s="252"/>
      <c r="CU145" s="252"/>
      <c r="CV145" s="257">
        <v>1817134400</v>
      </c>
      <c r="CW145" s="258">
        <f t="shared" si="60"/>
        <v>545140320</v>
      </c>
      <c r="CX145" s="257">
        <v>0</v>
      </c>
      <c r="CY145" s="258">
        <f t="shared" si="61"/>
        <v>1817134400</v>
      </c>
      <c r="CZ145" s="252">
        <v>0</v>
      </c>
      <c r="DA145" s="252"/>
      <c r="DB145" s="252"/>
      <c r="DC145" s="252"/>
      <c r="DD145" s="326">
        <v>1679383722</v>
      </c>
      <c r="DE145" s="260">
        <v>137750678</v>
      </c>
      <c r="DF145" s="261"/>
      <c r="DG145" s="260">
        <v>3815331040</v>
      </c>
      <c r="DH145" s="259">
        <v>3773763034</v>
      </c>
      <c r="DI145" s="262">
        <v>0.98910500673094937</v>
      </c>
      <c r="DJ145" s="327"/>
      <c r="DK145" s="263">
        <v>0.99</v>
      </c>
      <c r="DL145" s="263">
        <v>0.92419345646640116</v>
      </c>
      <c r="DM145" s="127">
        <v>416</v>
      </c>
      <c r="DN145" s="91"/>
      <c r="DO145" s="91"/>
      <c r="DP145" s="91"/>
      <c r="DQ145" s="91" t="s">
        <v>180</v>
      </c>
      <c r="DR145" s="127">
        <v>40</v>
      </c>
      <c r="DS145" s="92"/>
      <c r="DT145" s="127">
        <v>208</v>
      </c>
      <c r="DU145" s="92"/>
      <c r="DV145" s="92">
        <v>208</v>
      </c>
      <c r="DW145" s="107">
        <v>129</v>
      </c>
      <c r="DX145" s="107">
        <v>55</v>
      </c>
      <c r="DY145" s="107">
        <v>2</v>
      </c>
      <c r="DZ145" s="107">
        <v>1</v>
      </c>
      <c r="EA145" s="107">
        <v>16</v>
      </c>
      <c r="EB145" s="107">
        <v>5</v>
      </c>
      <c r="EC145" s="107"/>
      <c r="ED145" s="107"/>
      <c r="EE145" s="107">
        <v>0</v>
      </c>
      <c r="EF145" s="92">
        <v>208</v>
      </c>
      <c r="EG145" s="265">
        <v>456</v>
      </c>
      <c r="EH145" s="48" t="s">
        <v>168</v>
      </c>
      <c r="EI145" s="266"/>
      <c r="EJ145" s="150" t="s">
        <v>2754</v>
      </c>
      <c r="EK145" s="150" t="s">
        <v>2776</v>
      </c>
      <c r="EL145" s="150"/>
      <c r="EM145" s="242"/>
      <c r="EN145" s="48"/>
      <c r="EO145" s="48"/>
      <c r="EP145" s="48"/>
      <c r="EQ145" s="48"/>
      <c r="ER145" s="269"/>
      <c r="ES145" s="1"/>
      <c r="ET145" s="1"/>
      <c r="EU145" s="1"/>
    </row>
    <row r="146" spans="1:151" s="40" customFormat="1" ht="48.75" hidden="1" customHeight="1" x14ac:dyDescent="0.2">
      <c r="A146" s="120"/>
      <c r="B146" s="121"/>
      <c r="C146" s="245"/>
      <c r="D146" s="320" t="s">
        <v>2777</v>
      </c>
      <c r="E146" s="247" t="s">
        <v>2778</v>
      </c>
      <c r="F146" s="247"/>
      <c r="G146" s="173" t="s">
        <v>1488</v>
      </c>
      <c r="H146" s="247">
        <v>3004946013</v>
      </c>
      <c r="I146" s="173" t="s">
        <v>1761</v>
      </c>
      <c r="J146" s="173" t="s">
        <v>601</v>
      </c>
      <c r="K146" s="173" t="s">
        <v>658</v>
      </c>
      <c r="L146" s="247">
        <v>813244204815</v>
      </c>
      <c r="M146" s="247">
        <v>24</v>
      </c>
      <c r="N146" s="173" t="s">
        <v>2779</v>
      </c>
      <c r="O146" s="173" t="s">
        <v>2780</v>
      </c>
      <c r="P146" s="173" t="s">
        <v>2710</v>
      </c>
      <c r="Q146" s="173" t="s">
        <v>2781</v>
      </c>
      <c r="R146" s="173">
        <v>2</v>
      </c>
      <c r="S146" s="173" t="s">
        <v>2782</v>
      </c>
      <c r="T146" s="173">
        <v>8</v>
      </c>
      <c r="U146" s="48">
        <v>17</v>
      </c>
      <c r="V146" s="49" t="s">
        <v>2783</v>
      </c>
      <c r="W146" s="173" t="s">
        <v>27</v>
      </c>
      <c r="X146" s="173"/>
      <c r="Y146" s="173"/>
      <c r="Z146" s="173"/>
      <c r="AA146" s="173"/>
      <c r="AB146" s="173" t="s">
        <v>153</v>
      </c>
      <c r="AC146" s="173" t="s">
        <v>153</v>
      </c>
      <c r="AD146" s="173"/>
      <c r="AE146" s="127">
        <v>100</v>
      </c>
      <c r="AF146" s="173">
        <f t="shared" si="59"/>
        <v>133</v>
      </c>
      <c r="AG146" s="108">
        <v>0</v>
      </c>
      <c r="AH146" s="108">
        <v>0</v>
      </c>
      <c r="AI146" s="249">
        <v>0</v>
      </c>
      <c r="AJ146" s="249">
        <v>0</v>
      </c>
      <c r="AK146" s="127">
        <v>33</v>
      </c>
      <c r="AL146" s="127">
        <v>33</v>
      </c>
      <c r="AM146" s="173">
        <v>100</v>
      </c>
      <c r="AN146" s="173">
        <v>17</v>
      </c>
      <c r="AO146" s="173">
        <v>83</v>
      </c>
      <c r="AP146" s="173"/>
      <c r="AQ146" s="250" t="s">
        <v>155</v>
      </c>
      <c r="AR146" s="173" t="s">
        <v>208</v>
      </c>
      <c r="AS146" s="173" t="s">
        <v>2784</v>
      </c>
      <c r="AT146" s="173" t="s">
        <v>2738</v>
      </c>
      <c r="AU146" s="127" t="s">
        <v>2785</v>
      </c>
      <c r="AV146" s="127"/>
      <c r="AW146" s="127"/>
      <c r="AX146" s="127"/>
      <c r="AY146" s="127"/>
      <c r="AZ146" s="127"/>
      <c r="BA146" s="127"/>
      <c r="BB146" s="127"/>
      <c r="BC146" s="251">
        <v>883120000</v>
      </c>
      <c r="BD146" s="251">
        <v>0</v>
      </c>
      <c r="BE146" s="251">
        <v>3006333820</v>
      </c>
      <c r="BF146" s="252">
        <v>3889453820</v>
      </c>
      <c r="BG146" s="253">
        <v>8831200</v>
      </c>
      <c r="BH146" s="254">
        <v>0.22</v>
      </c>
      <c r="BI146" s="252"/>
      <c r="BJ146" s="252"/>
      <c r="BK146" s="252"/>
      <c r="BL146" s="252"/>
      <c r="BM146" s="252"/>
      <c r="BN146" s="252"/>
      <c r="BO146" s="252"/>
      <c r="BP146" s="252"/>
      <c r="BQ146" s="252"/>
      <c r="BR146" s="252"/>
      <c r="BS146" s="252"/>
      <c r="BT146" s="252"/>
      <c r="BU146" s="252"/>
      <c r="BV146" s="252"/>
      <c r="BW146" s="252"/>
      <c r="BX146" s="252"/>
      <c r="BY146" s="252"/>
      <c r="BZ146" s="366">
        <v>309092000</v>
      </c>
      <c r="CA146" s="367">
        <v>44211</v>
      </c>
      <c r="CB146" s="366">
        <v>309092000</v>
      </c>
      <c r="CC146" s="367">
        <v>44621</v>
      </c>
      <c r="CD146" s="366">
        <v>264936000</v>
      </c>
      <c r="CE146" s="367">
        <v>45051</v>
      </c>
      <c r="CF146" s="367"/>
      <c r="CG146" s="367"/>
      <c r="CH146" s="367"/>
      <c r="CI146" s="367"/>
      <c r="CJ146" s="367"/>
      <c r="CK146" s="367"/>
      <c r="CL146" s="252"/>
      <c r="CM146" s="252"/>
      <c r="CN146" s="252"/>
      <c r="CO146" s="252"/>
      <c r="CP146" s="252"/>
      <c r="CQ146" s="252"/>
      <c r="CR146" s="252"/>
      <c r="CS146" s="252"/>
      <c r="CT146" s="252"/>
      <c r="CU146" s="252"/>
      <c r="CV146" s="257">
        <v>883120000</v>
      </c>
      <c r="CW146" s="258">
        <f t="shared" si="60"/>
        <v>264936000</v>
      </c>
      <c r="CX146" s="257">
        <v>0</v>
      </c>
      <c r="CY146" s="258">
        <f t="shared" si="61"/>
        <v>883120000</v>
      </c>
      <c r="CZ146" s="252">
        <v>0</v>
      </c>
      <c r="DA146" s="252"/>
      <c r="DB146" s="252"/>
      <c r="DC146" s="252"/>
      <c r="DD146" s="326">
        <v>761608796</v>
      </c>
      <c r="DE146" s="260">
        <v>121511204</v>
      </c>
      <c r="DF146" s="261"/>
      <c r="DG146" s="260">
        <v>3006333820</v>
      </c>
      <c r="DH146" s="326">
        <v>747309297</v>
      </c>
      <c r="DI146" s="262">
        <v>0.24857828230133139</v>
      </c>
      <c r="DJ146" s="347">
        <v>0.02</v>
      </c>
      <c r="DK146" s="368">
        <v>0.71600000000000008</v>
      </c>
      <c r="DL146" s="263">
        <v>0.86240691638735389</v>
      </c>
      <c r="DM146" s="127">
        <v>100</v>
      </c>
      <c r="DN146" s="91"/>
      <c r="DO146" s="91" t="s">
        <v>180</v>
      </c>
      <c r="DP146" s="91"/>
      <c r="DQ146" s="91" t="s">
        <v>180</v>
      </c>
      <c r="DR146" s="127">
        <v>33</v>
      </c>
      <c r="DS146" s="92" t="s">
        <v>2786</v>
      </c>
      <c r="DT146" s="127">
        <v>33</v>
      </c>
      <c r="DU146" s="348" t="s">
        <v>2787</v>
      </c>
      <c r="DV146" s="173">
        <v>100</v>
      </c>
      <c r="DW146" s="107">
        <v>84</v>
      </c>
      <c r="DX146" s="107">
        <v>16</v>
      </c>
      <c r="DY146" s="107"/>
      <c r="DZ146" s="107"/>
      <c r="EA146" s="107"/>
      <c r="EB146" s="107"/>
      <c r="EC146" s="107"/>
      <c r="ED146" s="107"/>
      <c r="EE146" s="107">
        <v>0</v>
      </c>
      <c r="EF146" s="92">
        <v>100</v>
      </c>
      <c r="EG146" s="265">
        <v>133</v>
      </c>
      <c r="EH146" s="48" t="s">
        <v>376</v>
      </c>
      <c r="EI146" s="266" t="s">
        <v>2788</v>
      </c>
      <c r="EJ146" s="150" t="s">
        <v>2789</v>
      </c>
      <c r="EK146" s="150" t="s">
        <v>351</v>
      </c>
      <c r="EL146" s="150" t="s">
        <v>311</v>
      </c>
      <c r="EM146" s="329" t="s">
        <v>2790</v>
      </c>
      <c r="EN146" s="48"/>
      <c r="EO146" s="48"/>
      <c r="EP146" s="48"/>
      <c r="EQ146" s="48"/>
      <c r="ER146" s="269"/>
      <c r="ES146" s="1"/>
      <c r="ET146" s="1"/>
      <c r="EU146" s="1"/>
    </row>
    <row r="147" spans="1:151" s="40" customFormat="1" ht="48.75" hidden="1" customHeight="1" x14ac:dyDescent="0.2">
      <c r="A147" s="120"/>
      <c r="B147" s="121"/>
      <c r="C147" s="245"/>
      <c r="D147" s="320" t="s">
        <v>2791</v>
      </c>
      <c r="E147" s="247" t="s">
        <v>2792</v>
      </c>
      <c r="F147" s="247"/>
      <c r="G147" s="321" t="s">
        <v>2684</v>
      </c>
      <c r="H147" s="247">
        <v>3156077607</v>
      </c>
      <c r="I147" s="173" t="s">
        <v>1761</v>
      </c>
      <c r="J147" s="173" t="s">
        <v>383</v>
      </c>
      <c r="K147" s="173" t="s">
        <v>384</v>
      </c>
      <c r="L147" s="247">
        <v>152256299936</v>
      </c>
      <c r="M147" s="247">
        <v>12</v>
      </c>
      <c r="N147" s="173" t="s">
        <v>2793</v>
      </c>
      <c r="O147" s="173" t="s">
        <v>2794</v>
      </c>
      <c r="P147" s="173" t="s">
        <v>528</v>
      </c>
      <c r="Q147" s="173" t="s">
        <v>550</v>
      </c>
      <c r="R147" s="173">
        <v>1</v>
      </c>
      <c r="S147" s="173" t="s">
        <v>2795</v>
      </c>
      <c r="T147" s="173">
        <v>6</v>
      </c>
      <c r="U147" s="48">
        <v>36</v>
      </c>
      <c r="V147" s="49" t="s">
        <v>2796</v>
      </c>
      <c r="W147" s="173" t="s">
        <v>27</v>
      </c>
      <c r="X147" s="173"/>
      <c r="Y147" s="173"/>
      <c r="Z147" s="173"/>
      <c r="AA147" s="173"/>
      <c r="AB147" s="173" t="s">
        <v>153</v>
      </c>
      <c r="AC147" s="173" t="s">
        <v>153</v>
      </c>
      <c r="AD147" s="173"/>
      <c r="AE147" s="127">
        <v>79</v>
      </c>
      <c r="AF147" s="173">
        <f t="shared" si="59"/>
        <v>116.05</v>
      </c>
      <c r="AG147" s="108">
        <v>0</v>
      </c>
      <c r="AH147" s="108">
        <v>0</v>
      </c>
      <c r="AI147" s="322">
        <v>0</v>
      </c>
      <c r="AJ147" s="322">
        <v>0</v>
      </c>
      <c r="AK147" s="127">
        <v>37.049999999999997</v>
      </c>
      <c r="AL147" s="127">
        <v>3</v>
      </c>
      <c r="AM147" s="173">
        <v>73</v>
      </c>
      <c r="AN147" s="173">
        <v>36</v>
      </c>
      <c r="AO147" s="173">
        <v>37</v>
      </c>
      <c r="AP147" s="173"/>
      <c r="AQ147" s="250" t="s">
        <v>155</v>
      </c>
      <c r="AR147" s="173" t="s">
        <v>208</v>
      </c>
      <c r="AS147" s="173" t="s">
        <v>553</v>
      </c>
      <c r="AT147" s="173" t="s">
        <v>2726</v>
      </c>
      <c r="AU147" s="127" t="s">
        <v>2797</v>
      </c>
      <c r="AV147" s="127"/>
      <c r="AW147" s="127"/>
      <c r="AX147" s="127"/>
      <c r="AY147" s="127"/>
      <c r="AZ147" s="127"/>
      <c r="BA147" s="127"/>
      <c r="BB147" s="127"/>
      <c r="BC147" s="323">
        <v>657000000</v>
      </c>
      <c r="BD147" s="323">
        <v>0</v>
      </c>
      <c r="BE147" s="323">
        <v>564853520</v>
      </c>
      <c r="BF147" s="302">
        <v>1221853520</v>
      </c>
      <c r="BG147" s="253">
        <v>9000000</v>
      </c>
      <c r="BH147" s="254">
        <v>0.53</v>
      </c>
      <c r="BI147" s="252"/>
      <c r="BJ147" s="252"/>
      <c r="BK147" s="252"/>
      <c r="BL147" s="252"/>
      <c r="BM147" s="252"/>
      <c r="BN147" s="252"/>
      <c r="BO147" s="252"/>
      <c r="BP147" s="252"/>
      <c r="BQ147" s="252"/>
      <c r="BR147" s="252"/>
      <c r="BS147" s="252"/>
      <c r="BT147" s="252"/>
      <c r="BU147" s="252"/>
      <c r="BV147" s="252"/>
      <c r="BW147" s="252"/>
      <c r="BX147" s="252"/>
      <c r="BY147" s="252"/>
      <c r="BZ147" s="252">
        <v>229950000</v>
      </c>
      <c r="CA147" s="334">
        <v>44215</v>
      </c>
      <c r="CB147" s="252">
        <v>229950000</v>
      </c>
      <c r="CC147" s="334">
        <v>44490</v>
      </c>
      <c r="CD147" s="252">
        <v>197100000</v>
      </c>
      <c r="CE147" s="334">
        <v>44560</v>
      </c>
      <c r="CF147" s="334"/>
      <c r="CG147" s="334"/>
      <c r="CH147" s="334"/>
      <c r="CI147" s="334"/>
      <c r="CJ147" s="334"/>
      <c r="CK147" s="334"/>
      <c r="CL147" s="252"/>
      <c r="CM147" s="252"/>
      <c r="CN147" s="252"/>
      <c r="CO147" s="252"/>
      <c r="CP147" s="252"/>
      <c r="CQ147" s="252"/>
      <c r="CR147" s="252"/>
      <c r="CS147" s="252"/>
      <c r="CT147" s="252"/>
      <c r="CU147" s="252"/>
      <c r="CV147" s="257">
        <v>657000000</v>
      </c>
      <c r="CW147" s="258">
        <f t="shared" si="60"/>
        <v>197100000</v>
      </c>
      <c r="CX147" s="257">
        <v>0</v>
      </c>
      <c r="CY147" s="258">
        <f t="shared" si="61"/>
        <v>657000000</v>
      </c>
      <c r="CZ147" s="252">
        <v>0</v>
      </c>
      <c r="DA147" s="252"/>
      <c r="DB147" s="252"/>
      <c r="DC147" s="252"/>
      <c r="DD147" s="326">
        <v>657000000</v>
      </c>
      <c r="DE147" s="260">
        <v>0</v>
      </c>
      <c r="DF147" s="261"/>
      <c r="DG147" s="260">
        <v>564853520</v>
      </c>
      <c r="DH147" s="260">
        <v>564853520</v>
      </c>
      <c r="DI147" s="262">
        <v>1</v>
      </c>
      <c r="DJ147" s="327"/>
      <c r="DK147" s="263">
        <v>1.0009999999999999</v>
      </c>
      <c r="DL147" s="263">
        <v>1</v>
      </c>
      <c r="DM147" s="127">
        <v>79</v>
      </c>
      <c r="DN147" s="91"/>
      <c r="DO147" s="91"/>
      <c r="DP147" s="91"/>
      <c r="DQ147" s="91"/>
      <c r="DR147" s="127">
        <v>37.049999999999997</v>
      </c>
      <c r="DS147" s="92"/>
      <c r="DT147" s="127">
        <v>3</v>
      </c>
      <c r="DU147" s="92" t="s">
        <v>180</v>
      </c>
      <c r="DV147" s="173">
        <v>73</v>
      </c>
      <c r="DW147" s="107">
        <v>90</v>
      </c>
      <c r="DX147" s="107">
        <v>79</v>
      </c>
      <c r="DY147" s="107">
        <v>0</v>
      </c>
      <c r="DZ147" s="107">
        <v>0</v>
      </c>
      <c r="EA147" s="107">
        <v>1</v>
      </c>
      <c r="EB147" s="107"/>
      <c r="EC147" s="107"/>
      <c r="ED147" s="107"/>
      <c r="EE147" s="107">
        <v>27</v>
      </c>
      <c r="EF147" s="92">
        <v>73</v>
      </c>
      <c r="EG147" s="265">
        <v>116.05</v>
      </c>
      <c r="EH147" s="48" t="s">
        <v>168</v>
      </c>
      <c r="EI147" s="348"/>
      <c r="EJ147" s="150">
        <v>4</v>
      </c>
      <c r="EK147" s="150" t="s">
        <v>2798</v>
      </c>
      <c r="EL147" s="150"/>
      <c r="EM147" s="329"/>
      <c r="EN147" s="48"/>
      <c r="EO147" s="48"/>
      <c r="EP147" s="48"/>
      <c r="EQ147" s="48"/>
      <c r="ER147" s="269"/>
      <c r="ES147" s="1"/>
      <c r="ET147" s="1"/>
      <c r="EU147" s="1"/>
    </row>
    <row r="148" spans="1:151" s="40" customFormat="1" ht="48.75" hidden="1" customHeight="1" x14ac:dyDescent="0.2">
      <c r="A148" s="120" t="s">
        <v>2799</v>
      </c>
      <c r="B148" s="121" t="s">
        <v>2799</v>
      </c>
      <c r="C148" s="245" t="s">
        <v>2799</v>
      </c>
      <c r="D148" s="173" t="s">
        <v>2799</v>
      </c>
      <c r="E148" s="247" t="s">
        <v>2800</v>
      </c>
      <c r="F148" s="247"/>
      <c r="G148" s="173" t="s">
        <v>2743</v>
      </c>
      <c r="H148" s="247">
        <v>3157924015</v>
      </c>
      <c r="I148" s="173" t="s">
        <v>1761</v>
      </c>
      <c r="J148" s="173" t="s">
        <v>229</v>
      </c>
      <c r="K148" s="173" t="s">
        <v>355</v>
      </c>
      <c r="L148" s="247">
        <v>618410304462</v>
      </c>
      <c r="M148" s="247">
        <v>26</v>
      </c>
      <c r="N148" s="173" t="s">
        <v>2801</v>
      </c>
      <c r="O148" s="173" t="s">
        <v>2802</v>
      </c>
      <c r="P148" s="173" t="s">
        <v>359</v>
      </c>
      <c r="Q148" s="173" t="s">
        <v>2803</v>
      </c>
      <c r="R148" s="173">
        <v>11</v>
      </c>
      <c r="S148" s="173" t="s">
        <v>2804</v>
      </c>
      <c r="T148" s="173">
        <v>43</v>
      </c>
      <c r="U148" s="48">
        <v>68</v>
      </c>
      <c r="V148" s="49" t="s">
        <v>2805</v>
      </c>
      <c r="W148" s="173" t="s">
        <v>27</v>
      </c>
      <c r="X148" s="173"/>
      <c r="Y148" s="173"/>
      <c r="Z148" s="173"/>
      <c r="AA148" s="173"/>
      <c r="AB148" s="173" t="s">
        <v>153</v>
      </c>
      <c r="AC148" s="173" t="s">
        <v>153</v>
      </c>
      <c r="AD148" s="173"/>
      <c r="AE148" s="127">
        <v>122.4</v>
      </c>
      <c r="AF148" s="173">
        <f t="shared" si="59"/>
        <v>1271.4000000000001</v>
      </c>
      <c r="AG148" s="108">
        <v>0</v>
      </c>
      <c r="AH148" s="108">
        <v>0</v>
      </c>
      <c r="AI148" s="322">
        <v>0</v>
      </c>
      <c r="AJ148" s="322">
        <v>0</v>
      </c>
      <c r="AK148" s="127">
        <v>1149</v>
      </c>
      <c r="AL148" s="127">
        <v>122.4</v>
      </c>
      <c r="AM148" s="173">
        <v>204</v>
      </c>
      <c r="AN148" s="173">
        <v>68</v>
      </c>
      <c r="AO148" s="173">
        <v>136</v>
      </c>
      <c r="AP148" s="173"/>
      <c r="AQ148" s="250" t="s">
        <v>155</v>
      </c>
      <c r="AR148" s="173" t="s">
        <v>208</v>
      </c>
      <c r="AS148" s="173" t="s">
        <v>2387</v>
      </c>
      <c r="AT148" s="173" t="s">
        <v>2726</v>
      </c>
      <c r="AU148" s="127" t="s">
        <v>2806</v>
      </c>
      <c r="AV148" s="127"/>
      <c r="AW148" s="127"/>
      <c r="AX148" s="127"/>
      <c r="AY148" s="127" t="s">
        <v>2807</v>
      </c>
      <c r="AZ148" s="127"/>
      <c r="BA148" s="127"/>
      <c r="BB148" s="127"/>
      <c r="BC148" s="323">
        <v>1101148800</v>
      </c>
      <c r="BD148" s="323">
        <v>203895327</v>
      </c>
      <c r="BE148" s="323">
        <v>3210602000</v>
      </c>
      <c r="BF148" s="252">
        <v>4311750800</v>
      </c>
      <c r="BG148" s="253">
        <v>5397788.2352941176</v>
      </c>
      <c r="BH148" s="254">
        <v>0.25</v>
      </c>
      <c r="BI148" s="252">
        <v>734099200</v>
      </c>
      <c r="BJ148" s="252">
        <v>51000000</v>
      </c>
      <c r="BK148" s="252">
        <v>4500000</v>
      </c>
      <c r="BL148" s="252">
        <v>789599200</v>
      </c>
      <c r="BM148" s="252"/>
      <c r="BN148" s="252"/>
      <c r="BO148" s="252"/>
      <c r="BP148" s="252"/>
      <c r="BQ148" s="252"/>
      <c r="BR148" s="252"/>
      <c r="BS148" s="252"/>
      <c r="BT148" s="252"/>
      <c r="BU148" s="252"/>
      <c r="BV148" s="252"/>
      <c r="BW148" s="252"/>
      <c r="BX148" s="252"/>
      <c r="BY148" s="252"/>
      <c r="BZ148" s="366">
        <v>642336800</v>
      </c>
      <c r="CA148" s="367">
        <v>44267</v>
      </c>
      <c r="CB148" s="366">
        <v>0</v>
      </c>
      <c r="CC148" s="367">
        <v>45044</v>
      </c>
      <c r="CD148" s="366"/>
      <c r="CE148" s="367"/>
      <c r="CF148" s="367"/>
      <c r="CG148" s="367"/>
      <c r="CH148" s="367"/>
      <c r="CI148" s="367"/>
      <c r="CJ148" s="367"/>
      <c r="CK148" s="367"/>
      <c r="CL148" s="366">
        <v>642336800</v>
      </c>
      <c r="CM148" s="366"/>
      <c r="CN148" s="324"/>
      <c r="CO148" s="324"/>
      <c r="CP148" s="324"/>
      <c r="CQ148" s="324"/>
      <c r="CR148" s="324"/>
      <c r="CS148" s="324"/>
      <c r="CT148" s="324"/>
      <c r="CU148" s="324"/>
      <c r="CV148" s="257">
        <v>642336800</v>
      </c>
      <c r="CW148" s="258">
        <f t="shared" si="60"/>
        <v>0</v>
      </c>
      <c r="CX148" s="257">
        <v>458812000</v>
      </c>
      <c r="CY148" s="258">
        <f t="shared" si="61"/>
        <v>642336800</v>
      </c>
      <c r="CZ148" s="252">
        <v>642336800</v>
      </c>
      <c r="DA148" s="252"/>
      <c r="DB148" s="252"/>
      <c r="DC148" s="252"/>
      <c r="DD148" s="326">
        <v>413877766.44000006</v>
      </c>
      <c r="DE148" s="260">
        <v>228459033.55999994</v>
      </c>
      <c r="DF148" s="261"/>
      <c r="DG148" s="260">
        <v>3210602000</v>
      </c>
      <c r="DH148" s="259">
        <v>2555093533</v>
      </c>
      <c r="DI148" s="262">
        <v>0.79583004464583273</v>
      </c>
      <c r="DJ148" s="327">
        <v>0.01</v>
      </c>
      <c r="DK148" s="368">
        <v>0.43</v>
      </c>
      <c r="DL148" s="263">
        <v>0.3758599804495088</v>
      </c>
      <c r="DM148" s="127">
        <v>122.4</v>
      </c>
      <c r="DN148" s="91"/>
      <c r="DO148" s="91" t="s">
        <v>180</v>
      </c>
      <c r="DP148" s="91"/>
      <c r="DQ148" s="91" t="s">
        <v>180</v>
      </c>
      <c r="DR148" s="127">
        <v>1149</v>
      </c>
      <c r="DS148" s="92" t="s">
        <v>2808</v>
      </c>
      <c r="DT148" s="127">
        <v>122.4</v>
      </c>
      <c r="DU148" s="92" t="s">
        <v>2809</v>
      </c>
      <c r="DV148" s="92">
        <v>47</v>
      </c>
      <c r="DW148" s="107">
        <v>23</v>
      </c>
      <c r="DX148" s="107">
        <v>24</v>
      </c>
      <c r="DY148" s="107"/>
      <c r="DZ148" s="107"/>
      <c r="EA148" s="107"/>
      <c r="EB148" s="107"/>
      <c r="EC148" s="107"/>
      <c r="ED148" s="107"/>
      <c r="EE148" s="107">
        <v>0</v>
      </c>
      <c r="EF148" s="92">
        <v>47</v>
      </c>
      <c r="EG148" s="265">
        <v>1271.4000000000001</v>
      </c>
      <c r="EH148" s="48" t="s">
        <v>168</v>
      </c>
      <c r="EI148" s="266" t="s">
        <v>2810</v>
      </c>
      <c r="EJ148" s="150" t="s">
        <v>2717</v>
      </c>
      <c r="EK148" s="150" t="s">
        <v>351</v>
      </c>
      <c r="EL148" s="150" t="s">
        <v>311</v>
      </c>
      <c r="EM148" s="242" t="s">
        <v>2811</v>
      </c>
      <c r="EN148" s="48">
        <v>204</v>
      </c>
      <c r="EO148" s="48">
        <v>47</v>
      </c>
      <c r="EP148" s="48" t="s">
        <v>2812</v>
      </c>
      <c r="EQ148" s="48">
        <v>65</v>
      </c>
      <c r="ER148" s="269" t="s">
        <v>347</v>
      </c>
      <c r="ES148" s="1"/>
      <c r="ET148" s="1"/>
      <c r="EU148" s="1"/>
    </row>
    <row r="149" spans="1:151" s="40" customFormat="1" ht="48.75" hidden="1" customHeight="1" x14ac:dyDescent="0.2">
      <c r="A149" s="120"/>
      <c r="B149" s="121"/>
      <c r="C149" s="245"/>
      <c r="D149" s="320" t="s">
        <v>2813</v>
      </c>
      <c r="E149" s="173" t="s">
        <v>2814</v>
      </c>
      <c r="F149" s="173"/>
      <c r="G149" s="321" t="s">
        <v>2684</v>
      </c>
      <c r="H149" s="247">
        <v>3175099480</v>
      </c>
      <c r="I149" s="173" t="s">
        <v>1761</v>
      </c>
      <c r="J149" s="173" t="s">
        <v>144</v>
      </c>
      <c r="K149" s="173" t="s">
        <v>781</v>
      </c>
      <c r="L149" s="247">
        <v>454245191569</v>
      </c>
      <c r="M149" s="173">
        <v>24</v>
      </c>
      <c r="N149" s="173" t="s">
        <v>2815</v>
      </c>
      <c r="O149" s="173" t="s">
        <v>2816</v>
      </c>
      <c r="P149" s="173" t="s">
        <v>2817</v>
      </c>
      <c r="Q149" s="173" t="s">
        <v>2818</v>
      </c>
      <c r="R149" s="173">
        <v>2</v>
      </c>
      <c r="S149" s="247" t="s">
        <v>2819</v>
      </c>
      <c r="T149" s="173">
        <v>23</v>
      </c>
      <c r="U149" s="48">
        <v>14</v>
      </c>
      <c r="V149" s="49" t="s">
        <v>2820</v>
      </c>
      <c r="W149" s="173" t="s">
        <v>27</v>
      </c>
      <c r="X149" s="173"/>
      <c r="Y149" s="173"/>
      <c r="Z149" s="173"/>
      <c r="AA149" s="173"/>
      <c r="AB149" s="173" t="s">
        <v>153</v>
      </c>
      <c r="AC149" s="173" t="s">
        <v>153</v>
      </c>
      <c r="AD149" s="173"/>
      <c r="AE149" s="127">
        <v>50</v>
      </c>
      <c r="AF149" s="173">
        <f t="shared" si="59"/>
        <v>173</v>
      </c>
      <c r="AG149" s="108">
        <v>0</v>
      </c>
      <c r="AH149" s="108">
        <v>0</v>
      </c>
      <c r="AI149" s="249">
        <v>0</v>
      </c>
      <c r="AJ149" s="249">
        <v>0</v>
      </c>
      <c r="AK149" s="127">
        <v>123</v>
      </c>
      <c r="AL149" s="127">
        <v>2.5</v>
      </c>
      <c r="AM149" s="173">
        <v>100</v>
      </c>
      <c r="AN149" s="173">
        <v>14</v>
      </c>
      <c r="AO149" s="173">
        <v>86</v>
      </c>
      <c r="AP149" s="173"/>
      <c r="AQ149" s="250" t="s">
        <v>155</v>
      </c>
      <c r="AR149" s="173" t="s">
        <v>208</v>
      </c>
      <c r="AS149" s="173" t="s">
        <v>2821</v>
      </c>
      <c r="AT149" s="173" t="s">
        <v>2726</v>
      </c>
      <c r="AU149" s="127" t="s">
        <v>2822</v>
      </c>
      <c r="AV149" s="127"/>
      <c r="AW149" s="127"/>
      <c r="AX149" s="127"/>
      <c r="AY149" s="127"/>
      <c r="AZ149" s="127"/>
      <c r="BA149" s="127"/>
      <c r="BB149" s="127"/>
      <c r="BC149" s="323">
        <v>900000000</v>
      </c>
      <c r="BD149" s="323">
        <v>0</v>
      </c>
      <c r="BE149" s="323">
        <v>1214460780</v>
      </c>
      <c r="BF149" s="302">
        <v>2114460780</v>
      </c>
      <c r="BG149" s="253">
        <v>9000000</v>
      </c>
      <c r="BH149" s="254">
        <v>0.42</v>
      </c>
      <c r="BI149" s="252"/>
      <c r="BJ149" s="252"/>
      <c r="BK149" s="252"/>
      <c r="BL149" s="252"/>
      <c r="BM149" s="252"/>
      <c r="BN149" s="252"/>
      <c r="BO149" s="252"/>
      <c r="BP149" s="252"/>
      <c r="BQ149" s="252"/>
      <c r="BR149" s="252"/>
      <c r="BS149" s="252"/>
      <c r="BT149" s="252"/>
      <c r="BU149" s="252"/>
      <c r="BV149" s="252"/>
      <c r="BW149" s="252"/>
      <c r="BX149" s="252"/>
      <c r="BY149" s="252"/>
      <c r="BZ149" s="252">
        <v>315000000</v>
      </c>
      <c r="CA149" s="334">
        <v>44168</v>
      </c>
      <c r="CB149" s="252">
        <v>315000000</v>
      </c>
      <c r="CC149" s="334">
        <v>44687</v>
      </c>
      <c r="CD149" s="252">
        <v>270000000</v>
      </c>
      <c r="CE149" s="334">
        <v>44869</v>
      </c>
      <c r="CF149" s="334"/>
      <c r="CG149" s="334"/>
      <c r="CH149" s="334"/>
      <c r="CI149" s="334"/>
      <c r="CJ149" s="334"/>
      <c r="CK149" s="334"/>
      <c r="CL149" s="252"/>
      <c r="CM149" s="252"/>
      <c r="CN149" s="252"/>
      <c r="CO149" s="252"/>
      <c r="CP149" s="252"/>
      <c r="CQ149" s="252"/>
      <c r="CR149" s="252"/>
      <c r="CS149" s="252"/>
      <c r="CT149" s="252"/>
      <c r="CU149" s="252"/>
      <c r="CV149" s="257">
        <v>900000000</v>
      </c>
      <c r="CW149" s="258">
        <f t="shared" si="60"/>
        <v>270000000</v>
      </c>
      <c r="CX149" s="257">
        <v>0</v>
      </c>
      <c r="CY149" s="258">
        <f t="shared" si="61"/>
        <v>900000000</v>
      </c>
      <c r="CZ149" s="252">
        <v>0</v>
      </c>
      <c r="DA149" s="252"/>
      <c r="DB149" s="252"/>
      <c r="DC149" s="252"/>
      <c r="DD149" s="326">
        <v>900000000</v>
      </c>
      <c r="DE149" s="260">
        <v>0</v>
      </c>
      <c r="DF149" s="261" t="s">
        <v>2823</v>
      </c>
      <c r="DG149" s="260">
        <v>1214460780</v>
      </c>
      <c r="DH149" s="326">
        <v>1214460780</v>
      </c>
      <c r="DI149" s="262">
        <v>1</v>
      </c>
      <c r="DJ149" s="327" t="s">
        <v>347</v>
      </c>
      <c r="DK149" s="263">
        <v>1</v>
      </c>
      <c r="DL149" s="263">
        <v>1</v>
      </c>
      <c r="DM149" s="127" t="s">
        <v>1761</v>
      </c>
      <c r="DN149" s="91"/>
      <c r="DO149" s="91"/>
      <c r="DP149" s="91"/>
      <c r="DQ149" s="91" t="s">
        <v>180</v>
      </c>
      <c r="DR149" s="92" t="s">
        <v>2824</v>
      </c>
      <c r="DS149" s="127"/>
      <c r="DT149" s="92" t="s">
        <v>2825</v>
      </c>
      <c r="DU149" s="92">
        <v>100</v>
      </c>
      <c r="DV149" s="173">
        <v>100</v>
      </c>
      <c r="DW149" s="107">
        <v>84</v>
      </c>
      <c r="DX149" s="107">
        <v>16</v>
      </c>
      <c r="DY149" s="107"/>
      <c r="DZ149" s="107"/>
      <c r="EA149" s="107"/>
      <c r="EB149" s="107">
        <v>0</v>
      </c>
      <c r="EC149" s="107"/>
      <c r="ED149" s="107"/>
      <c r="EE149" s="107">
        <v>100</v>
      </c>
      <c r="EF149" s="107">
        <v>100</v>
      </c>
      <c r="EG149" s="265">
        <v>173</v>
      </c>
      <c r="EH149" s="48" t="s">
        <v>168</v>
      </c>
      <c r="EI149" s="150"/>
      <c r="EJ149" s="150" t="s">
        <v>2826</v>
      </c>
      <c r="EK149" s="150" t="s">
        <v>311</v>
      </c>
      <c r="EL149" s="329"/>
      <c r="EM149" s="87"/>
      <c r="EN149" s="48"/>
      <c r="EO149" s="48"/>
      <c r="EP149" s="48"/>
      <c r="EQ149" s="48"/>
      <c r="ER149" s="269"/>
      <c r="ES149" s="1"/>
      <c r="ET149" s="1"/>
      <c r="EU149" s="1"/>
    </row>
    <row r="150" spans="1:151" s="40" customFormat="1" ht="48.75" hidden="1" customHeight="1" x14ac:dyDescent="0.2">
      <c r="A150" s="120" t="s">
        <v>2827</v>
      </c>
      <c r="B150" s="121" t="s">
        <v>2827</v>
      </c>
      <c r="C150" s="321" t="s">
        <v>2827</v>
      </c>
      <c r="D150" s="321" t="s">
        <v>2827</v>
      </c>
      <c r="E150" s="247" t="s">
        <v>2828</v>
      </c>
      <c r="F150" s="247"/>
      <c r="G150" s="321" t="s">
        <v>2684</v>
      </c>
      <c r="H150" s="247">
        <v>3156077607</v>
      </c>
      <c r="I150" s="173" t="s">
        <v>1761</v>
      </c>
      <c r="J150" s="173" t="s">
        <v>383</v>
      </c>
      <c r="K150" s="173" t="s">
        <v>384</v>
      </c>
      <c r="L150" s="247">
        <v>119050289375</v>
      </c>
      <c r="M150" s="247">
        <v>24</v>
      </c>
      <c r="N150" s="173" t="s">
        <v>2829</v>
      </c>
      <c r="O150" s="173" t="s">
        <v>2830</v>
      </c>
      <c r="P150" s="173" t="s">
        <v>1144</v>
      </c>
      <c r="Q150" s="173" t="s">
        <v>2831</v>
      </c>
      <c r="R150" s="173">
        <v>1</v>
      </c>
      <c r="S150" s="173" t="s">
        <v>2832</v>
      </c>
      <c r="T150" s="173">
        <v>17</v>
      </c>
      <c r="U150" s="48">
        <v>26</v>
      </c>
      <c r="V150" s="49" t="s">
        <v>2833</v>
      </c>
      <c r="W150" s="173" t="s">
        <v>27</v>
      </c>
      <c r="X150" s="173"/>
      <c r="Y150" s="173"/>
      <c r="Z150" s="173"/>
      <c r="AA150" s="173"/>
      <c r="AB150" s="173" t="s">
        <v>153</v>
      </c>
      <c r="AC150" s="173" t="s">
        <v>153</v>
      </c>
      <c r="AD150" s="173"/>
      <c r="AE150" s="127">
        <v>130</v>
      </c>
      <c r="AF150" s="173">
        <f t="shared" si="59"/>
        <v>191</v>
      </c>
      <c r="AG150" s="108">
        <v>0</v>
      </c>
      <c r="AH150" s="108">
        <v>0</v>
      </c>
      <c r="AI150" s="322">
        <v>0</v>
      </c>
      <c r="AJ150" s="322">
        <v>0</v>
      </c>
      <c r="AK150" s="127">
        <v>61</v>
      </c>
      <c r="AL150" s="127">
        <v>130</v>
      </c>
      <c r="AM150" s="173">
        <v>92</v>
      </c>
      <c r="AN150" s="173">
        <v>26</v>
      </c>
      <c r="AO150" s="173">
        <v>66</v>
      </c>
      <c r="AP150" s="173"/>
      <c r="AQ150" s="250" t="s">
        <v>155</v>
      </c>
      <c r="AR150" s="173" t="s">
        <v>208</v>
      </c>
      <c r="AS150" s="173" t="s">
        <v>261</v>
      </c>
      <c r="AT150" s="173" t="s">
        <v>2726</v>
      </c>
      <c r="AU150" s="127" t="s">
        <v>615</v>
      </c>
      <c r="AV150" s="127"/>
      <c r="AW150" s="127"/>
      <c r="AX150" s="127"/>
      <c r="AY150" s="127"/>
      <c r="AZ150" s="127"/>
      <c r="BA150" s="127"/>
      <c r="BB150" s="127"/>
      <c r="BC150" s="323">
        <v>827970000</v>
      </c>
      <c r="BD150" s="323">
        <v>0</v>
      </c>
      <c r="BE150" s="323">
        <v>3997608000</v>
      </c>
      <c r="BF150" s="302">
        <v>4825578000</v>
      </c>
      <c r="BG150" s="253">
        <v>8999673.9130434785</v>
      </c>
      <c r="BH150" s="254">
        <v>0.17</v>
      </c>
      <c r="BI150" s="252"/>
      <c r="BJ150" s="252"/>
      <c r="BK150" s="252"/>
      <c r="BL150" s="252"/>
      <c r="BM150" s="252"/>
      <c r="BN150" s="252"/>
      <c r="BO150" s="252"/>
      <c r="BP150" s="252"/>
      <c r="BQ150" s="252"/>
      <c r="BR150" s="252"/>
      <c r="BS150" s="252"/>
      <c r="BT150" s="252"/>
      <c r="BU150" s="252"/>
      <c r="BV150" s="252"/>
      <c r="BW150" s="252"/>
      <c r="BX150" s="252"/>
      <c r="BY150" s="252"/>
      <c r="BZ150" s="252">
        <v>289789500</v>
      </c>
      <c r="CA150" s="334">
        <v>44168</v>
      </c>
      <c r="CB150" s="252">
        <v>289789500</v>
      </c>
      <c r="CC150" s="334">
        <v>44498</v>
      </c>
      <c r="CD150" s="252">
        <v>248389626</v>
      </c>
      <c r="CE150" s="334">
        <v>44687</v>
      </c>
      <c r="CF150" s="334"/>
      <c r="CG150" s="334"/>
      <c r="CH150" s="334"/>
      <c r="CI150" s="334"/>
      <c r="CJ150" s="334"/>
      <c r="CK150" s="334"/>
      <c r="CL150" s="252"/>
      <c r="CM150" s="252"/>
      <c r="CN150" s="252"/>
      <c r="CO150" s="252"/>
      <c r="CP150" s="252"/>
      <c r="CQ150" s="252"/>
      <c r="CR150" s="252"/>
      <c r="CS150" s="252"/>
      <c r="CT150" s="252"/>
      <c r="CU150" s="252"/>
      <c r="CV150" s="257">
        <v>827968626</v>
      </c>
      <c r="CW150" s="258">
        <f t="shared" si="60"/>
        <v>248389626</v>
      </c>
      <c r="CX150" s="257">
        <v>1374</v>
      </c>
      <c r="CY150" s="258">
        <f t="shared" si="61"/>
        <v>827968626</v>
      </c>
      <c r="CZ150" s="252">
        <v>0</v>
      </c>
      <c r="DA150" s="252"/>
      <c r="DB150" s="252"/>
      <c r="DC150" s="252"/>
      <c r="DD150" s="326">
        <v>827968626</v>
      </c>
      <c r="DE150" s="260">
        <v>0</v>
      </c>
      <c r="DF150" s="261" t="s">
        <v>2834</v>
      </c>
      <c r="DG150" s="260">
        <v>3997608000</v>
      </c>
      <c r="DH150" s="260">
        <v>3997608000</v>
      </c>
      <c r="DI150" s="262">
        <v>1</v>
      </c>
      <c r="DJ150" s="327"/>
      <c r="DK150" s="263">
        <v>1</v>
      </c>
      <c r="DL150" s="263">
        <v>0.99999834051958403</v>
      </c>
      <c r="DM150" s="127">
        <v>130</v>
      </c>
      <c r="DN150" s="91"/>
      <c r="DO150" s="91"/>
      <c r="DP150" s="91"/>
      <c r="DQ150" s="91"/>
      <c r="DR150" s="127">
        <v>61</v>
      </c>
      <c r="DS150" s="92"/>
      <c r="DT150" s="127">
        <v>130</v>
      </c>
      <c r="DU150" s="369" t="s">
        <v>347</v>
      </c>
      <c r="DV150" s="173">
        <v>92</v>
      </c>
      <c r="DW150" s="107">
        <v>38</v>
      </c>
      <c r="DX150" s="107">
        <v>35</v>
      </c>
      <c r="DY150" s="107">
        <v>0</v>
      </c>
      <c r="DZ150" s="107">
        <v>0</v>
      </c>
      <c r="EA150" s="107">
        <v>0</v>
      </c>
      <c r="EB150" s="107">
        <v>0</v>
      </c>
      <c r="EC150" s="107"/>
      <c r="ED150" s="107"/>
      <c r="EE150" s="107">
        <v>78</v>
      </c>
      <c r="EF150" s="92">
        <v>92</v>
      </c>
      <c r="EG150" s="265">
        <v>191</v>
      </c>
      <c r="EH150" s="48" t="s">
        <v>168</v>
      </c>
      <c r="EI150" s="348"/>
      <c r="EJ150" s="150">
        <v>7</v>
      </c>
      <c r="EK150" s="150" t="s">
        <v>2694</v>
      </c>
      <c r="EL150" s="150"/>
      <c r="EM150" s="329"/>
      <c r="EN150" s="48"/>
      <c r="EO150" s="48"/>
      <c r="EP150" s="48"/>
      <c r="EQ150" s="48"/>
      <c r="ER150" s="269"/>
      <c r="ES150" s="1"/>
      <c r="ET150" s="1"/>
      <c r="EU150" s="1"/>
    </row>
    <row r="151" spans="1:151" s="40" customFormat="1" ht="48.75" hidden="1" customHeight="1" x14ac:dyDescent="0.2">
      <c r="A151" s="120"/>
      <c r="B151" s="121" t="s">
        <v>2835</v>
      </c>
      <c r="C151" s="245" t="s">
        <v>2835</v>
      </c>
      <c r="D151" s="173" t="s">
        <v>2835</v>
      </c>
      <c r="E151" s="247" t="s">
        <v>2836</v>
      </c>
      <c r="F151" s="247"/>
      <c r="G151" s="321" t="s">
        <v>2684</v>
      </c>
      <c r="H151" s="247">
        <v>3134669980</v>
      </c>
      <c r="I151" s="173" t="s">
        <v>1761</v>
      </c>
      <c r="J151" s="173" t="s">
        <v>229</v>
      </c>
      <c r="K151" s="173" t="s">
        <v>230</v>
      </c>
      <c r="L151" s="247">
        <v>1186885224465</v>
      </c>
      <c r="M151" s="247">
        <v>26</v>
      </c>
      <c r="N151" s="173" t="s">
        <v>2837</v>
      </c>
      <c r="O151" s="173" t="s">
        <v>2838</v>
      </c>
      <c r="P151" s="173" t="s">
        <v>230</v>
      </c>
      <c r="Q151" s="173" t="s">
        <v>2839</v>
      </c>
      <c r="R151" s="173">
        <v>3</v>
      </c>
      <c r="S151" s="173" t="s">
        <v>2840</v>
      </c>
      <c r="T151" s="173">
        <v>67</v>
      </c>
      <c r="U151" s="48">
        <v>245</v>
      </c>
      <c r="V151" s="370" t="s">
        <v>2841</v>
      </c>
      <c r="W151" s="173" t="s">
        <v>1767</v>
      </c>
      <c r="X151" s="173"/>
      <c r="Y151" s="173"/>
      <c r="Z151" s="173"/>
      <c r="AA151" s="173"/>
      <c r="AB151" s="173" t="s">
        <v>153</v>
      </c>
      <c r="AC151" s="173" t="s">
        <v>153</v>
      </c>
      <c r="AD151" s="173" t="s">
        <v>153</v>
      </c>
      <c r="AE151" s="127">
        <v>489</v>
      </c>
      <c r="AF151" s="248">
        <f t="shared" si="59"/>
        <v>2409</v>
      </c>
      <c r="AG151" s="108">
        <v>0</v>
      </c>
      <c r="AH151" s="108">
        <v>0</v>
      </c>
      <c r="AI151" s="155">
        <v>0</v>
      </c>
      <c r="AJ151" s="155">
        <v>0</v>
      </c>
      <c r="AK151" s="127">
        <v>1920</v>
      </c>
      <c r="AL151" s="127">
        <v>489</v>
      </c>
      <c r="AM151" s="173">
        <v>527</v>
      </c>
      <c r="AN151" s="173">
        <v>219</v>
      </c>
      <c r="AO151" s="173">
        <v>308</v>
      </c>
      <c r="AP151" s="173"/>
      <c r="AQ151" s="250" t="s">
        <v>155</v>
      </c>
      <c r="AR151" s="173" t="s">
        <v>208</v>
      </c>
      <c r="AS151" s="173" t="s">
        <v>2842</v>
      </c>
      <c r="AT151" s="173" t="s">
        <v>2726</v>
      </c>
      <c r="AU151" s="127" t="s">
        <v>2843</v>
      </c>
      <c r="AV151" s="127"/>
      <c r="AW151" s="127"/>
      <c r="AX151" s="127"/>
      <c r="AY151" s="127"/>
      <c r="AZ151" s="127"/>
      <c r="BA151" s="127"/>
      <c r="BB151" s="127"/>
      <c r="BC151" s="371">
        <v>2840658400</v>
      </c>
      <c r="BD151" s="371">
        <v>0</v>
      </c>
      <c r="BE151" s="371">
        <v>7494230000</v>
      </c>
      <c r="BF151" s="302">
        <v>10334888400</v>
      </c>
      <c r="BG151" s="253">
        <v>5390243.6432637572</v>
      </c>
      <c r="BH151" s="254">
        <v>0.27</v>
      </c>
      <c r="BI151" s="302"/>
      <c r="BJ151" s="302"/>
      <c r="BK151" s="302"/>
      <c r="BL151" s="302"/>
      <c r="BM151" s="302"/>
      <c r="BN151" s="302"/>
      <c r="BO151" s="302"/>
      <c r="BP151" s="302"/>
      <c r="BQ151" s="302"/>
      <c r="BR151" s="302"/>
      <c r="BS151" s="302"/>
      <c r="BT151" s="302"/>
      <c r="BU151" s="302"/>
      <c r="BV151" s="302"/>
      <c r="BW151" s="302"/>
      <c r="BX151" s="302"/>
      <c r="BY151" s="302"/>
      <c r="BZ151" s="252">
        <v>1657027400</v>
      </c>
      <c r="CA151" s="334">
        <v>44186</v>
      </c>
      <c r="CB151" s="252">
        <v>706666173</v>
      </c>
      <c r="CC151" s="334" t="s">
        <v>2844</v>
      </c>
      <c r="CD151" s="252">
        <v>451555410.14999998</v>
      </c>
      <c r="CE151" s="334">
        <v>44855</v>
      </c>
      <c r="CF151" s="334"/>
      <c r="CG151" s="334"/>
      <c r="CH151" s="334"/>
      <c r="CI151" s="334"/>
      <c r="CJ151" s="334"/>
      <c r="CK151" s="334"/>
      <c r="CL151" s="252">
        <v>950361227</v>
      </c>
      <c r="CM151" s="252"/>
      <c r="CN151" s="252">
        <v>943344373</v>
      </c>
      <c r="CO151" s="252"/>
      <c r="CP151" s="252"/>
      <c r="CQ151" s="252"/>
      <c r="CR151" s="252"/>
      <c r="CS151" s="252"/>
      <c r="CT151" s="252"/>
      <c r="CU151" s="252"/>
      <c r="CV151" s="257">
        <v>2815248983.1500001</v>
      </c>
      <c r="CW151" s="258">
        <f t="shared" si="60"/>
        <v>451555410.14999998</v>
      </c>
      <c r="CX151" s="257">
        <v>25409416.849999905</v>
      </c>
      <c r="CY151" s="258">
        <f t="shared" si="61"/>
        <v>2815248983.1500001</v>
      </c>
      <c r="CZ151" s="252">
        <v>1893705600</v>
      </c>
      <c r="DA151" s="252"/>
      <c r="DB151" s="252"/>
      <c r="DC151" s="252"/>
      <c r="DD151" s="257">
        <v>2840658400</v>
      </c>
      <c r="DE151" s="260">
        <v>-25409416.849999905</v>
      </c>
      <c r="DF151" s="261" t="s">
        <v>2845</v>
      </c>
      <c r="DG151" s="260">
        <v>7494230000</v>
      </c>
      <c r="DH151" s="260">
        <v>5633544722</v>
      </c>
      <c r="DI151" s="262">
        <v>0.75171761768720735</v>
      </c>
      <c r="DJ151" s="327" t="s">
        <v>347</v>
      </c>
      <c r="DK151" s="263">
        <v>0.98</v>
      </c>
      <c r="DL151" s="263">
        <v>1</v>
      </c>
      <c r="DM151" s="127">
        <v>489</v>
      </c>
      <c r="DN151" s="91"/>
      <c r="DO151" s="91"/>
      <c r="DP151" s="91"/>
      <c r="DQ151" s="91" t="s">
        <v>180</v>
      </c>
      <c r="DR151" s="127" t="s">
        <v>347</v>
      </c>
      <c r="DS151" s="92"/>
      <c r="DT151" s="127">
        <v>489</v>
      </c>
      <c r="DU151" s="92" t="s">
        <v>180</v>
      </c>
      <c r="DV151" s="173">
        <v>527</v>
      </c>
      <c r="DW151" s="107">
        <v>42</v>
      </c>
      <c r="DX151" s="107">
        <v>41</v>
      </c>
      <c r="DY151" s="107"/>
      <c r="DZ151" s="107"/>
      <c r="EA151" s="107"/>
      <c r="EB151" s="107"/>
      <c r="EC151" s="107"/>
      <c r="ED151" s="107"/>
      <c r="EE151" s="107">
        <v>59</v>
      </c>
      <c r="EF151" s="92">
        <v>527</v>
      </c>
      <c r="EG151" s="265">
        <v>2409</v>
      </c>
      <c r="EH151" s="48" t="s">
        <v>168</v>
      </c>
      <c r="EI151" s="348"/>
      <c r="EJ151" s="150" t="s">
        <v>2717</v>
      </c>
      <c r="EK151" s="150" t="s">
        <v>2740</v>
      </c>
      <c r="EL151" s="150"/>
      <c r="EM151" s="329"/>
      <c r="EN151" s="48"/>
      <c r="EO151" s="48"/>
      <c r="EP151" s="48"/>
      <c r="EQ151" s="48"/>
      <c r="ER151" s="269" t="s">
        <v>347</v>
      </c>
      <c r="ES151" s="1"/>
      <c r="ET151" s="1"/>
      <c r="EU151" s="1"/>
    </row>
    <row r="152" spans="1:151" s="40" customFormat="1" ht="48.75" hidden="1" customHeight="1" x14ac:dyDescent="0.2">
      <c r="A152" s="120" t="s">
        <v>2846</v>
      </c>
      <c r="B152" s="121" t="s">
        <v>2846</v>
      </c>
      <c r="C152" s="245" t="s">
        <v>2846</v>
      </c>
      <c r="D152" s="173" t="s">
        <v>2846</v>
      </c>
      <c r="E152" s="173" t="s">
        <v>2847</v>
      </c>
      <c r="F152" s="173"/>
      <c r="G152" s="321" t="s">
        <v>2684</v>
      </c>
      <c r="H152" s="247">
        <v>3103343535</v>
      </c>
      <c r="I152" s="173" t="s">
        <v>1761</v>
      </c>
      <c r="J152" s="173" t="s">
        <v>144</v>
      </c>
      <c r="K152" s="173" t="s">
        <v>173</v>
      </c>
      <c r="L152" s="247">
        <v>1573067164301</v>
      </c>
      <c r="M152" s="173">
        <v>18</v>
      </c>
      <c r="N152" s="173" t="s">
        <v>2848</v>
      </c>
      <c r="O152" s="173" t="s">
        <v>2849</v>
      </c>
      <c r="P152" s="173" t="s">
        <v>2722</v>
      </c>
      <c r="Q152" s="173" t="s">
        <v>258</v>
      </c>
      <c r="R152" s="173">
        <v>1</v>
      </c>
      <c r="S152" s="247" t="s">
        <v>2850</v>
      </c>
      <c r="T152" s="173">
        <v>25</v>
      </c>
      <c r="U152" s="48">
        <v>23</v>
      </c>
      <c r="V152" s="49" t="s">
        <v>2851</v>
      </c>
      <c r="W152" s="173" t="s">
        <v>27</v>
      </c>
      <c r="X152" s="173"/>
      <c r="Y152" s="173"/>
      <c r="Z152" s="173"/>
      <c r="AA152" s="173"/>
      <c r="AB152" s="173" t="s">
        <v>153</v>
      </c>
      <c r="AC152" s="173" t="s">
        <v>153</v>
      </c>
      <c r="AD152" s="173"/>
      <c r="AE152" s="127">
        <v>339</v>
      </c>
      <c r="AF152" s="173">
        <f t="shared" si="59"/>
        <v>476</v>
      </c>
      <c r="AG152" s="108">
        <v>0</v>
      </c>
      <c r="AH152" s="108">
        <v>0</v>
      </c>
      <c r="AI152" s="322">
        <v>0</v>
      </c>
      <c r="AJ152" s="322">
        <v>0</v>
      </c>
      <c r="AK152" s="127">
        <v>137</v>
      </c>
      <c r="AL152" s="127">
        <v>14</v>
      </c>
      <c r="AM152" s="173">
        <v>100</v>
      </c>
      <c r="AN152" s="173">
        <v>23</v>
      </c>
      <c r="AO152" s="173">
        <v>77</v>
      </c>
      <c r="AP152" s="173"/>
      <c r="AQ152" s="250" t="s">
        <v>155</v>
      </c>
      <c r="AR152" s="173" t="s">
        <v>208</v>
      </c>
      <c r="AS152" s="173" t="s">
        <v>2852</v>
      </c>
      <c r="AT152" s="173" t="s">
        <v>2726</v>
      </c>
      <c r="AU152" s="127" t="s">
        <v>2853</v>
      </c>
      <c r="AV152" s="127"/>
      <c r="AW152" s="127"/>
      <c r="AX152" s="127"/>
      <c r="AY152" s="127"/>
      <c r="AZ152" s="127"/>
      <c r="BA152" s="127"/>
      <c r="BB152" s="127"/>
      <c r="BC152" s="323">
        <v>899536825</v>
      </c>
      <c r="BD152" s="323">
        <v>0</v>
      </c>
      <c r="BE152" s="323">
        <v>1382815000</v>
      </c>
      <c r="BF152" s="302">
        <v>2282351825</v>
      </c>
      <c r="BG152" s="253">
        <v>8995368.25</v>
      </c>
      <c r="BH152" s="254">
        <v>0.39</v>
      </c>
      <c r="BI152" s="252"/>
      <c r="BJ152" s="252"/>
      <c r="BK152" s="252"/>
      <c r="BL152" s="252"/>
      <c r="BM152" s="252"/>
      <c r="BN152" s="252"/>
      <c r="BO152" s="252"/>
      <c r="BP152" s="252"/>
      <c r="BQ152" s="252"/>
      <c r="BR152" s="252"/>
      <c r="BS152" s="252"/>
      <c r="BT152" s="252"/>
      <c r="BU152" s="252"/>
      <c r="BV152" s="252"/>
      <c r="BW152" s="252"/>
      <c r="BX152" s="252"/>
      <c r="BY152" s="252"/>
      <c r="BZ152" s="324">
        <v>314837889</v>
      </c>
      <c r="CA152" s="325">
        <v>44257</v>
      </c>
      <c r="CB152" s="324">
        <v>314837889</v>
      </c>
      <c r="CC152" s="325">
        <v>44544</v>
      </c>
      <c r="CD152" s="324">
        <v>269853346.42000002</v>
      </c>
      <c r="CE152" s="325">
        <v>44734</v>
      </c>
      <c r="CF152" s="325"/>
      <c r="CG152" s="325"/>
      <c r="CH152" s="325"/>
      <c r="CI152" s="325"/>
      <c r="CJ152" s="325"/>
      <c r="CK152" s="325"/>
      <c r="CL152" s="252"/>
      <c r="CM152" s="252"/>
      <c r="CN152" s="252"/>
      <c r="CO152" s="252"/>
      <c r="CP152" s="252"/>
      <c r="CQ152" s="252"/>
      <c r="CR152" s="252"/>
      <c r="CS152" s="252"/>
      <c r="CT152" s="252"/>
      <c r="CU152" s="252"/>
      <c r="CV152" s="257">
        <v>899529124.42000008</v>
      </c>
      <c r="CW152" s="258">
        <f t="shared" si="60"/>
        <v>269853346.42000002</v>
      </c>
      <c r="CX152" s="257">
        <v>7700.5799999237061</v>
      </c>
      <c r="CY152" s="258">
        <f t="shared" si="61"/>
        <v>899529124.42000008</v>
      </c>
      <c r="CZ152" s="252">
        <v>0</v>
      </c>
      <c r="DA152" s="252"/>
      <c r="DB152" s="252"/>
      <c r="DC152" s="252"/>
      <c r="DD152" s="326">
        <v>899536825</v>
      </c>
      <c r="DE152" s="260">
        <v>-7700.5799999237061</v>
      </c>
      <c r="DF152" s="261" t="s">
        <v>2854</v>
      </c>
      <c r="DG152" s="260">
        <v>1382815000</v>
      </c>
      <c r="DH152" s="259">
        <v>1382815000</v>
      </c>
      <c r="DI152" s="262">
        <v>1</v>
      </c>
      <c r="DJ152" s="327"/>
      <c r="DK152" s="263">
        <v>1</v>
      </c>
      <c r="DL152" s="263">
        <v>1</v>
      </c>
      <c r="DM152" s="127">
        <v>339</v>
      </c>
      <c r="DN152" s="91"/>
      <c r="DO152" s="91"/>
      <c r="DP152" s="91"/>
      <c r="DQ152" s="91" t="s">
        <v>180</v>
      </c>
      <c r="DR152" s="127">
        <v>137</v>
      </c>
      <c r="DS152" s="92"/>
      <c r="DT152" s="127">
        <v>14</v>
      </c>
      <c r="DU152" s="92"/>
      <c r="DV152" s="92">
        <v>100</v>
      </c>
      <c r="DW152" s="107">
        <v>78</v>
      </c>
      <c r="DX152" s="107">
        <v>22</v>
      </c>
      <c r="DY152" s="107"/>
      <c r="DZ152" s="107"/>
      <c r="EA152" s="107"/>
      <c r="EB152" s="107"/>
      <c r="EC152" s="107"/>
      <c r="ED152" s="107"/>
      <c r="EE152" s="107">
        <v>100</v>
      </c>
      <c r="EF152" s="92">
        <v>100</v>
      </c>
      <c r="EG152" s="265">
        <v>476</v>
      </c>
      <c r="EH152" s="48" t="s">
        <v>168</v>
      </c>
      <c r="EI152" s="348"/>
      <c r="EJ152" s="150">
        <v>6</v>
      </c>
      <c r="EK152" s="150" t="s">
        <v>2705</v>
      </c>
      <c r="EL152" s="150"/>
      <c r="EM152" s="329"/>
      <c r="EN152" s="48"/>
      <c r="EO152" s="48"/>
      <c r="EP152" s="48"/>
      <c r="EQ152" s="48"/>
      <c r="ER152" s="269"/>
      <c r="ES152" s="1"/>
      <c r="ET152" s="1"/>
      <c r="EU152" s="1"/>
    </row>
    <row r="153" spans="1:151" s="40" customFormat="1" ht="48.75" hidden="1" customHeight="1" x14ac:dyDescent="0.2">
      <c r="A153" s="120" t="s">
        <v>2855</v>
      </c>
      <c r="B153" s="121" t="s">
        <v>2855</v>
      </c>
      <c r="C153" s="245" t="s">
        <v>2855</v>
      </c>
      <c r="D153" s="173" t="s">
        <v>2855</v>
      </c>
      <c r="E153" s="173" t="s">
        <v>2856</v>
      </c>
      <c r="F153" s="173"/>
      <c r="G153" s="321" t="s">
        <v>2684</v>
      </c>
      <c r="H153" s="247">
        <v>3103343535</v>
      </c>
      <c r="I153" s="173" t="s">
        <v>1761</v>
      </c>
      <c r="J153" s="173" t="s">
        <v>144</v>
      </c>
      <c r="K153" s="173" t="s">
        <v>173</v>
      </c>
      <c r="L153" s="247">
        <v>1573616149373</v>
      </c>
      <c r="M153" s="173">
        <v>18</v>
      </c>
      <c r="N153" s="173" t="s">
        <v>2857</v>
      </c>
      <c r="O153" s="173" t="s">
        <v>2858</v>
      </c>
      <c r="P153" s="173" t="s">
        <v>2722</v>
      </c>
      <c r="Q153" s="173" t="s">
        <v>1655</v>
      </c>
      <c r="R153" s="173">
        <v>1</v>
      </c>
      <c r="S153" s="247" t="s">
        <v>163</v>
      </c>
      <c r="T153" s="173">
        <v>0</v>
      </c>
      <c r="U153" s="48">
        <v>19</v>
      </c>
      <c r="V153" s="49" t="s">
        <v>2859</v>
      </c>
      <c r="W153" s="173" t="s">
        <v>27</v>
      </c>
      <c r="X153" s="173"/>
      <c r="Y153" s="173"/>
      <c r="Z153" s="173"/>
      <c r="AA153" s="173"/>
      <c r="AB153" s="173" t="s">
        <v>153</v>
      </c>
      <c r="AC153" s="173" t="s">
        <v>153</v>
      </c>
      <c r="AD153" s="173"/>
      <c r="AE153" s="127">
        <v>240</v>
      </c>
      <c r="AF153" s="173">
        <f t="shared" si="59"/>
        <v>486</v>
      </c>
      <c r="AG153" s="108">
        <v>0</v>
      </c>
      <c r="AH153" s="108">
        <v>0</v>
      </c>
      <c r="AI153" s="322">
        <v>0</v>
      </c>
      <c r="AJ153" s="322">
        <v>0</v>
      </c>
      <c r="AK153" s="127">
        <v>246</v>
      </c>
      <c r="AL153" s="127">
        <v>14</v>
      </c>
      <c r="AM153" s="173">
        <v>100</v>
      </c>
      <c r="AN153" s="173">
        <v>19</v>
      </c>
      <c r="AO153" s="173">
        <v>81</v>
      </c>
      <c r="AP153" s="173"/>
      <c r="AQ153" s="250" t="s">
        <v>155</v>
      </c>
      <c r="AR153" s="173" t="s">
        <v>208</v>
      </c>
      <c r="AS153" s="173" t="s">
        <v>2860</v>
      </c>
      <c r="AT153" s="173" t="s">
        <v>2726</v>
      </c>
      <c r="AU153" s="127" t="s">
        <v>2853</v>
      </c>
      <c r="AV153" s="127"/>
      <c r="AW153" s="127"/>
      <c r="AX153" s="127"/>
      <c r="AY153" s="127"/>
      <c r="AZ153" s="127"/>
      <c r="BA153" s="127"/>
      <c r="BB153" s="127"/>
      <c r="BC153" s="323">
        <v>898878759</v>
      </c>
      <c r="BD153" s="323">
        <v>0</v>
      </c>
      <c r="BE153" s="323">
        <v>2915690264</v>
      </c>
      <c r="BF153" s="302">
        <v>3814569023</v>
      </c>
      <c r="BG153" s="253">
        <v>8988787.5899999999</v>
      </c>
      <c r="BH153" s="254">
        <v>0.23</v>
      </c>
      <c r="BI153" s="252"/>
      <c r="BJ153" s="252"/>
      <c r="BK153" s="252"/>
      <c r="BL153" s="252"/>
      <c r="BM153" s="252"/>
      <c r="BN153" s="252"/>
      <c r="BO153" s="252"/>
      <c r="BP153" s="252"/>
      <c r="BQ153" s="252"/>
      <c r="BR153" s="252"/>
      <c r="BS153" s="252"/>
      <c r="BT153" s="252"/>
      <c r="BU153" s="252"/>
      <c r="BV153" s="252"/>
      <c r="BW153" s="252"/>
      <c r="BX153" s="252"/>
      <c r="BY153" s="252"/>
      <c r="BZ153" s="324">
        <v>314607566</v>
      </c>
      <c r="CA153" s="325">
        <v>44257</v>
      </c>
      <c r="CB153" s="324">
        <v>314607566</v>
      </c>
      <c r="CC153" s="325">
        <v>44545</v>
      </c>
      <c r="CD153" s="324">
        <v>269663627</v>
      </c>
      <c r="CE153" s="325">
        <v>44733</v>
      </c>
      <c r="CF153" s="325"/>
      <c r="CG153" s="325"/>
      <c r="CH153" s="325"/>
      <c r="CI153" s="325"/>
      <c r="CJ153" s="325"/>
      <c r="CK153" s="325"/>
      <c r="CL153" s="252"/>
      <c r="CM153" s="252"/>
      <c r="CN153" s="252"/>
      <c r="CO153" s="252"/>
      <c r="CP153" s="252"/>
      <c r="CQ153" s="252"/>
      <c r="CR153" s="252"/>
      <c r="CS153" s="252"/>
      <c r="CT153" s="252"/>
      <c r="CU153" s="252"/>
      <c r="CV153" s="257">
        <v>898878759</v>
      </c>
      <c r="CW153" s="258">
        <f t="shared" si="60"/>
        <v>269663627</v>
      </c>
      <c r="CX153" s="257">
        <v>0</v>
      </c>
      <c r="CY153" s="258">
        <f t="shared" si="61"/>
        <v>898878759</v>
      </c>
      <c r="CZ153" s="252">
        <v>0</v>
      </c>
      <c r="DA153" s="252"/>
      <c r="DB153" s="252"/>
      <c r="DC153" s="252"/>
      <c r="DD153" s="326">
        <v>898878759</v>
      </c>
      <c r="DE153" s="260">
        <v>0</v>
      </c>
      <c r="DF153" s="261"/>
      <c r="DG153" s="260">
        <v>2915690264</v>
      </c>
      <c r="DH153" s="259">
        <v>2915690264</v>
      </c>
      <c r="DI153" s="262">
        <v>1</v>
      </c>
      <c r="DJ153" s="327"/>
      <c r="DK153" s="263">
        <v>1</v>
      </c>
      <c r="DL153" s="263">
        <v>1</v>
      </c>
      <c r="DM153" s="127">
        <v>240</v>
      </c>
      <c r="DN153" s="91"/>
      <c r="DO153" s="91"/>
      <c r="DP153" s="91"/>
      <c r="DQ153" s="91" t="s">
        <v>180</v>
      </c>
      <c r="DR153" s="127">
        <v>246</v>
      </c>
      <c r="DS153" s="92"/>
      <c r="DT153" s="127">
        <v>14</v>
      </c>
      <c r="DU153" s="92"/>
      <c r="DV153" s="92">
        <v>100</v>
      </c>
      <c r="DW153" s="107">
        <v>82</v>
      </c>
      <c r="DX153" s="107">
        <v>18</v>
      </c>
      <c r="DY153" s="107"/>
      <c r="DZ153" s="107"/>
      <c r="EA153" s="107"/>
      <c r="EB153" s="107"/>
      <c r="EC153" s="107"/>
      <c r="ED153" s="107"/>
      <c r="EE153" s="107">
        <v>100</v>
      </c>
      <c r="EF153" s="92">
        <v>100</v>
      </c>
      <c r="EG153" s="265">
        <v>486</v>
      </c>
      <c r="EH153" s="48" t="s">
        <v>168</v>
      </c>
      <c r="EI153" s="348"/>
      <c r="EJ153" s="150">
        <v>6</v>
      </c>
      <c r="EK153" s="150" t="s">
        <v>2705</v>
      </c>
      <c r="EL153" s="150"/>
      <c r="EM153" s="329"/>
      <c r="EN153" s="48"/>
      <c r="EO153" s="48"/>
      <c r="EP153" s="48"/>
      <c r="EQ153" s="48"/>
      <c r="ER153" s="269"/>
      <c r="ES153" s="1"/>
      <c r="ET153" s="1"/>
      <c r="EU153" s="1"/>
    </row>
    <row r="154" spans="1:151" s="40" customFormat="1" ht="48.75" hidden="1" customHeight="1" x14ac:dyDescent="0.2">
      <c r="A154" s="120" t="s">
        <v>2861</v>
      </c>
      <c r="B154" s="121" t="s">
        <v>2861</v>
      </c>
      <c r="C154" s="245" t="s">
        <v>2861</v>
      </c>
      <c r="D154" s="173" t="s">
        <v>2861</v>
      </c>
      <c r="E154" s="247" t="s">
        <v>2862</v>
      </c>
      <c r="F154" s="247"/>
      <c r="G154" s="321" t="s">
        <v>2684</v>
      </c>
      <c r="H154" s="247">
        <v>3167426782</v>
      </c>
      <c r="I154" s="173" t="s">
        <v>1761</v>
      </c>
      <c r="J154" s="173" t="s">
        <v>383</v>
      </c>
      <c r="K154" s="173" t="s">
        <v>384</v>
      </c>
      <c r="L154" s="247">
        <v>119137228811</v>
      </c>
      <c r="M154" s="247">
        <v>24</v>
      </c>
      <c r="N154" s="173" t="s">
        <v>2863</v>
      </c>
      <c r="O154" s="173" t="s">
        <v>2864</v>
      </c>
      <c r="P154" s="173" t="s">
        <v>388</v>
      </c>
      <c r="Q154" s="173" t="s">
        <v>2865</v>
      </c>
      <c r="R154" s="173">
        <v>1</v>
      </c>
      <c r="S154" s="173" t="s">
        <v>2866</v>
      </c>
      <c r="T154" s="173">
        <v>7</v>
      </c>
      <c r="U154" s="48">
        <v>48</v>
      </c>
      <c r="V154" s="49" t="s">
        <v>2867</v>
      </c>
      <c r="W154" s="173" t="s">
        <v>27</v>
      </c>
      <c r="X154" s="173"/>
      <c r="Y154" s="173"/>
      <c r="Z154" s="173"/>
      <c r="AA154" s="173"/>
      <c r="AB154" s="173" t="s">
        <v>153</v>
      </c>
      <c r="AC154" s="173" t="s">
        <v>153</v>
      </c>
      <c r="AD154" s="173"/>
      <c r="AE154" s="127">
        <v>200.8</v>
      </c>
      <c r="AF154" s="173">
        <f t="shared" si="59"/>
        <v>330.8</v>
      </c>
      <c r="AG154" s="108">
        <v>0</v>
      </c>
      <c r="AH154" s="108">
        <v>0</v>
      </c>
      <c r="AI154" s="249">
        <v>0</v>
      </c>
      <c r="AJ154" s="249">
        <v>0</v>
      </c>
      <c r="AK154" s="127">
        <v>130</v>
      </c>
      <c r="AL154" s="127">
        <v>20</v>
      </c>
      <c r="AM154" s="173">
        <v>130</v>
      </c>
      <c r="AN154" s="173">
        <v>48</v>
      </c>
      <c r="AO154" s="173">
        <v>82</v>
      </c>
      <c r="AP154" s="173"/>
      <c r="AQ154" s="250" t="s">
        <v>155</v>
      </c>
      <c r="AR154" s="173" t="s">
        <v>208</v>
      </c>
      <c r="AS154" s="173" t="s">
        <v>261</v>
      </c>
      <c r="AT154" s="173" t="s">
        <v>2726</v>
      </c>
      <c r="AU154" s="127" t="s">
        <v>2568</v>
      </c>
      <c r="AV154" s="127"/>
      <c r="AW154" s="127"/>
      <c r="AX154" s="127"/>
      <c r="AY154" s="127"/>
      <c r="AZ154" s="127"/>
      <c r="BA154" s="127"/>
      <c r="BB154" s="127"/>
      <c r="BC154" s="323">
        <v>1169620000</v>
      </c>
      <c r="BD154" s="323">
        <v>0</v>
      </c>
      <c r="BE154" s="323">
        <v>990630000</v>
      </c>
      <c r="BF154" s="252">
        <v>2160250000</v>
      </c>
      <c r="BG154" s="253">
        <v>8997076.9230769239</v>
      </c>
      <c r="BH154" s="254">
        <v>0.54</v>
      </c>
      <c r="BI154" s="252"/>
      <c r="BJ154" s="252"/>
      <c r="BK154" s="252"/>
      <c r="BL154" s="252"/>
      <c r="BM154" s="252"/>
      <c r="BN154" s="252"/>
      <c r="BO154" s="252"/>
      <c r="BP154" s="252"/>
      <c r="BQ154" s="252"/>
      <c r="BR154" s="252"/>
      <c r="BS154" s="252"/>
      <c r="BT154" s="252"/>
      <c r="BU154" s="252"/>
      <c r="BV154" s="252"/>
      <c r="BW154" s="252"/>
      <c r="BX154" s="252"/>
      <c r="BY154" s="252"/>
      <c r="BZ154" s="324">
        <v>409367000</v>
      </c>
      <c r="CA154" s="325">
        <v>44172</v>
      </c>
      <c r="CB154" s="324">
        <v>409367000</v>
      </c>
      <c r="CC154" s="325">
        <v>44652</v>
      </c>
      <c r="CD154" s="324">
        <v>350886000</v>
      </c>
      <c r="CE154" s="325">
        <v>44777</v>
      </c>
      <c r="CF154" s="325"/>
      <c r="CG154" s="325"/>
      <c r="CH154" s="325"/>
      <c r="CI154" s="325"/>
      <c r="CJ154" s="325"/>
      <c r="CK154" s="325"/>
      <c r="CL154" s="252"/>
      <c r="CM154" s="252"/>
      <c r="CN154" s="252"/>
      <c r="CO154" s="252"/>
      <c r="CP154" s="252"/>
      <c r="CQ154" s="252"/>
      <c r="CR154" s="252"/>
      <c r="CS154" s="252"/>
      <c r="CT154" s="252"/>
      <c r="CU154" s="252"/>
      <c r="CV154" s="257">
        <v>1169620000</v>
      </c>
      <c r="CW154" s="258">
        <f t="shared" si="60"/>
        <v>350886000</v>
      </c>
      <c r="CX154" s="257">
        <v>0</v>
      </c>
      <c r="CY154" s="258">
        <f t="shared" si="61"/>
        <v>1169620000</v>
      </c>
      <c r="CZ154" s="252">
        <v>0</v>
      </c>
      <c r="DA154" s="252"/>
      <c r="DB154" s="252"/>
      <c r="DC154" s="252"/>
      <c r="DD154" s="326">
        <v>1167280760</v>
      </c>
      <c r="DE154" s="260">
        <v>2339240</v>
      </c>
      <c r="DF154" s="261"/>
      <c r="DG154" s="260">
        <v>990630000</v>
      </c>
      <c r="DH154" s="326">
        <v>779192869</v>
      </c>
      <c r="DI154" s="262">
        <v>0.78656296397242154</v>
      </c>
      <c r="DJ154" s="327" t="s">
        <v>347</v>
      </c>
      <c r="DK154" s="263">
        <v>1</v>
      </c>
      <c r="DL154" s="263">
        <v>0.998</v>
      </c>
      <c r="DM154" s="127">
        <v>200.8</v>
      </c>
      <c r="DN154" s="91"/>
      <c r="DO154" s="91"/>
      <c r="DP154" s="91"/>
      <c r="DQ154" s="91" t="s">
        <v>180</v>
      </c>
      <c r="DR154" s="127">
        <v>130</v>
      </c>
      <c r="DS154" s="92"/>
      <c r="DT154" s="127">
        <v>20</v>
      </c>
      <c r="DU154" s="348"/>
      <c r="DV154" s="173">
        <v>130</v>
      </c>
      <c r="DW154" s="107">
        <v>86</v>
      </c>
      <c r="DX154" s="107">
        <v>30</v>
      </c>
      <c r="DY154" s="107"/>
      <c r="DZ154" s="107"/>
      <c r="EA154" s="107">
        <v>6</v>
      </c>
      <c r="EB154" s="107">
        <v>8</v>
      </c>
      <c r="EC154" s="107"/>
      <c r="ED154" s="107"/>
      <c r="EE154" s="107">
        <v>80</v>
      </c>
      <c r="EF154" s="92">
        <v>130</v>
      </c>
      <c r="EG154" s="265">
        <v>330.8</v>
      </c>
      <c r="EH154" s="48" t="s">
        <v>168</v>
      </c>
      <c r="EI154" s="99"/>
      <c r="EJ154" s="150" t="s">
        <v>2717</v>
      </c>
      <c r="EK154" s="150" t="s">
        <v>505</v>
      </c>
      <c r="EL154" s="150"/>
      <c r="EM154" s="329"/>
      <c r="EN154" s="48"/>
      <c r="EO154" s="48"/>
      <c r="EP154" s="48"/>
      <c r="EQ154" s="48"/>
      <c r="ER154" s="269"/>
      <c r="ES154" s="1"/>
      <c r="ET154" s="1"/>
      <c r="EU154" s="1"/>
    </row>
    <row r="155" spans="1:151" s="98" customFormat="1" ht="48.75" hidden="1" customHeight="1" x14ac:dyDescent="0.2">
      <c r="A155" s="120"/>
      <c r="B155" s="121"/>
      <c r="C155" s="245"/>
      <c r="D155" s="320" t="s">
        <v>2868</v>
      </c>
      <c r="E155" s="247" t="s">
        <v>2869</v>
      </c>
      <c r="F155" s="247"/>
      <c r="G155" s="321" t="s">
        <v>2684</v>
      </c>
      <c r="H155" s="247">
        <v>3103626714</v>
      </c>
      <c r="I155" s="173" t="s">
        <v>1761</v>
      </c>
      <c r="J155" s="173" t="s">
        <v>601</v>
      </c>
      <c r="K155" s="173" t="s">
        <v>602</v>
      </c>
      <c r="L155" s="247">
        <v>1423466152110</v>
      </c>
      <c r="M155" s="247">
        <v>24</v>
      </c>
      <c r="N155" s="173" t="s">
        <v>2870</v>
      </c>
      <c r="O155" s="173" t="s">
        <v>2871</v>
      </c>
      <c r="P155" s="173" t="s">
        <v>606</v>
      </c>
      <c r="Q155" s="173" t="s">
        <v>2872</v>
      </c>
      <c r="R155" s="173">
        <v>1</v>
      </c>
      <c r="S155" s="173" t="s">
        <v>2873</v>
      </c>
      <c r="T155" s="173">
        <v>17</v>
      </c>
      <c r="U155" s="48">
        <v>87</v>
      </c>
      <c r="V155" s="49" t="s">
        <v>2874</v>
      </c>
      <c r="W155" s="173" t="s">
        <v>27</v>
      </c>
      <c r="X155" s="173"/>
      <c r="Y155" s="173"/>
      <c r="Z155" s="173"/>
      <c r="AA155" s="173"/>
      <c r="AB155" s="173" t="s">
        <v>153</v>
      </c>
      <c r="AC155" s="173" t="s">
        <v>153</v>
      </c>
      <c r="AD155" s="173"/>
      <c r="AE155" s="127">
        <v>630</v>
      </c>
      <c r="AF155" s="173">
        <f t="shared" si="59"/>
        <v>693</v>
      </c>
      <c r="AG155" s="108">
        <v>0</v>
      </c>
      <c r="AH155" s="108">
        <v>0</v>
      </c>
      <c r="AI155" s="322">
        <v>0</v>
      </c>
      <c r="AJ155" s="322">
        <v>0</v>
      </c>
      <c r="AK155" s="127">
        <v>63</v>
      </c>
      <c r="AL155" s="127">
        <v>630</v>
      </c>
      <c r="AM155" s="173">
        <v>210</v>
      </c>
      <c r="AN155" s="173">
        <v>87</v>
      </c>
      <c r="AO155" s="173">
        <v>123</v>
      </c>
      <c r="AP155" s="173"/>
      <c r="AQ155" s="250" t="s">
        <v>155</v>
      </c>
      <c r="AR155" s="173" t="s">
        <v>182</v>
      </c>
      <c r="AS155" s="173" t="s">
        <v>2875</v>
      </c>
      <c r="AT155" s="173" t="s">
        <v>2691</v>
      </c>
      <c r="AU155" s="127" t="s">
        <v>2876</v>
      </c>
      <c r="AV155" s="127"/>
      <c r="AW155" s="127"/>
      <c r="AX155" s="127"/>
      <c r="AY155" s="127"/>
      <c r="AZ155" s="127"/>
      <c r="BA155" s="127"/>
      <c r="BB155" s="127"/>
      <c r="BC155" s="323">
        <v>1872802027</v>
      </c>
      <c r="BD155" s="323">
        <v>0</v>
      </c>
      <c r="BE155" s="323">
        <v>7357571000</v>
      </c>
      <c r="BF155" s="302">
        <v>9230373027</v>
      </c>
      <c r="BG155" s="253">
        <v>8918104.8904761896</v>
      </c>
      <c r="BH155" s="254">
        <v>0.2</v>
      </c>
      <c r="BI155" s="252"/>
      <c r="BJ155" s="252"/>
      <c r="BK155" s="252"/>
      <c r="BL155" s="252"/>
      <c r="BM155" s="252"/>
      <c r="BN155" s="252"/>
      <c r="BO155" s="252"/>
      <c r="BP155" s="252"/>
      <c r="BQ155" s="252"/>
      <c r="BR155" s="252"/>
      <c r="BS155" s="252"/>
      <c r="BT155" s="252"/>
      <c r="BU155" s="252"/>
      <c r="BV155" s="252"/>
      <c r="BW155" s="252"/>
      <c r="BX155" s="252"/>
      <c r="BY155" s="252"/>
      <c r="BZ155" s="324">
        <v>655480709</v>
      </c>
      <c r="CA155" s="325">
        <v>44172</v>
      </c>
      <c r="CB155" s="324">
        <v>655480709</v>
      </c>
      <c r="CC155" s="325">
        <v>44476</v>
      </c>
      <c r="CD155" s="324">
        <v>561840609</v>
      </c>
      <c r="CE155" s="325">
        <v>44564</v>
      </c>
      <c r="CF155" s="325"/>
      <c r="CG155" s="325"/>
      <c r="CH155" s="325"/>
      <c r="CI155" s="325"/>
      <c r="CJ155" s="325"/>
      <c r="CK155" s="325"/>
      <c r="CL155" s="252"/>
      <c r="CM155" s="252"/>
      <c r="CN155" s="252"/>
      <c r="CO155" s="252"/>
      <c r="CP155" s="252"/>
      <c r="CQ155" s="252"/>
      <c r="CR155" s="252"/>
      <c r="CS155" s="252"/>
      <c r="CT155" s="252"/>
      <c r="CU155" s="252"/>
      <c r="CV155" s="257">
        <v>1872802027</v>
      </c>
      <c r="CW155" s="258">
        <f t="shared" si="60"/>
        <v>561840609</v>
      </c>
      <c r="CX155" s="257">
        <v>0</v>
      </c>
      <c r="CY155" s="258">
        <f t="shared" si="61"/>
        <v>1872802027</v>
      </c>
      <c r="CZ155" s="252">
        <v>0</v>
      </c>
      <c r="DA155" s="252"/>
      <c r="DB155" s="252"/>
      <c r="DC155" s="252"/>
      <c r="DD155" s="326">
        <v>1872802027</v>
      </c>
      <c r="DE155" s="260">
        <v>0</v>
      </c>
      <c r="DF155" s="261"/>
      <c r="DG155" s="260">
        <v>7357571000</v>
      </c>
      <c r="DH155" s="259">
        <v>7357571000</v>
      </c>
      <c r="DI155" s="262">
        <v>1</v>
      </c>
      <c r="DJ155" s="327"/>
      <c r="DK155" s="263">
        <v>1</v>
      </c>
      <c r="DL155" s="263">
        <v>1</v>
      </c>
      <c r="DM155" s="127">
        <v>630</v>
      </c>
      <c r="DN155" s="91"/>
      <c r="DO155" s="91"/>
      <c r="DP155" s="91"/>
      <c r="DQ155" s="91" t="s">
        <v>180</v>
      </c>
      <c r="DR155" s="127">
        <v>63</v>
      </c>
      <c r="DS155" s="92"/>
      <c r="DT155" s="127">
        <v>630</v>
      </c>
      <c r="DU155" s="92"/>
      <c r="DV155" s="92">
        <v>210</v>
      </c>
      <c r="DW155" s="107">
        <v>118</v>
      </c>
      <c r="DX155" s="107">
        <v>77</v>
      </c>
      <c r="DY155" s="107">
        <v>13</v>
      </c>
      <c r="DZ155" s="107">
        <v>2</v>
      </c>
      <c r="EA155" s="107"/>
      <c r="EB155" s="107"/>
      <c r="EC155" s="107"/>
      <c r="ED155" s="107"/>
      <c r="EE155" s="107">
        <v>184</v>
      </c>
      <c r="EF155" s="92">
        <v>210</v>
      </c>
      <c r="EG155" s="265">
        <v>693</v>
      </c>
      <c r="EH155" s="48" t="s">
        <v>168</v>
      </c>
      <c r="EI155" s="266"/>
      <c r="EJ155" s="150">
        <v>7</v>
      </c>
      <c r="EK155" s="150"/>
      <c r="EL155" s="150"/>
      <c r="EM155" s="329"/>
      <c r="EN155" s="48"/>
      <c r="EO155" s="48"/>
      <c r="EP155" s="48"/>
      <c r="EQ155" s="48"/>
      <c r="ER155" s="269"/>
      <c r="ES155" s="1"/>
      <c r="ET155" s="1"/>
      <c r="EU155" s="1"/>
    </row>
    <row r="156" spans="1:151" s="98" customFormat="1" ht="48.75" hidden="1" customHeight="1" x14ac:dyDescent="0.2">
      <c r="A156" s="120"/>
      <c r="B156" s="121"/>
      <c r="C156" s="245"/>
      <c r="D156" s="320" t="s">
        <v>2877</v>
      </c>
      <c r="E156" s="173" t="s">
        <v>2878</v>
      </c>
      <c r="F156" s="173"/>
      <c r="G156" s="321" t="s">
        <v>2684</v>
      </c>
      <c r="H156" s="247">
        <v>3103343535</v>
      </c>
      <c r="I156" s="173" t="s">
        <v>1761</v>
      </c>
      <c r="J156" s="173" t="s">
        <v>144</v>
      </c>
      <c r="K156" s="173" t="s">
        <v>173</v>
      </c>
      <c r="L156" s="247">
        <v>1573168166941</v>
      </c>
      <c r="M156" s="173">
        <v>24</v>
      </c>
      <c r="N156" s="173" t="s">
        <v>2879</v>
      </c>
      <c r="O156" s="173" t="s">
        <v>2880</v>
      </c>
      <c r="P156" s="173" t="s">
        <v>2722</v>
      </c>
      <c r="Q156" s="173" t="s">
        <v>204</v>
      </c>
      <c r="R156" s="173">
        <v>1</v>
      </c>
      <c r="S156" s="247" t="s">
        <v>2881</v>
      </c>
      <c r="T156" s="173">
        <v>6</v>
      </c>
      <c r="U156" s="48">
        <v>39</v>
      </c>
      <c r="V156" s="49" t="s">
        <v>2882</v>
      </c>
      <c r="W156" s="173" t="s">
        <v>27</v>
      </c>
      <c r="X156" s="173"/>
      <c r="Y156" s="173"/>
      <c r="Z156" s="173"/>
      <c r="AA156" s="173"/>
      <c r="AB156" s="173" t="s">
        <v>153</v>
      </c>
      <c r="AC156" s="173" t="s">
        <v>153</v>
      </c>
      <c r="AD156" s="173"/>
      <c r="AE156" s="127">
        <v>116</v>
      </c>
      <c r="AF156" s="173">
        <f t="shared" si="59"/>
        <v>180.5</v>
      </c>
      <c r="AG156" s="108">
        <v>0</v>
      </c>
      <c r="AH156" s="108">
        <v>0</v>
      </c>
      <c r="AI156" s="322">
        <v>0</v>
      </c>
      <c r="AJ156" s="322">
        <v>0</v>
      </c>
      <c r="AK156" s="127">
        <v>64.5</v>
      </c>
      <c r="AL156" s="127" t="s">
        <v>2883</v>
      </c>
      <c r="AM156" s="173">
        <v>77</v>
      </c>
      <c r="AN156" s="173">
        <v>39</v>
      </c>
      <c r="AO156" s="173">
        <v>38</v>
      </c>
      <c r="AP156" s="173"/>
      <c r="AQ156" s="173" t="s">
        <v>1277</v>
      </c>
      <c r="AR156" s="173" t="s">
        <v>208</v>
      </c>
      <c r="AS156" s="173" t="s">
        <v>320</v>
      </c>
      <c r="AT156" s="173" t="s">
        <v>2726</v>
      </c>
      <c r="AU156" s="127" t="s">
        <v>2884</v>
      </c>
      <c r="AV156" s="127"/>
      <c r="AW156" s="127"/>
      <c r="AX156" s="127"/>
      <c r="AY156" s="127"/>
      <c r="AZ156" s="127"/>
      <c r="BA156" s="127"/>
      <c r="BB156" s="127"/>
      <c r="BC156" s="323">
        <v>323400000</v>
      </c>
      <c r="BD156" s="323">
        <v>0</v>
      </c>
      <c r="BE156" s="323">
        <v>215600000</v>
      </c>
      <c r="BF156" s="302">
        <v>539000000</v>
      </c>
      <c r="BG156" s="253">
        <v>4200000</v>
      </c>
      <c r="BH156" s="254">
        <v>0.6</v>
      </c>
      <c r="BI156" s="252"/>
      <c r="BJ156" s="252"/>
      <c r="BK156" s="252"/>
      <c r="BL156" s="252"/>
      <c r="BM156" s="252"/>
      <c r="BN156" s="252"/>
      <c r="BO156" s="252"/>
      <c r="BP156" s="252"/>
      <c r="BQ156" s="252"/>
      <c r="BR156" s="252"/>
      <c r="BS156" s="252"/>
      <c r="BT156" s="252"/>
      <c r="BU156" s="252"/>
      <c r="BV156" s="252"/>
      <c r="BW156" s="252"/>
      <c r="BX156" s="252"/>
      <c r="BY156" s="252"/>
      <c r="BZ156" s="324">
        <v>113190000</v>
      </c>
      <c r="CA156" s="325">
        <v>44168</v>
      </c>
      <c r="CB156" s="324">
        <v>113190000</v>
      </c>
      <c r="CC156" s="325">
        <v>44560</v>
      </c>
      <c r="CD156" s="372">
        <v>97020000</v>
      </c>
      <c r="CE156" s="373">
        <v>44743</v>
      </c>
      <c r="CF156" s="373"/>
      <c r="CG156" s="373"/>
      <c r="CH156" s="373"/>
      <c r="CI156" s="373"/>
      <c r="CJ156" s="373"/>
      <c r="CK156" s="373"/>
      <c r="CL156" s="252"/>
      <c r="CM156" s="252"/>
      <c r="CN156" s="252"/>
      <c r="CO156" s="252"/>
      <c r="CP156" s="252"/>
      <c r="CQ156" s="252"/>
      <c r="CR156" s="252"/>
      <c r="CS156" s="252"/>
      <c r="CT156" s="252"/>
      <c r="CU156" s="252"/>
      <c r="CV156" s="257">
        <v>323400000</v>
      </c>
      <c r="CW156" s="258">
        <f t="shared" si="60"/>
        <v>97020000</v>
      </c>
      <c r="CX156" s="257">
        <v>0</v>
      </c>
      <c r="CY156" s="258">
        <f t="shared" si="61"/>
        <v>323400000</v>
      </c>
      <c r="CZ156" s="252">
        <v>0</v>
      </c>
      <c r="DA156" s="252"/>
      <c r="DB156" s="252"/>
      <c r="DC156" s="252"/>
      <c r="DD156" s="326">
        <v>287628517</v>
      </c>
      <c r="DE156" s="260">
        <v>35771483</v>
      </c>
      <c r="DF156" s="261"/>
      <c r="DG156" s="260">
        <v>215600000</v>
      </c>
      <c r="DH156" s="259">
        <v>215600000</v>
      </c>
      <c r="DI156" s="262">
        <v>1</v>
      </c>
      <c r="DJ156" s="327"/>
      <c r="DK156" s="263">
        <v>0.76</v>
      </c>
      <c r="DL156" s="263">
        <v>0.88938935374149664</v>
      </c>
      <c r="DM156" s="127">
        <v>116</v>
      </c>
      <c r="DN156" s="91"/>
      <c r="DO156" s="91"/>
      <c r="DP156" s="91"/>
      <c r="DQ156" s="91" t="s">
        <v>180</v>
      </c>
      <c r="DR156" s="127">
        <v>64.5</v>
      </c>
      <c r="DS156" s="92"/>
      <c r="DT156" s="127">
        <v>7.77</v>
      </c>
      <c r="DU156" s="348"/>
      <c r="DV156" s="92">
        <v>77</v>
      </c>
      <c r="DW156" s="107">
        <v>26</v>
      </c>
      <c r="DX156" s="107">
        <v>39</v>
      </c>
      <c r="DY156" s="107"/>
      <c r="DZ156" s="107"/>
      <c r="EA156" s="107">
        <v>12</v>
      </c>
      <c r="EB156" s="107"/>
      <c r="EC156" s="107"/>
      <c r="ED156" s="107"/>
      <c r="EE156" s="107">
        <v>45</v>
      </c>
      <c r="EF156" s="92">
        <v>77</v>
      </c>
      <c r="EG156" s="265">
        <v>180.5</v>
      </c>
      <c r="EH156" s="48" t="s">
        <v>168</v>
      </c>
      <c r="EI156" s="348"/>
      <c r="EJ156" s="150" t="s">
        <v>2767</v>
      </c>
      <c r="EK156" s="150" t="s">
        <v>2694</v>
      </c>
      <c r="EL156" s="150"/>
      <c r="EM156" s="329"/>
      <c r="EN156" s="48"/>
      <c r="EO156" s="48"/>
      <c r="EP156" s="48"/>
      <c r="EQ156" s="48"/>
      <c r="ER156" s="269"/>
      <c r="ES156" s="1"/>
      <c r="ET156" s="1"/>
      <c r="EU156" s="1"/>
    </row>
    <row r="157" spans="1:151" s="98" customFormat="1" ht="48.75" hidden="1" customHeight="1" x14ac:dyDescent="0.2">
      <c r="A157" s="120"/>
      <c r="B157" s="121"/>
      <c r="C157" s="245"/>
      <c r="D157" s="320" t="s">
        <v>2885</v>
      </c>
      <c r="E157" s="374" t="s">
        <v>2886</v>
      </c>
      <c r="F157" s="173"/>
      <c r="G157" s="173" t="s">
        <v>2887</v>
      </c>
      <c r="H157" s="247">
        <v>3112331378</v>
      </c>
      <c r="I157" s="173" t="s">
        <v>1761</v>
      </c>
      <c r="J157" s="173" t="s">
        <v>383</v>
      </c>
      <c r="K157" s="173" t="s">
        <v>1271</v>
      </c>
      <c r="L157" s="247">
        <v>1052079310123</v>
      </c>
      <c r="M157" s="173">
        <v>26</v>
      </c>
      <c r="N157" s="173" t="s">
        <v>2888</v>
      </c>
      <c r="O157" s="173" t="s">
        <v>2889</v>
      </c>
      <c r="P157" s="173" t="s">
        <v>528</v>
      </c>
      <c r="Q157" s="173" t="s">
        <v>2890</v>
      </c>
      <c r="R157" s="173">
        <v>1</v>
      </c>
      <c r="S157" s="247" t="s">
        <v>2891</v>
      </c>
      <c r="T157" s="173">
        <v>31</v>
      </c>
      <c r="U157" s="48">
        <v>141</v>
      </c>
      <c r="V157" s="375" t="s">
        <v>2892</v>
      </c>
      <c r="W157" s="173" t="s">
        <v>1767</v>
      </c>
      <c r="X157" s="173" t="s">
        <v>153</v>
      </c>
      <c r="Y157" s="173" t="s">
        <v>153</v>
      </c>
      <c r="Z157" s="173"/>
      <c r="AA157" s="173" t="s">
        <v>714</v>
      </c>
      <c r="AB157" s="173"/>
      <c r="AC157" s="173"/>
      <c r="AD157" s="173"/>
      <c r="AE157" s="127">
        <v>250</v>
      </c>
      <c r="AF157" s="248">
        <f>AG157+AH157</f>
        <v>250</v>
      </c>
      <c r="AG157" s="108">
        <v>250</v>
      </c>
      <c r="AH157" s="108">
        <v>0</v>
      </c>
      <c r="AI157" s="249">
        <v>0</v>
      </c>
      <c r="AJ157" s="249">
        <v>0</v>
      </c>
      <c r="AK157" s="127">
        <v>0</v>
      </c>
      <c r="AL157" s="127">
        <v>0</v>
      </c>
      <c r="AM157" s="173">
        <v>400</v>
      </c>
      <c r="AN157" s="173">
        <v>141</v>
      </c>
      <c r="AO157" s="173">
        <v>259</v>
      </c>
      <c r="AP157" s="173"/>
      <c r="AQ157" s="173" t="s">
        <v>1277</v>
      </c>
      <c r="AR157" s="173" t="s">
        <v>208</v>
      </c>
      <c r="AS157" s="173" t="s">
        <v>1769</v>
      </c>
      <c r="AT157" s="173" t="s">
        <v>158</v>
      </c>
      <c r="AU157" s="127" t="s">
        <v>2893</v>
      </c>
      <c r="AV157" s="127"/>
      <c r="AW157" s="127"/>
      <c r="AX157" s="127"/>
      <c r="AY157" s="127"/>
      <c r="AZ157" s="127"/>
      <c r="BA157" s="127"/>
      <c r="BB157" s="127"/>
      <c r="BC157" s="323">
        <v>348500000</v>
      </c>
      <c r="BD157" s="323">
        <v>0</v>
      </c>
      <c r="BE157" s="323">
        <v>287000000</v>
      </c>
      <c r="BF157" s="252">
        <v>635500000</v>
      </c>
      <c r="BG157" s="253">
        <v>871250</v>
      </c>
      <c r="BH157" s="254">
        <v>0.54</v>
      </c>
      <c r="BI157" s="252"/>
      <c r="BJ157" s="252"/>
      <c r="BK157" s="252"/>
      <c r="BL157" s="252"/>
      <c r="BM157" s="252"/>
      <c r="BN157" s="252"/>
      <c r="BO157" s="252"/>
      <c r="BP157" s="252"/>
      <c r="BQ157" s="252"/>
      <c r="BR157" s="252"/>
      <c r="BS157" s="252"/>
      <c r="BT157" s="252"/>
      <c r="BU157" s="252"/>
      <c r="BV157" s="252"/>
      <c r="BW157" s="252"/>
      <c r="BX157" s="252"/>
      <c r="BY157" s="252"/>
      <c r="BZ157" s="324">
        <v>121974999.99999999</v>
      </c>
      <c r="CA157" s="325">
        <v>44201</v>
      </c>
      <c r="CB157" s="324">
        <v>121974999.99999999</v>
      </c>
      <c r="CC157" s="325">
        <v>44718</v>
      </c>
      <c r="CD157" s="324">
        <v>104550000</v>
      </c>
      <c r="CE157" s="325">
        <v>44834</v>
      </c>
      <c r="CF157" s="325"/>
      <c r="CG157" s="325"/>
      <c r="CH157" s="325"/>
      <c r="CI157" s="325"/>
      <c r="CJ157" s="325"/>
      <c r="CK157" s="325"/>
      <c r="CL157" s="252"/>
      <c r="CM157" s="252"/>
      <c r="CN157" s="252"/>
      <c r="CO157" s="252"/>
      <c r="CP157" s="252"/>
      <c r="CQ157" s="252"/>
      <c r="CR157" s="252"/>
      <c r="CS157" s="252"/>
      <c r="CT157" s="252"/>
      <c r="CU157" s="252"/>
      <c r="CV157" s="257">
        <v>348500000</v>
      </c>
      <c r="CW157" s="258">
        <f t="shared" si="60"/>
        <v>104550000</v>
      </c>
      <c r="CX157" s="257">
        <v>0</v>
      </c>
      <c r="CY157" s="258">
        <f t="shared" si="61"/>
        <v>348500000</v>
      </c>
      <c r="CZ157" s="252">
        <v>0</v>
      </c>
      <c r="DA157" s="252"/>
      <c r="DB157" s="252"/>
      <c r="DC157" s="252"/>
      <c r="DD157" s="376">
        <v>348152458</v>
      </c>
      <c r="DE157" s="260">
        <v>347542</v>
      </c>
      <c r="DF157" s="261"/>
      <c r="DG157" s="260">
        <v>287000000</v>
      </c>
      <c r="DH157" s="377">
        <v>304050000</v>
      </c>
      <c r="DI157" s="262">
        <v>1.0594076655052265</v>
      </c>
      <c r="DJ157" s="378">
        <v>0</v>
      </c>
      <c r="DK157" s="263">
        <v>1</v>
      </c>
      <c r="DL157" s="263">
        <v>0.99900274892395979</v>
      </c>
      <c r="DM157" s="127">
        <v>250</v>
      </c>
      <c r="DN157" s="91">
        <v>250</v>
      </c>
      <c r="DO157" s="91" t="s">
        <v>347</v>
      </c>
      <c r="DP157" s="91"/>
      <c r="DQ157" s="91" t="s">
        <v>180</v>
      </c>
      <c r="DR157" s="127">
        <v>990.7</v>
      </c>
      <c r="DS157" s="99" t="s">
        <v>1771</v>
      </c>
      <c r="DT157" s="127">
        <v>0</v>
      </c>
      <c r="DU157" s="99" t="s">
        <v>2894</v>
      </c>
      <c r="DV157" s="173">
        <v>0</v>
      </c>
      <c r="DW157" s="107"/>
      <c r="DX157" s="107"/>
      <c r="DY157" s="107"/>
      <c r="DZ157" s="107"/>
      <c r="EA157" s="107"/>
      <c r="EB157" s="107"/>
      <c r="EC157" s="107"/>
      <c r="ED157" s="107"/>
      <c r="EE157" s="107"/>
      <c r="EF157" s="92">
        <v>0</v>
      </c>
      <c r="EG157" s="265">
        <v>500</v>
      </c>
      <c r="EH157" s="48" t="s">
        <v>168</v>
      </c>
      <c r="EI157" s="99" t="s">
        <v>2895</v>
      </c>
      <c r="EJ157" s="150" t="s">
        <v>2754</v>
      </c>
      <c r="EK157" s="150" t="s">
        <v>1419</v>
      </c>
      <c r="EL157" s="150" t="s">
        <v>311</v>
      </c>
      <c r="EM157" s="329" t="s">
        <v>2896</v>
      </c>
      <c r="EN157" s="48">
        <v>0</v>
      </c>
      <c r="EO157" s="48">
        <v>400</v>
      </c>
      <c r="EP157" s="48">
        <v>400</v>
      </c>
      <c r="EQ157" s="48">
        <v>400</v>
      </c>
      <c r="ER157" s="269"/>
      <c r="ES157" s="1"/>
      <c r="ET157" s="1"/>
      <c r="EU157" s="1"/>
    </row>
    <row r="158" spans="1:151" s="98" customFormat="1" ht="48.75" hidden="1" customHeight="1" x14ac:dyDescent="0.2">
      <c r="A158" s="120"/>
      <c r="B158" s="121"/>
      <c r="C158" s="245"/>
      <c r="D158" s="320" t="s">
        <v>2897</v>
      </c>
      <c r="E158" s="247" t="s">
        <v>2898</v>
      </c>
      <c r="F158" s="247"/>
      <c r="G158" s="321" t="s">
        <v>2684</v>
      </c>
      <c r="H158" s="247">
        <v>3167426782</v>
      </c>
      <c r="I158" s="173" t="s">
        <v>1761</v>
      </c>
      <c r="J158" s="173" t="s">
        <v>383</v>
      </c>
      <c r="K158" s="173" t="s">
        <v>384</v>
      </c>
      <c r="L158" s="247">
        <v>119050289375</v>
      </c>
      <c r="M158" s="247">
        <v>20</v>
      </c>
      <c r="N158" s="173" t="s">
        <v>2899</v>
      </c>
      <c r="O158" s="173" t="s">
        <v>2900</v>
      </c>
      <c r="P158" s="173" t="s">
        <v>1144</v>
      </c>
      <c r="Q158" s="173" t="s">
        <v>2865</v>
      </c>
      <c r="R158" s="173">
        <v>1</v>
      </c>
      <c r="S158" s="173" t="s">
        <v>2901</v>
      </c>
      <c r="T158" s="173">
        <v>13</v>
      </c>
      <c r="U158" s="48">
        <v>23</v>
      </c>
      <c r="V158" s="49" t="s">
        <v>2902</v>
      </c>
      <c r="W158" s="173" t="s">
        <v>27</v>
      </c>
      <c r="X158" s="173"/>
      <c r="Y158" s="173"/>
      <c r="Z158" s="173"/>
      <c r="AA158" s="173"/>
      <c r="AB158" s="173" t="s">
        <v>153</v>
      </c>
      <c r="AC158" s="173" t="s">
        <v>153</v>
      </c>
      <c r="AD158" s="173"/>
      <c r="AE158" s="127">
        <v>129.30000000000001</v>
      </c>
      <c r="AF158" s="173">
        <f t="shared" ref="AF158:AF168" si="62">AE158+AK158</f>
        <v>229.3</v>
      </c>
      <c r="AG158" s="108">
        <v>0</v>
      </c>
      <c r="AH158" s="108">
        <v>0</v>
      </c>
      <c r="AI158" s="322">
        <v>0</v>
      </c>
      <c r="AJ158" s="322">
        <v>0</v>
      </c>
      <c r="AK158" s="127">
        <v>100</v>
      </c>
      <c r="AL158" s="127" t="s">
        <v>2903</v>
      </c>
      <c r="AM158" s="173">
        <v>100</v>
      </c>
      <c r="AN158" s="173">
        <v>23</v>
      </c>
      <c r="AO158" s="173">
        <v>77</v>
      </c>
      <c r="AP158" s="173"/>
      <c r="AQ158" s="173" t="s">
        <v>1277</v>
      </c>
      <c r="AR158" s="173" t="s">
        <v>208</v>
      </c>
      <c r="AS158" s="173" t="s">
        <v>2904</v>
      </c>
      <c r="AT158" s="173" t="s">
        <v>2726</v>
      </c>
      <c r="AU158" s="127" t="s">
        <v>2905</v>
      </c>
      <c r="AV158" s="127"/>
      <c r="AW158" s="127"/>
      <c r="AX158" s="127"/>
      <c r="AY158" s="127"/>
      <c r="AZ158" s="127"/>
      <c r="BA158" s="127"/>
      <c r="BB158" s="127"/>
      <c r="BC158" s="323">
        <v>899240000</v>
      </c>
      <c r="BD158" s="323">
        <v>0</v>
      </c>
      <c r="BE158" s="323">
        <v>604075000</v>
      </c>
      <c r="BF158" s="302">
        <v>1503315000</v>
      </c>
      <c r="BG158" s="253">
        <v>8992400</v>
      </c>
      <c r="BH158" s="254">
        <v>0.59</v>
      </c>
      <c r="BI158" s="252"/>
      <c r="BJ158" s="252"/>
      <c r="BK158" s="252"/>
      <c r="BL158" s="252"/>
      <c r="BM158" s="252"/>
      <c r="BN158" s="252"/>
      <c r="BO158" s="252"/>
      <c r="BP158" s="252"/>
      <c r="BQ158" s="252"/>
      <c r="BR158" s="252"/>
      <c r="BS158" s="252"/>
      <c r="BT158" s="252"/>
      <c r="BU158" s="252"/>
      <c r="BV158" s="252"/>
      <c r="BW158" s="252"/>
      <c r="BX158" s="252"/>
      <c r="BY158" s="252"/>
      <c r="BZ158" s="324">
        <v>314734000</v>
      </c>
      <c r="CA158" s="325">
        <v>44169</v>
      </c>
      <c r="CB158" s="324">
        <v>314734000</v>
      </c>
      <c r="CC158" s="325">
        <v>44552</v>
      </c>
      <c r="CD158" s="324">
        <v>269772000</v>
      </c>
      <c r="CE158" s="325">
        <v>44734</v>
      </c>
      <c r="CF158" s="325"/>
      <c r="CG158" s="325"/>
      <c r="CH158" s="325"/>
      <c r="CI158" s="325"/>
      <c r="CJ158" s="325"/>
      <c r="CK158" s="325"/>
      <c r="CL158" s="252"/>
      <c r="CM158" s="252"/>
      <c r="CN158" s="252"/>
      <c r="CO158" s="252"/>
      <c r="CP158" s="252"/>
      <c r="CQ158" s="252"/>
      <c r="CR158" s="252"/>
      <c r="CS158" s="252"/>
      <c r="CT158" s="252"/>
      <c r="CU158" s="252"/>
      <c r="CV158" s="257">
        <v>899240000</v>
      </c>
      <c r="CW158" s="258">
        <f t="shared" si="60"/>
        <v>269772000</v>
      </c>
      <c r="CX158" s="257">
        <v>0</v>
      </c>
      <c r="CY158" s="258">
        <f t="shared" si="61"/>
        <v>899240000</v>
      </c>
      <c r="CZ158" s="252">
        <v>0</v>
      </c>
      <c r="DA158" s="252"/>
      <c r="DB158" s="252"/>
      <c r="DC158" s="252"/>
      <c r="DD158" s="326">
        <v>874057904</v>
      </c>
      <c r="DE158" s="260">
        <v>25182096</v>
      </c>
      <c r="DF158" s="261" t="s">
        <v>2906</v>
      </c>
      <c r="DG158" s="260">
        <v>604075000</v>
      </c>
      <c r="DH158" s="259">
        <v>604075000</v>
      </c>
      <c r="DI158" s="262">
        <v>1</v>
      </c>
      <c r="DJ158" s="175"/>
      <c r="DK158" s="263">
        <v>1</v>
      </c>
      <c r="DL158" s="263">
        <v>0.97199624571860688</v>
      </c>
      <c r="DM158" s="127">
        <v>129.30000000000001</v>
      </c>
      <c r="DN158" s="91"/>
      <c r="DO158" s="91"/>
      <c r="DP158" s="91"/>
      <c r="DQ158" s="91"/>
      <c r="DR158" s="127">
        <v>100</v>
      </c>
      <c r="DS158" s="92"/>
      <c r="DT158" s="127" t="s">
        <v>2903</v>
      </c>
      <c r="DU158" s="92"/>
      <c r="DV158" s="173">
        <v>100</v>
      </c>
      <c r="DW158" s="107"/>
      <c r="DX158" s="107"/>
      <c r="DY158" s="107"/>
      <c r="DZ158" s="107"/>
      <c r="EA158" s="107">
        <v>77</v>
      </c>
      <c r="EB158" s="107">
        <v>23</v>
      </c>
      <c r="EC158" s="107"/>
      <c r="ED158" s="107"/>
      <c r="EE158" s="107">
        <v>100</v>
      </c>
      <c r="EF158" s="92">
        <v>100</v>
      </c>
      <c r="EG158" s="265">
        <v>229.3</v>
      </c>
      <c r="EH158" s="48" t="s">
        <v>168</v>
      </c>
      <c r="EI158" s="92"/>
      <c r="EJ158" s="150">
        <v>6</v>
      </c>
      <c r="EK158" s="150" t="s">
        <v>2705</v>
      </c>
      <c r="EL158" s="150"/>
      <c r="EM158" s="329"/>
      <c r="EN158" s="48"/>
      <c r="EO158" s="48"/>
      <c r="EP158" s="48"/>
      <c r="EQ158" s="48"/>
      <c r="ER158" s="269"/>
      <c r="ES158" s="1"/>
      <c r="ET158" s="1"/>
      <c r="EU158" s="1"/>
    </row>
    <row r="159" spans="1:151" s="98" customFormat="1" ht="48.75" hidden="1" customHeight="1" x14ac:dyDescent="0.2">
      <c r="A159" s="120" t="s">
        <v>2907</v>
      </c>
      <c r="B159" s="121" t="s">
        <v>2907</v>
      </c>
      <c r="C159" s="160" t="s">
        <v>2907</v>
      </c>
      <c r="D159" s="173" t="s">
        <v>2907</v>
      </c>
      <c r="E159" s="247" t="s">
        <v>2908</v>
      </c>
      <c r="F159" s="247"/>
      <c r="G159" s="173" t="s">
        <v>2887</v>
      </c>
      <c r="H159" s="247">
        <v>3014127575</v>
      </c>
      <c r="I159" s="173" t="s">
        <v>1761</v>
      </c>
      <c r="J159" s="173" t="s">
        <v>383</v>
      </c>
      <c r="K159" s="173" t="s">
        <v>384</v>
      </c>
      <c r="L159" s="247">
        <v>119698228326</v>
      </c>
      <c r="M159" s="247">
        <v>26</v>
      </c>
      <c r="N159" s="173" t="s">
        <v>2909</v>
      </c>
      <c r="O159" s="173" t="s">
        <v>2910</v>
      </c>
      <c r="P159" s="173" t="s">
        <v>1144</v>
      </c>
      <c r="Q159" s="173" t="s">
        <v>2911</v>
      </c>
      <c r="R159" s="173">
        <v>2</v>
      </c>
      <c r="S159" s="173" t="s">
        <v>2912</v>
      </c>
      <c r="T159" s="173">
        <v>7</v>
      </c>
      <c r="U159" s="48">
        <v>122</v>
      </c>
      <c r="V159" s="49" t="s">
        <v>2913</v>
      </c>
      <c r="W159" s="173" t="s">
        <v>27</v>
      </c>
      <c r="X159" s="173"/>
      <c r="Y159" s="173"/>
      <c r="Z159" s="173"/>
      <c r="AA159" s="173"/>
      <c r="AB159" s="173" t="s">
        <v>153</v>
      </c>
      <c r="AC159" s="173" t="s">
        <v>153</v>
      </c>
      <c r="AD159" s="173"/>
      <c r="AE159" s="127">
        <v>283.3</v>
      </c>
      <c r="AF159" s="173">
        <f t="shared" si="62"/>
        <v>293.3</v>
      </c>
      <c r="AG159" s="108">
        <v>0</v>
      </c>
      <c r="AH159" s="108">
        <v>0</v>
      </c>
      <c r="AI159" s="322">
        <v>0</v>
      </c>
      <c r="AJ159" s="322">
        <v>0</v>
      </c>
      <c r="AK159" s="127">
        <v>10</v>
      </c>
      <c r="AL159" s="127">
        <v>0</v>
      </c>
      <c r="AM159" s="173">
        <v>241</v>
      </c>
      <c r="AN159" s="173">
        <v>122</v>
      </c>
      <c r="AO159" s="173">
        <v>119</v>
      </c>
      <c r="AP159" s="173"/>
      <c r="AQ159" s="173" t="s">
        <v>1277</v>
      </c>
      <c r="AR159" s="173" t="s">
        <v>438</v>
      </c>
      <c r="AS159" s="173" t="s">
        <v>2914</v>
      </c>
      <c r="AT159" s="173" t="s">
        <v>2738</v>
      </c>
      <c r="AU159" s="127" t="s">
        <v>2915</v>
      </c>
      <c r="AV159" s="127"/>
      <c r="AW159" s="127"/>
      <c r="AX159" s="127"/>
      <c r="AY159" s="127"/>
      <c r="AZ159" s="127"/>
      <c r="BA159" s="127"/>
      <c r="BB159" s="127"/>
      <c r="BC159" s="323">
        <v>2091042364</v>
      </c>
      <c r="BD159" s="323">
        <v>0</v>
      </c>
      <c r="BE159" s="323">
        <v>1394028244</v>
      </c>
      <c r="BF159" s="252">
        <v>3485070608</v>
      </c>
      <c r="BG159" s="253">
        <v>8676524.3319502082</v>
      </c>
      <c r="BH159" s="254">
        <v>0.59</v>
      </c>
      <c r="BI159" s="252"/>
      <c r="BJ159" s="252"/>
      <c r="BK159" s="252"/>
      <c r="BL159" s="252"/>
      <c r="BM159" s="252"/>
      <c r="BN159" s="252"/>
      <c r="BO159" s="252"/>
      <c r="BP159" s="252"/>
      <c r="BQ159" s="252"/>
      <c r="BR159" s="252"/>
      <c r="BS159" s="252"/>
      <c r="BT159" s="252"/>
      <c r="BU159" s="252"/>
      <c r="BV159" s="252"/>
      <c r="BW159" s="252"/>
      <c r="BX159" s="252"/>
      <c r="BY159" s="252"/>
      <c r="BZ159" s="324">
        <v>703514823</v>
      </c>
      <c r="CA159" s="325">
        <v>44208</v>
      </c>
      <c r="CB159" s="324">
        <v>784514835</v>
      </c>
      <c r="CC159" s="325">
        <v>44748</v>
      </c>
      <c r="CD159" s="324">
        <v>603012706</v>
      </c>
      <c r="CE159" s="325">
        <v>45044</v>
      </c>
      <c r="CF159" s="325"/>
      <c r="CG159" s="325"/>
      <c r="CH159" s="325"/>
      <c r="CI159" s="325"/>
      <c r="CJ159" s="325"/>
      <c r="CK159" s="325"/>
      <c r="CL159" s="252"/>
      <c r="CM159" s="252"/>
      <c r="CN159" s="252"/>
      <c r="CO159" s="252"/>
      <c r="CP159" s="252"/>
      <c r="CQ159" s="252"/>
      <c r="CR159" s="252"/>
      <c r="CS159" s="252"/>
      <c r="CT159" s="252"/>
      <c r="CU159" s="252"/>
      <c r="CV159" s="257">
        <v>2091042364</v>
      </c>
      <c r="CW159" s="258">
        <f t="shared" si="60"/>
        <v>603012706</v>
      </c>
      <c r="CX159" s="257">
        <v>0</v>
      </c>
      <c r="CY159" s="258">
        <f t="shared" si="61"/>
        <v>2091042364</v>
      </c>
      <c r="CZ159" s="252">
        <v>0</v>
      </c>
      <c r="DA159" s="252"/>
      <c r="DB159" s="252"/>
      <c r="DC159" s="252"/>
      <c r="DD159" s="259">
        <v>2079824631</v>
      </c>
      <c r="DE159" s="260">
        <v>185443312</v>
      </c>
      <c r="DF159" s="261"/>
      <c r="DG159" s="260">
        <v>1394028244</v>
      </c>
      <c r="DH159" s="259">
        <v>1394028214</v>
      </c>
      <c r="DI159" s="262">
        <v>0.99999997847963262</v>
      </c>
      <c r="DJ159" s="327">
        <v>0.05</v>
      </c>
      <c r="DK159" s="379">
        <v>1</v>
      </c>
      <c r="DL159" s="263">
        <v>0.99463533920061697</v>
      </c>
      <c r="DM159" s="127">
        <v>283.3</v>
      </c>
      <c r="DN159" s="91"/>
      <c r="DO159" s="91" t="s">
        <v>180</v>
      </c>
      <c r="DP159" s="91"/>
      <c r="DQ159" s="91"/>
      <c r="DR159" s="127">
        <v>10</v>
      </c>
      <c r="DS159" s="380" t="s">
        <v>2916</v>
      </c>
      <c r="DT159" s="127">
        <v>0</v>
      </c>
      <c r="DU159" s="92"/>
      <c r="DV159" s="173">
        <v>241</v>
      </c>
      <c r="DW159" s="107">
        <v>0</v>
      </c>
      <c r="DX159" s="107">
        <v>0</v>
      </c>
      <c r="DY159" s="107">
        <v>116</v>
      </c>
      <c r="DZ159" s="107">
        <v>107</v>
      </c>
      <c r="EA159" s="107">
        <v>0</v>
      </c>
      <c r="EB159" s="107">
        <v>0</v>
      </c>
      <c r="EC159" s="107"/>
      <c r="ED159" s="107"/>
      <c r="EE159" s="107">
        <v>0</v>
      </c>
      <c r="EF159" s="173">
        <v>241</v>
      </c>
      <c r="EG159" s="265">
        <v>293.3</v>
      </c>
      <c r="EH159" s="48" t="s">
        <v>168</v>
      </c>
      <c r="EI159" s="97" t="s">
        <v>2917</v>
      </c>
      <c r="EJ159" s="150" t="s">
        <v>2754</v>
      </c>
      <c r="EK159" s="150" t="s">
        <v>803</v>
      </c>
      <c r="EL159" s="150" t="s">
        <v>311</v>
      </c>
      <c r="EM159" s="329" t="s">
        <v>2896</v>
      </c>
      <c r="EN159" s="48"/>
      <c r="EO159" s="48"/>
      <c r="EP159" s="48"/>
      <c r="EQ159" s="48"/>
      <c r="ER159" s="269"/>
      <c r="ES159" s="1"/>
      <c r="ET159" s="1"/>
      <c r="EU159" s="1"/>
    </row>
    <row r="160" spans="1:151" s="98" customFormat="1" ht="64.5" hidden="1" customHeight="1" x14ac:dyDescent="0.2">
      <c r="A160" s="120"/>
      <c r="B160" s="121"/>
      <c r="C160" s="160"/>
      <c r="D160" s="320" t="s">
        <v>2918</v>
      </c>
      <c r="E160" s="247" t="s">
        <v>2919</v>
      </c>
      <c r="F160" s="247"/>
      <c r="G160" s="173" t="s">
        <v>142</v>
      </c>
      <c r="H160" s="247">
        <v>3114759925</v>
      </c>
      <c r="I160" s="173" t="s">
        <v>1761</v>
      </c>
      <c r="J160" s="173" t="s">
        <v>383</v>
      </c>
      <c r="K160" s="173" t="s">
        <v>2920</v>
      </c>
      <c r="L160" s="247">
        <v>505873205818</v>
      </c>
      <c r="M160" s="247">
        <v>26</v>
      </c>
      <c r="N160" s="173" t="s">
        <v>2921</v>
      </c>
      <c r="O160" s="173" t="s">
        <v>2922</v>
      </c>
      <c r="P160" s="173" t="s">
        <v>2923</v>
      </c>
      <c r="Q160" s="173" t="s">
        <v>2924</v>
      </c>
      <c r="R160" s="173">
        <v>1</v>
      </c>
      <c r="S160" s="173" t="s">
        <v>2925</v>
      </c>
      <c r="T160" s="173">
        <v>8</v>
      </c>
      <c r="U160" s="48">
        <v>151</v>
      </c>
      <c r="V160" s="49" t="s">
        <v>2926</v>
      </c>
      <c r="W160" s="173" t="s">
        <v>27</v>
      </c>
      <c r="X160" s="173"/>
      <c r="Y160" s="173"/>
      <c r="Z160" s="173"/>
      <c r="AA160" s="173"/>
      <c r="AB160" s="173" t="s">
        <v>153</v>
      </c>
      <c r="AC160" s="173" t="s">
        <v>153</v>
      </c>
      <c r="AD160" s="173" t="s">
        <v>153</v>
      </c>
      <c r="AE160" s="127">
        <v>18000</v>
      </c>
      <c r="AF160" s="173">
        <f t="shared" si="62"/>
        <v>19200</v>
      </c>
      <c r="AG160" s="108">
        <v>0</v>
      </c>
      <c r="AH160" s="108">
        <v>0</v>
      </c>
      <c r="AI160" s="322">
        <v>0</v>
      </c>
      <c r="AJ160" s="322">
        <v>0</v>
      </c>
      <c r="AK160" s="127">
        <v>1200</v>
      </c>
      <c r="AL160" s="127">
        <v>0</v>
      </c>
      <c r="AM160" s="173">
        <v>346</v>
      </c>
      <c r="AN160" s="173">
        <v>151</v>
      </c>
      <c r="AO160" s="173">
        <v>195</v>
      </c>
      <c r="AP160" s="173"/>
      <c r="AQ160" s="173" t="s">
        <v>1277</v>
      </c>
      <c r="AR160" s="173" t="s">
        <v>2927</v>
      </c>
      <c r="AS160" s="173" t="s">
        <v>2928</v>
      </c>
      <c r="AT160" s="173" t="s">
        <v>2714</v>
      </c>
      <c r="AU160" s="127" t="s">
        <v>2929</v>
      </c>
      <c r="AV160" s="127"/>
      <c r="AW160" s="127"/>
      <c r="AX160" s="127"/>
      <c r="AY160" s="127"/>
      <c r="AZ160" s="127"/>
      <c r="BA160" s="127"/>
      <c r="BB160" s="127"/>
      <c r="BC160" s="323">
        <v>2753219677</v>
      </c>
      <c r="BD160" s="323">
        <v>0</v>
      </c>
      <c r="BE160" s="323">
        <v>1835479785</v>
      </c>
      <c r="BF160" s="252">
        <v>4588699462</v>
      </c>
      <c r="BG160" s="253">
        <v>7957282.3034682078</v>
      </c>
      <c r="BH160" s="254">
        <v>0.59</v>
      </c>
      <c r="BI160" s="252"/>
      <c r="BJ160" s="252"/>
      <c r="BK160" s="252"/>
      <c r="BL160" s="252"/>
      <c r="BM160" s="252"/>
      <c r="BN160" s="252"/>
      <c r="BO160" s="252"/>
      <c r="BP160" s="252"/>
      <c r="BQ160" s="252"/>
      <c r="BR160" s="252"/>
      <c r="BS160" s="252"/>
      <c r="BT160" s="252"/>
      <c r="BU160" s="252"/>
      <c r="BV160" s="252"/>
      <c r="BW160" s="252"/>
      <c r="BX160" s="252"/>
      <c r="BY160" s="252"/>
      <c r="BZ160" s="324">
        <v>963626887</v>
      </c>
      <c r="CA160" s="325">
        <v>44258</v>
      </c>
      <c r="CB160" s="324">
        <v>963626887</v>
      </c>
      <c r="CC160" s="325">
        <v>44774</v>
      </c>
      <c r="CD160" s="252">
        <v>825965903</v>
      </c>
      <c r="CE160" s="334">
        <v>45197</v>
      </c>
      <c r="CF160" s="334"/>
      <c r="CG160" s="334"/>
      <c r="CH160" s="334"/>
      <c r="CI160" s="334"/>
      <c r="CJ160" s="334"/>
      <c r="CK160" s="334"/>
      <c r="CL160" s="252"/>
      <c r="CM160" s="252"/>
      <c r="CN160" s="252"/>
      <c r="CO160" s="252"/>
      <c r="CP160" s="252"/>
      <c r="CQ160" s="252"/>
      <c r="CR160" s="252"/>
      <c r="CS160" s="252"/>
      <c r="CT160" s="252"/>
      <c r="CU160" s="252"/>
      <c r="CV160" s="257">
        <v>2753219677</v>
      </c>
      <c r="CW160" s="258">
        <f t="shared" si="60"/>
        <v>825965903</v>
      </c>
      <c r="CX160" s="257">
        <v>0</v>
      </c>
      <c r="CY160" s="258">
        <f t="shared" si="61"/>
        <v>2753219677</v>
      </c>
      <c r="CZ160" s="252">
        <v>0</v>
      </c>
      <c r="DA160" s="252"/>
      <c r="DB160" s="252"/>
      <c r="DC160" s="252"/>
      <c r="DD160" s="326">
        <v>1923616156</v>
      </c>
      <c r="DE160" s="260">
        <v>829603521</v>
      </c>
      <c r="DF160" s="261"/>
      <c r="DG160" s="260">
        <v>1835479785</v>
      </c>
      <c r="DH160" s="259">
        <v>1065979461</v>
      </c>
      <c r="DI160" s="262">
        <v>0.58076338933909866</v>
      </c>
      <c r="DJ160" s="327">
        <v>0.08</v>
      </c>
      <c r="DK160" s="263">
        <v>0.7</v>
      </c>
      <c r="DL160" s="263">
        <v>0.69867877673169776</v>
      </c>
      <c r="DM160" s="127">
        <v>18000</v>
      </c>
      <c r="DN160" s="91"/>
      <c r="DO160" s="91"/>
      <c r="DP160" s="91"/>
      <c r="DQ160" s="91"/>
      <c r="DR160" s="127"/>
      <c r="DS160" s="92" t="s">
        <v>347</v>
      </c>
      <c r="DT160" s="127"/>
      <c r="DU160" s="92" t="s">
        <v>347</v>
      </c>
      <c r="DV160" s="173">
        <v>346</v>
      </c>
      <c r="DW160" s="107"/>
      <c r="DX160" s="107"/>
      <c r="DY160" s="107">
        <v>195</v>
      </c>
      <c r="DZ160" s="107">
        <v>151</v>
      </c>
      <c r="EA160" s="107"/>
      <c r="EB160" s="107"/>
      <c r="EC160" s="107"/>
      <c r="ED160" s="107"/>
      <c r="EE160" s="107">
        <v>103</v>
      </c>
      <c r="EF160" s="92">
        <v>103</v>
      </c>
      <c r="EG160" s="265">
        <v>19200</v>
      </c>
      <c r="EH160" s="48" t="s">
        <v>168</v>
      </c>
      <c r="EI160" s="266" t="s">
        <v>2930</v>
      </c>
      <c r="EJ160" s="150" t="s">
        <v>2754</v>
      </c>
      <c r="EK160" s="150" t="s">
        <v>803</v>
      </c>
      <c r="EL160" s="150" t="s">
        <v>1419</v>
      </c>
      <c r="EM160" s="329">
        <v>45153</v>
      </c>
      <c r="EN160" s="48">
        <v>346</v>
      </c>
      <c r="EO160" s="48">
        <v>346</v>
      </c>
      <c r="EP160" s="48" t="s">
        <v>2931</v>
      </c>
      <c r="EQ160" s="48">
        <v>346</v>
      </c>
      <c r="ER160" s="269"/>
      <c r="ES160" s="1"/>
      <c r="ET160" s="1"/>
      <c r="EU160" s="1"/>
    </row>
    <row r="161" spans="1:151" s="98" customFormat="1" ht="48.75" hidden="1" customHeight="1" x14ac:dyDescent="0.2">
      <c r="A161" s="120"/>
      <c r="B161" s="121"/>
      <c r="C161" s="160"/>
      <c r="D161" s="320" t="s">
        <v>2932</v>
      </c>
      <c r="E161" s="247" t="s">
        <v>2933</v>
      </c>
      <c r="F161" s="247"/>
      <c r="G161" s="321" t="s">
        <v>2684</v>
      </c>
      <c r="H161" s="247">
        <v>3103626714</v>
      </c>
      <c r="I161" s="173" t="s">
        <v>1761</v>
      </c>
      <c r="J161" s="173" t="s">
        <v>601</v>
      </c>
      <c r="K161" s="173" t="s">
        <v>602</v>
      </c>
      <c r="L161" s="247" t="s">
        <v>2934</v>
      </c>
      <c r="M161" s="247">
        <v>24</v>
      </c>
      <c r="N161" s="173" t="s">
        <v>2935</v>
      </c>
      <c r="O161" s="173" t="s">
        <v>2936</v>
      </c>
      <c r="P161" s="173" t="s">
        <v>606</v>
      </c>
      <c r="Q161" s="173" t="s">
        <v>2937</v>
      </c>
      <c r="R161" s="173">
        <v>3</v>
      </c>
      <c r="S161" s="173" t="s">
        <v>2938</v>
      </c>
      <c r="T161" s="173">
        <v>4</v>
      </c>
      <c r="U161" s="48">
        <v>28</v>
      </c>
      <c r="V161" s="49" t="s">
        <v>2939</v>
      </c>
      <c r="W161" s="173" t="s">
        <v>27</v>
      </c>
      <c r="X161" s="173"/>
      <c r="Y161" s="173"/>
      <c r="Z161" s="173"/>
      <c r="AA161" s="173"/>
      <c r="AB161" s="173" t="s">
        <v>153</v>
      </c>
      <c r="AC161" s="173" t="s">
        <v>153</v>
      </c>
      <c r="AD161" s="173"/>
      <c r="AE161" s="127">
        <v>94</v>
      </c>
      <c r="AF161" s="173">
        <f t="shared" si="62"/>
        <v>124</v>
      </c>
      <c r="AG161" s="108">
        <v>0</v>
      </c>
      <c r="AH161" s="108">
        <v>0</v>
      </c>
      <c r="AI161" s="322">
        <v>0</v>
      </c>
      <c r="AJ161" s="322">
        <v>0</v>
      </c>
      <c r="AK161" s="127">
        <v>30</v>
      </c>
      <c r="AL161" s="127">
        <v>7.2</v>
      </c>
      <c r="AM161" s="173">
        <v>94</v>
      </c>
      <c r="AN161" s="173">
        <v>28</v>
      </c>
      <c r="AO161" s="173">
        <v>66</v>
      </c>
      <c r="AP161" s="173"/>
      <c r="AQ161" s="250" t="s">
        <v>155</v>
      </c>
      <c r="AR161" s="173" t="s">
        <v>208</v>
      </c>
      <c r="AS161" s="173" t="s">
        <v>2387</v>
      </c>
      <c r="AT161" s="173" t="s">
        <v>2726</v>
      </c>
      <c r="AU161" s="127" t="s">
        <v>2940</v>
      </c>
      <c r="AV161" s="127"/>
      <c r="AW161" s="127"/>
      <c r="AX161" s="127"/>
      <c r="AY161" s="127"/>
      <c r="AZ161" s="127"/>
      <c r="BA161" s="127"/>
      <c r="BB161" s="127"/>
      <c r="BC161" s="323">
        <v>832579366</v>
      </c>
      <c r="BD161" s="323">
        <v>0</v>
      </c>
      <c r="BE161" s="323">
        <v>2171459888</v>
      </c>
      <c r="BF161" s="302">
        <v>3004039254</v>
      </c>
      <c r="BG161" s="253">
        <v>8857227.2978723403</v>
      </c>
      <c r="BH161" s="254">
        <v>0.27</v>
      </c>
      <c r="BI161" s="252"/>
      <c r="BJ161" s="252"/>
      <c r="BK161" s="252"/>
      <c r="BL161" s="252"/>
      <c r="BM161" s="252"/>
      <c r="BN161" s="252"/>
      <c r="BO161" s="252"/>
      <c r="BP161" s="252"/>
      <c r="BQ161" s="252"/>
      <c r="BR161" s="252"/>
      <c r="BS161" s="252"/>
      <c r="BT161" s="252"/>
      <c r="BU161" s="252"/>
      <c r="BV161" s="252"/>
      <c r="BW161" s="252"/>
      <c r="BX161" s="252"/>
      <c r="BY161" s="252"/>
      <c r="BZ161" s="324">
        <v>291402778</v>
      </c>
      <c r="CA161" s="325">
        <v>44174</v>
      </c>
      <c r="CB161" s="324">
        <v>291402778</v>
      </c>
      <c r="CC161" s="325">
        <v>44498</v>
      </c>
      <c r="CD161" s="324">
        <v>249773810</v>
      </c>
      <c r="CE161" s="325">
        <v>44771</v>
      </c>
      <c r="CF161" s="325"/>
      <c r="CG161" s="325"/>
      <c r="CH161" s="325"/>
      <c r="CI161" s="325"/>
      <c r="CJ161" s="325"/>
      <c r="CK161" s="325"/>
      <c r="CL161" s="252"/>
      <c r="CM161" s="252"/>
      <c r="CN161" s="252"/>
      <c r="CO161" s="252"/>
      <c r="CP161" s="252"/>
      <c r="CQ161" s="252"/>
      <c r="CR161" s="252"/>
      <c r="CS161" s="252"/>
      <c r="CT161" s="252"/>
      <c r="CU161" s="252"/>
      <c r="CV161" s="257">
        <v>832579366</v>
      </c>
      <c r="CW161" s="258">
        <f t="shared" si="60"/>
        <v>249773810</v>
      </c>
      <c r="CX161" s="257">
        <v>0</v>
      </c>
      <c r="CY161" s="258">
        <f t="shared" si="61"/>
        <v>832579366</v>
      </c>
      <c r="CZ161" s="252">
        <v>0</v>
      </c>
      <c r="DA161" s="252"/>
      <c r="DB161" s="252"/>
      <c r="DC161" s="252"/>
      <c r="DD161" s="326">
        <v>832579366</v>
      </c>
      <c r="DE161" s="260">
        <v>0</v>
      </c>
      <c r="DF161" s="261"/>
      <c r="DG161" s="260">
        <v>2171459888</v>
      </c>
      <c r="DH161" s="259">
        <v>2171459888</v>
      </c>
      <c r="DI161" s="262">
        <v>1</v>
      </c>
      <c r="DJ161" s="327"/>
      <c r="DK161" s="263">
        <v>1</v>
      </c>
      <c r="DL161" s="263">
        <v>1</v>
      </c>
      <c r="DM161" s="127">
        <v>94</v>
      </c>
      <c r="DN161" s="91"/>
      <c r="DO161" s="91"/>
      <c r="DP161" s="91"/>
      <c r="DQ161" s="91" t="s">
        <v>180</v>
      </c>
      <c r="DR161" s="127">
        <v>30</v>
      </c>
      <c r="DS161" s="92"/>
      <c r="DT161" s="127">
        <v>7.2</v>
      </c>
      <c r="DU161" s="92"/>
      <c r="DV161" s="92">
        <v>94</v>
      </c>
      <c r="DW161" s="107">
        <v>49</v>
      </c>
      <c r="DX161" s="107">
        <v>40</v>
      </c>
      <c r="DY161" s="107">
        <v>2</v>
      </c>
      <c r="DZ161" s="107">
        <v>3</v>
      </c>
      <c r="EA161" s="107"/>
      <c r="EB161" s="107"/>
      <c r="EC161" s="107"/>
      <c r="ED161" s="107"/>
      <c r="EE161" s="107">
        <v>75</v>
      </c>
      <c r="EF161" s="92">
        <v>94</v>
      </c>
      <c r="EG161" s="265">
        <v>124</v>
      </c>
      <c r="EH161" s="48" t="s">
        <v>168</v>
      </c>
      <c r="EI161" s="266"/>
      <c r="EJ161" s="150">
        <v>7</v>
      </c>
      <c r="EK161" s="150"/>
      <c r="EL161" s="150"/>
      <c r="EM161" s="329"/>
      <c r="EN161" s="48"/>
      <c r="EO161" s="48"/>
      <c r="EP161" s="48"/>
      <c r="EQ161" s="48"/>
      <c r="ER161" s="269"/>
      <c r="ES161" s="1"/>
      <c r="ET161" s="1"/>
      <c r="EU161" s="1"/>
    </row>
    <row r="162" spans="1:151" s="98" customFormat="1" ht="48.75" hidden="1" customHeight="1" x14ac:dyDescent="0.2">
      <c r="A162" s="120"/>
      <c r="B162" s="121"/>
      <c r="C162" s="245" t="s">
        <v>2941</v>
      </c>
      <c r="D162" s="173" t="s">
        <v>2941</v>
      </c>
      <c r="E162" s="247" t="s">
        <v>2942</v>
      </c>
      <c r="F162" s="247"/>
      <c r="G162" s="321" t="s">
        <v>2684</v>
      </c>
      <c r="H162" s="247">
        <v>3157924015</v>
      </c>
      <c r="I162" s="173" t="s">
        <v>1761</v>
      </c>
      <c r="J162" s="173" t="s">
        <v>229</v>
      </c>
      <c r="K162" s="173" t="s">
        <v>355</v>
      </c>
      <c r="L162" s="247">
        <v>618410304379</v>
      </c>
      <c r="M162" s="247">
        <v>18</v>
      </c>
      <c r="N162" s="173" t="s">
        <v>2943</v>
      </c>
      <c r="O162" s="173" t="s">
        <v>2944</v>
      </c>
      <c r="P162" s="173" t="s">
        <v>2945</v>
      </c>
      <c r="Q162" s="173" t="s">
        <v>2946</v>
      </c>
      <c r="R162" s="173">
        <v>3</v>
      </c>
      <c r="S162" s="173" t="s">
        <v>2947</v>
      </c>
      <c r="T162" s="173">
        <v>83</v>
      </c>
      <c r="U162" s="48">
        <v>41</v>
      </c>
      <c r="V162" s="49" t="s">
        <v>2948</v>
      </c>
      <c r="W162" s="173" t="s">
        <v>27</v>
      </c>
      <c r="X162" s="173"/>
      <c r="Y162" s="173"/>
      <c r="Z162" s="173"/>
      <c r="AA162" s="173"/>
      <c r="AB162" s="173" t="s">
        <v>153</v>
      </c>
      <c r="AC162" s="173" t="s">
        <v>153</v>
      </c>
      <c r="AD162" s="173"/>
      <c r="AE162" s="127">
        <v>354</v>
      </c>
      <c r="AF162" s="173">
        <f t="shared" si="62"/>
        <v>933</v>
      </c>
      <c r="AG162" s="108">
        <v>0</v>
      </c>
      <c r="AH162" s="108">
        <v>0</v>
      </c>
      <c r="AI162" s="322">
        <v>0</v>
      </c>
      <c r="AJ162" s="322">
        <v>0</v>
      </c>
      <c r="AK162" s="127">
        <v>579</v>
      </c>
      <c r="AL162" s="127">
        <v>354</v>
      </c>
      <c r="AM162" s="173">
        <v>177</v>
      </c>
      <c r="AN162" s="173">
        <v>41</v>
      </c>
      <c r="AO162" s="173">
        <v>136</v>
      </c>
      <c r="AP162" s="173"/>
      <c r="AQ162" s="250" t="s">
        <v>155</v>
      </c>
      <c r="AR162" s="173" t="s">
        <v>208</v>
      </c>
      <c r="AS162" s="173" t="s">
        <v>1278</v>
      </c>
      <c r="AT162" s="173" t="s">
        <v>2726</v>
      </c>
      <c r="AU162" s="127" t="s">
        <v>2949</v>
      </c>
      <c r="AV162" s="127"/>
      <c r="AW162" s="127"/>
      <c r="AX162" s="127"/>
      <c r="AY162" s="127"/>
      <c r="AZ162" s="127"/>
      <c r="BA162" s="127"/>
      <c r="BB162" s="251"/>
      <c r="BC162" s="323">
        <v>1592982000</v>
      </c>
      <c r="BD162" s="323">
        <v>0</v>
      </c>
      <c r="BE162" s="323">
        <v>2902192000</v>
      </c>
      <c r="BF162" s="302">
        <v>4495174000</v>
      </c>
      <c r="BG162" s="253">
        <v>8999898.3050847463</v>
      </c>
      <c r="BH162" s="254">
        <v>0.35</v>
      </c>
      <c r="BI162" s="252"/>
      <c r="BJ162" s="252"/>
      <c r="BK162" s="252"/>
      <c r="BL162" s="252"/>
      <c r="BM162" s="252"/>
      <c r="BN162" s="252"/>
      <c r="BO162" s="252"/>
      <c r="BP162" s="252"/>
      <c r="BQ162" s="252"/>
      <c r="BR162" s="252"/>
      <c r="BS162" s="252"/>
      <c r="BT162" s="252"/>
      <c r="BU162" s="252"/>
      <c r="BV162" s="252"/>
      <c r="BW162" s="252"/>
      <c r="BX162" s="252"/>
      <c r="BY162" s="252"/>
      <c r="BZ162" s="324">
        <v>557543700</v>
      </c>
      <c r="CA162" s="325">
        <v>44181</v>
      </c>
      <c r="CB162" s="324">
        <v>557543700</v>
      </c>
      <c r="CC162" s="325">
        <v>44490</v>
      </c>
      <c r="CD162" s="324">
        <v>477682200</v>
      </c>
      <c r="CE162" s="325">
        <v>44621</v>
      </c>
      <c r="CF162" s="325"/>
      <c r="CG162" s="325"/>
      <c r="CH162" s="325"/>
      <c r="CI162" s="325"/>
      <c r="CJ162" s="325"/>
      <c r="CK162" s="325"/>
      <c r="CL162" s="324"/>
      <c r="CM162" s="324"/>
      <c r="CN162" s="324"/>
      <c r="CO162" s="324"/>
      <c r="CP162" s="324"/>
      <c r="CQ162" s="324"/>
      <c r="CR162" s="324"/>
      <c r="CS162" s="324"/>
      <c r="CT162" s="324"/>
      <c r="CU162" s="324"/>
      <c r="CV162" s="257">
        <v>1592769600</v>
      </c>
      <c r="CW162" s="258">
        <f t="shared" si="60"/>
        <v>477682200</v>
      </c>
      <c r="CX162" s="257">
        <v>212400</v>
      </c>
      <c r="CY162" s="258">
        <f t="shared" si="61"/>
        <v>1592769600</v>
      </c>
      <c r="CZ162" s="252">
        <v>0</v>
      </c>
      <c r="DA162" s="252"/>
      <c r="DB162" s="252"/>
      <c r="DC162" s="252"/>
      <c r="DD162" s="326">
        <v>1592769600</v>
      </c>
      <c r="DE162" s="260">
        <v>0</v>
      </c>
      <c r="DF162" s="261" t="s">
        <v>2950</v>
      </c>
      <c r="DG162" s="260">
        <v>2902192000</v>
      </c>
      <c r="DH162" s="259">
        <v>2902192000</v>
      </c>
      <c r="DI162" s="262">
        <v>1</v>
      </c>
      <c r="DJ162" s="327"/>
      <c r="DK162" s="263">
        <v>1</v>
      </c>
      <c r="DL162" s="263">
        <v>0.99986666516005829</v>
      </c>
      <c r="DM162" s="127">
        <v>354</v>
      </c>
      <c r="DN162" s="91"/>
      <c r="DO162" s="91"/>
      <c r="DP162" s="91"/>
      <c r="DQ162" s="91" t="s">
        <v>180</v>
      </c>
      <c r="DR162" s="127">
        <v>579</v>
      </c>
      <c r="DS162" s="92"/>
      <c r="DT162" s="127">
        <v>354</v>
      </c>
      <c r="DU162" s="92"/>
      <c r="DV162" s="92">
        <v>177</v>
      </c>
      <c r="DW162" s="107">
        <v>120</v>
      </c>
      <c r="DX162" s="107">
        <v>53</v>
      </c>
      <c r="DY162" s="107"/>
      <c r="DZ162" s="107"/>
      <c r="EA162" s="107">
        <v>2</v>
      </c>
      <c r="EB162" s="107">
        <v>2</v>
      </c>
      <c r="EC162" s="107"/>
      <c r="ED162" s="107"/>
      <c r="EE162" s="107">
        <v>177</v>
      </c>
      <c r="EF162" s="92">
        <v>177</v>
      </c>
      <c r="EG162" s="265">
        <v>933</v>
      </c>
      <c r="EH162" s="48" t="s">
        <v>168</v>
      </c>
      <c r="EI162" s="328"/>
      <c r="EJ162" s="150">
        <v>6</v>
      </c>
      <c r="EK162" s="150" t="s">
        <v>2705</v>
      </c>
      <c r="EL162" s="150"/>
      <c r="EM162" s="329"/>
      <c r="EN162" s="48"/>
      <c r="EO162" s="48"/>
      <c r="EP162" s="48"/>
      <c r="EQ162" s="48"/>
      <c r="ER162" s="269"/>
      <c r="ES162" s="1"/>
      <c r="ET162" s="1"/>
      <c r="EU162" s="1"/>
    </row>
    <row r="163" spans="1:151" s="98" customFormat="1" ht="48.75" hidden="1" customHeight="1" x14ac:dyDescent="0.2">
      <c r="A163" s="120" t="s">
        <v>2951</v>
      </c>
      <c r="B163" s="121" t="s">
        <v>2951</v>
      </c>
      <c r="C163" s="381" t="s">
        <v>2951</v>
      </c>
      <c r="D163" s="173" t="s">
        <v>2951</v>
      </c>
      <c r="E163" s="173" t="s">
        <v>2952</v>
      </c>
      <c r="F163" s="173"/>
      <c r="G163" s="321" t="s">
        <v>2684</v>
      </c>
      <c r="H163" s="247">
        <v>3004946013</v>
      </c>
      <c r="I163" s="173" t="s">
        <v>1761</v>
      </c>
      <c r="J163" s="173" t="s">
        <v>144</v>
      </c>
      <c r="K163" s="173" t="s">
        <v>831</v>
      </c>
      <c r="L163" s="247">
        <v>1313688153773</v>
      </c>
      <c r="M163" s="173">
        <v>20</v>
      </c>
      <c r="N163" s="173" t="s">
        <v>2953</v>
      </c>
      <c r="O163" s="173" t="s">
        <v>2954</v>
      </c>
      <c r="P163" s="173" t="s">
        <v>662</v>
      </c>
      <c r="Q163" s="173" t="s">
        <v>2955</v>
      </c>
      <c r="R163" s="173">
        <v>1</v>
      </c>
      <c r="S163" s="247" t="s">
        <v>2956</v>
      </c>
      <c r="T163" s="173">
        <v>22</v>
      </c>
      <c r="U163" s="48">
        <v>59</v>
      </c>
      <c r="V163" s="49" t="s">
        <v>2957</v>
      </c>
      <c r="W163" s="173" t="s">
        <v>27</v>
      </c>
      <c r="X163" s="173"/>
      <c r="Y163" s="173"/>
      <c r="Z163" s="173"/>
      <c r="AA163" s="173"/>
      <c r="AB163" s="173" t="s">
        <v>153</v>
      </c>
      <c r="AC163" s="173" t="s">
        <v>153</v>
      </c>
      <c r="AD163" s="173"/>
      <c r="AE163" s="127">
        <v>242</v>
      </c>
      <c r="AF163" s="173">
        <f t="shared" si="62"/>
        <v>775</v>
      </c>
      <c r="AG163" s="108">
        <v>0</v>
      </c>
      <c r="AH163" s="108">
        <v>0</v>
      </c>
      <c r="AI163" s="249">
        <v>0</v>
      </c>
      <c r="AJ163" s="249">
        <v>0</v>
      </c>
      <c r="AK163" s="127">
        <v>533</v>
      </c>
      <c r="AL163" s="127">
        <v>242</v>
      </c>
      <c r="AM163" s="173">
        <v>121</v>
      </c>
      <c r="AN163" s="173">
        <v>59</v>
      </c>
      <c r="AO163" s="173">
        <v>62</v>
      </c>
      <c r="AP163" s="173"/>
      <c r="AQ163" s="250" t="s">
        <v>155</v>
      </c>
      <c r="AR163" s="173" t="s">
        <v>208</v>
      </c>
      <c r="AS163" s="173" t="s">
        <v>320</v>
      </c>
      <c r="AT163" s="173" t="s">
        <v>2726</v>
      </c>
      <c r="AU163" s="127" t="s">
        <v>2958</v>
      </c>
      <c r="AV163" s="127"/>
      <c r="AW163" s="127"/>
      <c r="AX163" s="127"/>
      <c r="AY163" s="127"/>
      <c r="AZ163" s="127"/>
      <c r="BA163" s="127"/>
      <c r="BB163" s="127"/>
      <c r="BC163" s="323">
        <v>1088999000</v>
      </c>
      <c r="BD163" s="323">
        <v>0</v>
      </c>
      <c r="BE163" s="323">
        <v>5148270869</v>
      </c>
      <c r="BF163" s="302">
        <v>6237269869</v>
      </c>
      <c r="BG163" s="253">
        <v>8999991.73553719</v>
      </c>
      <c r="BH163" s="254">
        <v>0.17</v>
      </c>
      <c r="BI163" s="252"/>
      <c r="BJ163" s="252"/>
      <c r="BK163" s="252"/>
      <c r="BL163" s="252"/>
      <c r="BM163" s="252"/>
      <c r="BN163" s="252"/>
      <c r="BO163" s="252"/>
      <c r="BP163" s="252"/>
      <c r="BQ163" s="252"/>
      <c r="BR163" s="252"/>
      <c r="BS163" s="252"/>
      <c r="BT163" s="252"/>
      <c r="BU163" s="252"/>
      <c r="BV163" s="252"/>
      <c r="BW163" s="252"/>
      <c r="BX163" s="252"/>
      <c r="BY163" s="252"/>
      <c r="BZ163" s="324">
        <v>381149650</v>
      </c>
      <c r="CA163" s="325">
        <v>44189</v>
      </c>
      <c r="CB163" s="324">
        <v>381149650</v>
      </c>
      <c r="CC163" s="325">
        <v>44448</v>
      </c>
      <c r="CD163" s="324">
        <v>326699700</v>
      </c>
      <c r="CE163" s="325">
        <v>44564</v>
      </c>
      <c r="CF163" s="325"/>
      <c r="CG163" s="325"/>
      <c r="CH163" s="325"/>
      <c r="CI163" s="325"/>
      <c r="CJ163" s="325"/>
      <c r="CK163" s="325"/>
      <c r="CL163" s="252"/>
      <c r="CM163" s="252"/>
      <c r="CN163" s="252"/>
      <c r="CO163" s="252"/>
      <c r="CP163" s="252"/>
      <c r="CQ163" s="252"/>
      <c r="CR163" s="252"/>
      <c r="CS163" s="252"/>
      <c r="CT163" s="252"/>
      <c r="CU163" s="252"/>
      <c r="CV163" s="257">
        <v>1088999000</v>
      </c>
      <c r="CW163" s="258">
        <f t="shared" si="60"/>
        <v>326699700</v>
      </c>
      <c r="CX163" s="257">
        <v>0</v>
      </c>
      <c r="CY163" s="258">
        <f t="shared" si="61"/>
        <v>1088999000</v>
      </c>
      <c r="CZ163" s="252">
        <v>0</v>
      </c>
      <c r="DA163" s="252"/>
      <c r="DB163" s="252"/>
      <c r="DC163" s="252"/>
      <c r="DD163" s="326">
        <v>1088999000</v>
      </c>
      <c r="DE163" s="260">
        <v>0</v>
      </c>
      <c r="DF163" s="261"/>
      <c r="DG163" s="260">
        <v>5148270869</v>
      </c>
      <c r="DH163" s="326">
        <v>5151870869.71</v>
      </c>
      <c r="DI163" s="262">
        <v>1.0006992640444925</v>
      </c>
      <c r="DJ163" s="347"/>
      <c r="DK163" s="263">
        <v>1</v>
      </c>
      <c r="DL163" s="263">
        <v>1</v>
      </c>
      <c r="DM163" s="127">
        <v>242</v>
      </c>
      <c r="DN163" s="91"/>
      <c r="DO163" s="91"/>
      <c r="DP163" s="91"/>
      <c r="DQ163" s="91" t="s">
        <v>180</v>
      </c>
      <c r="DR163" s="127">
        <v>533</v>
      </c>
      <c r="DS163" s="92"/>
      <c r="DT163" s="127">
        <v>242</v>
      </c>
      <c r="DU163" s="348"/>
      <c r="DV163" s="173">
        <v>121</v>
      </c>
      <c r="DW163" s="107">
        <v>61</v>
      </c>
      <c r="DX163" s="107">
        <v>60</v>
      </c>
      <c r="DY163" s="107"/>
      <c r="DZ163" s="107"/>
      <c r="EA163" s="107"/>
      <c r="EB163" s="107"/>
      <c r="EC163" s="107"/>
      <c r="ED163" s="107"/>
      <c r="EE163" s="107">
        <v>121</v>
      </c>
      <c r="EF163" s="92">
        <v>121</v>
      </c>
      <c r="EG163" s="265">
        <v>775</v>
      </c>
      <c r="EH163" s="48" t="s">
        <v>168</v>
      </c>
      <c r="EI163" s="266"/>
      <c r="EJ163" s="150" t="s">
        <v>2717</v>
      </c>
      <c r="EK163" s="150" t="s">
        <v>505</v>
      </c>
      <c r="EL163" s="150"/>
      <c r="EM163" s="329"/>
      <c r="EN163" s="48"/>
      <c r="EO163" s="48"/>
      <c r="EP163" s="48"/>
      <c r="EQ163" s="48"/>
      <c r="ER163" s="269"/>
      <c r="ES163" s="1"/>
      <c r="ET163" s="1"/>
      <c r="EU163" s="1"/>
    </row>
    <row r="164" spans="1:151" s="98" customFormat="1" ht="48.75" hidden="1" customHeight="1" x14ac:dyDescent="0.2">
      <c r="A164" s="120" t="s">
        <v>2959</v>
      </c>
      <c r="B164" s="121" t="s">
        <v>2959</v>
      </c>
      <c r="C164" s="245" t="s">
        <v>2959</v>
      </c>
      <c r="D164" s="173" t="s">
        <v>2959</v>
      </c>
      <c r="E164" s="247" t="s">
        <v>2960</v>
      </c>
      <c r="F164" s="247"/>
      <c r="G164" s="321" t="s">
        <v>2684</v>
      </c>
      <c r="H164" s="247">
        <v>3157924015</v>
      </c>
      <c r="I164" s="173" t="s">
        <v>1761</v>
      </c>
      <c r="J164" s="173" t="s">
        <v>229</v>
      </c>
      <c r="K164" s="173" t="s">
        <v>355</v>
      </c>
      <c r="L164" s="247">
        <v>618001285779</v>
      </c>
      <c r="M164" s="247">
        <v>12</v>
      </c>
      <c r="N164" s="173" t="s">
        <v>2961</v>
      </c>
      <c r="O164" s="173" t="s">
        <v>2962</v>
      </c>
      <c r="P164" s="173" t="s">
        <v>2945</v>
      </c>
      <c r="Q164" s="173" t="s">
        <v>2963</v>
      </c>
      <c r="R164" s="173">
        <v>1</v>
      </c>
      <c r="S164" s="173" t="s">
        <v>2964</v>
      </c>
      <c r="T164" s="173">
        <v>22</v>
      </c>
      <c r="U164" s="48">
        <v>27</v>
      </c>
      <c r="V164" s="49" t="s">
        <v>2965</v>
      </c>
      <c r="W164" s="173" t="s">
        <v>27</v>
      </c>
      <c r="X164" s="173"/>
      <c r="Y164" s="173"/>
      <c r="Z164" s="173"/>
      <c r="AA164" s="173"/>
      <c r="AB164" s="173" t="s">
        <v>153</v>
      </c>
      <c r="AC164" s="173" t="s">
        <v>153</v>
      </c>
      <c r="AD164" s="173"/>
      <c r="AE164" s="127">
        <v>65</v>
      </c>
      <c r="AF164" s="173">
        <f t="shared" si="62"/>
        <v>408</v>
      </c>
      <c r="AG164" s="108">
        <v>0</v>
      </c>
      <c r="AH164" s="108">
        <v>0</v>
      </c>
      <c r="AI164" s="322">
        <v>0</v>
      </c>
      <c r="AJ164" s="322">
        <v>0</v>
      </c>
      <c r="AK164" s="127">
        <v>343</v>
      </c>
      <c r="AL164" s="127">
        <v>65</v>
      </c>
      <c r="AM164" s="173">
        <v>65</v>
      </c>
      <c r="AN164" s="173">
        <v>27</v>
      </c>
      <c r="AO164" s="173">
        <v>38</v>
      </c>
      <c r="AP164" s="173"/>
      <c r="AQ164" s="250" t="s">
        <v>155</v>
      </c>
      <c r="AR164" s="173" t="s">
        <v>208</v>
      </c>
      <c r="AS164" s="173" t="s">
        <v>2966</v>
      </c>
      <c r="AT164" s="173" t="s">
        <v>2726</v>
      </c>
      <c r="AU164" s="127" t="s">
        <v>2967</v>
      </c>
      <c r="AV164" s="127"/>
      <c r="AW164" s="127"/>
      <c r="AX164" s="127"/>
      <c r="AY164" s="127"/>
      <c r="AZ164" s="127"/>
      <c r="BA164" s="127"/>
      <c r="BB164" s="127"/>
      <c r="BC164" s="323">
        <v>585000000</v>
      </c>
      <c r="BD164" s="323">
        <v>0</v>
      </c>
      <c r="BE164" s="323">
        <v>942766000</v>
      </c>
      <c r="BF164" s="302">
        <v>1527766000</v>
      </c>
      <c r="BG164" s="253">
        <v>9000000</v>
      </c>
      <c r="BH164" s="254">
        <v>0.38</v>
      </c>
      <c r="BI164" s="252"/>
      <c r="BJ164" s="252"/>
      <c r="BK164" s="252"/>
      <c r="BL164" s="252"/>
      <c r="BM164" s="252"/>
      <c r="BN164" s="252"/>
      <c r="BO164" s="252"/>
      <c r="BP164" s="252"/>
      <c r="BQ164" s="252"/>
      <c r="BR164" s="252"/>
      <c r="BS164" s="252"/>
      <c r="BT164" s="252"/>
      <c r="BU164" s="252"/>
      <c r="BV164" s="252"/>
      <c r="BW164" s="252"/>
      <c r="BX164" s="252"/>
      <c r="BY164" s="252"/>
      <c r="BZ164" s="324">
        <v>204750000</v>
      </c>
      <c r="CA164" s="325">
        <v>44172</v>
      </c>
      <c r="CB164" s="324">
        <v>204750000</v>
      </c>
      <c r="CC164" s="325">
        <v>44470</v>
      </c>
      <c r="CD164" s="324">
        <v>173103165</v>
      </c>
      <c r="CE164" s="325">
        <v>44621</v>
      </c>
      <c r="CF164" s="325"/>
      <c r="CG164" s="325"/>
      <c r="CH164" s="325"/>
      <c r="CI164" s="325"/>
      <c r="CJ164" s="325"/>
      <c r="CK164" s="325"/>
      <c r="CL164" s="324"/>
      <c r="CM164" s="324"/>
      <c r="CN164" s="324"/>
      <c r="CO164" s="324"/>
      <c r="CP164" s="324"/>
      <c r="CQ164" s="324"/>
      <c r="CR164" s="324"/>
      <c r="CS164" s="324"/>
      <c r="CT164" s="324"/>
      <c r="CU164" s="324"/>
      <c r="CV164" s="257">
        <v>582603165</v>
      </c>
      <c r="CW164" s="258">
        <f t="shared" si="60"/>
        <v>173103165</v>
      </c>
      <c r="CX164" s="257">
        <v>2396835</v>
      </c>
      <c r="CY164" s="258">
        <f t="shared" si="61"/>
        <v>582603165</v>
      </c>
      <c r="CZ164" s="252">
        <v>0</v>
      </c>
      <c r="DA164" s="252"/>
      <c r="DB164" s="252"/>
      <c r="DC164" s="252"/>
      <c r="DD164" s="326">
        <v>582603165</v>
      </c>
      <c r="DE164" s="260">
        <v>0</v>
      </c>
      <c r="DF164" s="261" t="s">
        <v>2968</v>
      </c>
      <c r="DG164" s="260">
        <v>942766000</v>
      </c>
      <c r="DH164" s="259">
        <v>1070429000</v>
      </c>
      <c r="DI164" s="262">
        <v>1.1354132414618261</v>
      </c>
      <c r="DJ164" s="327"/>
      <c r="DK164" s="263">
        <v>1</v>
      </c>
      <c r="DL164" s="263">
        <v>0.99590284615384617</v>
      </c>
      <c r="DM164" s="127">
        <v>65</v>
      </c>
      <c r="DN164" s="91"/>
      <c r="DO164" s="91"/>
      <c r="DP164" s="91"/>
      <c r="DQ164" s="91" t="s">
        <v>180</v>
      </c>
      <c r="DR164" s="127">
        <v>343</v>
      </c>
      <c r="DS164" s="92"/>
      <c r="DT164" s="127">
        <v>65</v>
      </c>
      <c r="DU164" s="92"/>
      <c r="DV164" s="92">
        <v>65</v>
      </c>
      <c r="DW164" s="107">
        <v>30</v>
      </c>
      <c r="DX164" s="107">
        <v>34</v>
      </c>
      <c r="DY164" s="107"/>
      <c r="DZ164" s="107">
        <v>1</v>
      </c>
      <c r="EA164" s="107"/>
      <c r="EB164" s="107"/>
      <c r="EC164" s="107"/>
      <c r="ED164" s="107"/>
      <c r="EE164" s="107">
        <v>0</v>
      </c>
      <c r="EF164" s="92">
        <v>65</v>
      </c>
      <c r="EG164" s="265">
        <v>408</v>
      </c>
      <c r="EH164" s="48" t="s">
        <v>168</v>
      </c>
      <c r="EI164" s="328"/>
      <c r="EJ164" s="150">
        <v>4</v>
      </c>
      <c r="EK164" s="150" t="s">
        <v>2798</v>
      </c>
      <c r="EL164" s="150"/>
      <c r="EM164" s="329"/>
      <c r="EN164" s="48"/>
      <c r="EO164" s="48"/>
      <c r="EP164" s="48"/>
      <c r="EQ164" s="48"/>
      <c r="ER164" s="269"/>
      <c r="ES164" s="1"/>
      <c r="ET164" s="1"/>
      <c r="EU164" s="1"/>
    </row>
    <row r="165" spans="1:151" s="98" customFormat="1" ht="48.75" hidden="1" customHeight="1" x14ac:dyDescent="0.2">
      <c r="A165" s="120" t="s">
        <v>2969</v>
      </c>
      <c r="B165" s="121" t="s">
        <v>2969</v>
      </c>
      <c r="C165" s="245" t="s">
        <v>2969</v>
      </c>
      <c r="D165" s="173" t="s">
        <v>2969</v>
      </c>
      <c r="E165" s="247" t="s">
        <v>2970</v>
      </c>
      <c r="F165" s="247"/>
      <c r="G165" s="321" t="s">
        <v>2684</v>
      </c>
      <c r="H165" s="247">
        <v>3014884563</v>
      </c>
      <c r="I165" s="173" t="s">
        <v>1761</v>
      </c>
      <c r="J165" s="173" t="s">
        <v>383</v>
      </c>
      <c r="K165" s="173" t="s">
        <v>384</v>
      </c>
      <c r="L165" s="247">
        <v>119130228933</v>
      </c>
      <c r="M165" s="247">
        <v>24</v>
      </c>
      <c r="N165" s="173" t="s">
        <v>2971</v>
      </c>
      <c r="O165" s="173" t="s">
        <v>2972</v>
      </c>
      <c r="P165" s="173" t="s">
        <v>1144</v>
      </c>
      <c r="Q165" s="173" t="s">
        <v>748</v>
      </c>
      <c r="R165" s="173">
        <v>1</v>
      </c>
      <c r="S165" s="173" t="s">
        <v>2973</v>
      </c>
      <c r="T165" s="173">
        <v>4</v>
      </c>
      <c r="U165" s="48">
        <v>22</v>
      </c>
      <c r="V165" s="49" t="s">
        <v>2974</v>
      </c>
      <c r="W165" s="173" t="s">
        <v>27</v>
      </c>
      <c r="X165" s="173"/>
      <c r="Y165" s="173"/>
      <c r="Z165" s="173"/>
      <c r="AA165" s="173"/>
      <c r="AB165" s="173" t="s">
        <v>153</v>
      </c>
      <c r="AC165" s="173" t="s">
        <v>153</v>
      </c>
      <c r="AD165" s="173"/>
      <c r="AE165" s="127">
        <v>129</v>
      </c>
      <c r="AF165" s="173">
        <f t="shared" si="62"/>
        <v>166</v>
      </c>
      <c r="AG165" s="108">
        <v>0</v>
      </c>
      <c r="AH165" s="108">
        <v>0</v>
      </c>
      <c r="AI165" s="249">
        <v>0</v>
      </c>
      <c r="AJ165" s="249">
        <v>0</v>
      </c>
      <c r="AK165" s="127">
        <v>37</v>
      </c>
      <c r="AL165" s="127">
        <v>15</v>
      </c>
      <c r="AM165" s="173">
        <v>85</v>
      </c>
      <c r="AN165" s="173">
        <v>22</v>
      </c>
      <c r="AO165" s="173">
        <v>63</v>
      </c>
      <c r="AP165" s="173"/>
      <c r="AQ165" s="250" t="s">
        <v>155</v>
      </c>
      <c r="AR165" s="173" t="s">
        <v>208</v>
      </c>
      <c r="AS165" s="173" t="s">
        <v>2975</v>
      </c>
      <c r="AT165" s="173" t="s">
        <v>2726</v>
      </c>
      <c r="AU165" s="127" t="s">
        <v>2976</v>
      </c>
      <c r="AV165" s="127"/>
      <c r="AW165" s="127"/>
      <c r="AX165" s="127"/>
      <c r="AY165" s="127"/>
      <c r="AZ165" s="127"/>
      <c r="BA165" s="127"/>
      <c r="BB165" s="127"/>
      <c r="BC165" s="323">
        <v>764949000</v>
      </c>
      <c r="BD165" s="323">
        <v>0</v>
      </c>
      <c r="BE165" s="323">
        <v>2398042000</v>
      </c>
      <c r="BF165" s="302">
        <v>3162991000</v>
      </c>
      <c r="BG165" s="253">
        <v>8999400</v>
      </c>
      <c r="BH165" s="254">
        <v>0.24</v>
      </c>
      <c r="BI165" s="252"/>
      <c r="BJ165" s="252"/>
      <c r="BK165" s="252"/>
      <c r="BL165" s="252"/>
      <c r="BM165" s="252"/>
      <c r="BN165" s="252"/>
      <c r="BO165" s="252"/>
      <c r="BP165" s="252"/>
      <c r="BQ165" s="252"/>
      <c r="BR165" s="252"/>
      <c r="BS165" s="252"/>
      <c r="BT165" s="252"/>
      <c r="BU165" s="252"/>
      <c r="BV165" s="252"/>
      <c r="BW165" s="252"/>
      <c r="BX165" s="252"/>
      <c r="BY165" s="252"/>
      <c r="BZ165" s="324">
        <v>267732150</v>
      </c>
      <c r="CA165" s="325">
        <v>44172</v>
      </c>
      <c r="CB165" s="324">
        <v>267732150</v>
      </c>
      <c r="CC165" s="325">
        <v>44670</v>
      </c>
      <c r="CD165" s="324">
        <v>229173151</v>
      </c>
      <c r="CE165" s="325">
        <v>44896</v>
      </c>
      <c r="CF165" s="325"/>
      <c r="CG165" s="325"/>
      <c r="CH165" s="325"/>
      <c r="CI165" s="325"/>
      <c r="CJ165" s="325"/>
      <c r="CK165" s="325"/>
      <c r="CL165" s="252"/>
      <c r="CM165" s="252"/>
      <c r="CN165" s="252"/>
      <c r="CO165" s="252"/>
      <c r="CP165" s="252"/>
      <c r="CQ165" s="252"/>
      <c r="CR165" s="252"/>
      <c r="CS165" s="252"/>
      <c r="CT165" s="252"/>
      <c r="CU165" s="252"/>
      <c r="CV165" s="257">
        <v>764637451</v>
      </c>
      <c r="CW165" s="258">
        <f t="shared" si="60"/>
        <v>229173151</v>
      </c>
      <c r="CX165" s="257">
        <v>311549</v>
      </c>
      <c r="CY165" s="258">
        <f t="shared" si="61"/>
        <v>764637451</v>
      </c>
      <c r="CZ165" s="252">
        <v>0</v>
      </c>
      <c r="DA165" s="252"/>
      <c r="DB165" s="252"/>
      <c r="DC165" s="252"/>
      <c r="DD165" s="326">
        <v>728177290.51999998</v>
      </c>
      <c r="DE165" s="260">
        <v>36460160.480000019</v>
      </c>
      <c r="DF165" s="261"/>
      <c r="DG165" s="260">
        <v>2398042000</v>
      </c>
      <c r="DH165" s="326">
        <v>2452023650</v>
      </c>
      <c r="DI165" s="262">
        <v>1.0225107191617162</v>
      </c>
      <c r="DJ165" s="327"/>
      <c r="DK165" s="263">
        <v>0.98</v>
      </c>
      <c r="DL165" s="263">
        <v>0.95192920118857594</v>
      </c>
      <c r="DM165" s="127">
        <v>129</v>
      </c>
      <c r="DN165" s="91"/>
      <c r="DO165" s="91"/>
      <c r="DP165" s="91"/>
      <c r="DQ165" s="91"/>
      <c r="DR165" s="127"/>
      <c r="DS165" s="92"/>
      <c r="DT165" s="127">
        <v>8.4</v>
      </c>
      <c r="DU165" s="382" t="s">
        <v>347</v>
      </c>
      <c r="DV165" s="173">
        <v>85</v>
      </c>
      <c r="DW165" s="383">
        <v>63</v>
      </c>
      <c r="DX165" s="383">
        <v>22</v>
      </c>
      <c r="DY165" s="383">
        <v>0</v>
      </c>
      <c r="DZ165" s="383">
        <v>0</v>
      </c>
      <c r="EA165" s="383">
        <v>0</v>
      </c>
      <c r="EB165" s="383">
        <v>0</v>
      </c>
      <c r="EC165" s="383"/>
      <c r="ED165" s="383"/>
      <c r="EE165" s="383">
        <v>63</v>
      </c>
      <c r="EF165" s="92">
        <v>85</v>
      </c>
      <c r="EG165" s="265">
        <v>166</v>
      </c>
      <c r="EH165" s="48" t="s">
        <v>168</v>
      </c>
      <c r="EI165" s="348"/>
      <c r="EJ165" s="384" t="s">
        <v>2767</v>
      </c>
      <c r="EK165" s="384" t="s">
        <v>505</v>
      </c>
      <c r="EL165" s="384"/>
      <c r="EM165" s="329"/>
      <c r="EN165" s="48"/>
      <c r="EO165" s="48"/>
      <c r="EP165" s="48"/>
      <c r="EQ165" s="48"/>
      <c r="ER165" s="269"/>
      <c r="ES165" s="1"/>
      <c r="ET165" s="1"/>
      <c r="EU165" s="1"/>
    </row>
    <row r="166" spans="1:151" s="98" customFormat="1" ht="48.75" hidden="1" customHeight="1" x14ac:dyDescent="0.2">
      <c r="A166" s="120"/>
      <c r="B166" s="121"/>
      <c r="C166" s="245"/>
      <c r="D166" s="320" t="s">
        <v>2977</v>
      </c>
      <c r="E166" s="247" t="s">
        <v>2978</v>
      </c>
      <c r="F166" s="247"/>
      <c r="G166" s="321" t="s">
        <v>2684</v>
      </c>
      <c r="H166" s="247">
        <v>3167426782</v>
      </c>
      <c r="I166" s="173" t="s">
        <v>1761</v>
      </c>
      <c r="J166" s="173" t="s">
        <v>383</v>
      </c>
      <c r="K166" s="173" t="s">
        <v>384</v>
      </c>
      <c r="L166" s="247">
        <v>119473284840</v>
      </c>
      <c r="M166" s="247">
        <v>12</v>
      </c>
      <c r="N166" s="173" t="s">
        <v>2979</v>
      </c>
      <c r="O166" s="173" t="s">
        <v>2980</v>
      </c>
      <c r="P166" s="173" t="s">
        <v>1144</v>
      </c>
      <c r="Q166" s="173" t="s">
        <v>2981</v>
      </c>
      <c r="R166" s="173">
        <v>3</v>
      </c>
      <c r="S166" s="173" t="s">
        <v>2982</v>
      </c>
      <c r="T166" s="173">
        <v>16</v>
      </c>
      <c r="U166" s="48">
        <v>27</v>
      </c>
      <c r="V166" s="49" t="s">
        <v>2983</v>
      </c>
      <c r="W166" s="173" t="s">
        <v>27</v>
      </c>
      <c r="X166" s="173"/>
      <c r="Y166" s="173"/>
      <c r="Z166" s="173"/>
      <c r="AA166" s="173"/>
      <c r="AB166" s="173" t="s">
        <v>153</v>
      </c>
      <c r="AC166" s="173" t="s">
        <v>153</v>
      </c>
      <c r="AD166" s="173"/>
      <c r="AE166" s="127">
        <v>74</v>
      </c>
      <c r="AF166" s="173">
        <f t="shared" si="62"/>
        <v>113</v>
      </c>
      <c r="AG166" s="108">
        <v>0</v>
      </c>
      <c r="AH166" s="108">
        <v>0</v>
      </c>
      <c r="AI166" s="322">
        <v>0</v>
      </c>
      <c r="AJ166" s="322">
        <v>0</v>
      </c>
      <c r="AK166" s="127">
        <v>39</v>
      </c>
      <c r="AL166" s="127">
        <v>5</v>
      </c>
      <c r="AM166" s="173">
        <v>74</v>
      </c>
      <c r="AN166" s="173">
        <v>27</v>
      </c>
      <c r="AO166" s="173">
        <v>47</v>
      </c>
      <c r="AP166" s="173"/>
      <c r="AQ166" s="250" t="s">
        <v>155</v>
      </c>
      <c r="AR166" s="173" t="s">
        <v>208</v>
      </c>
      <c r="AS166" s="173" t="s">
        <v>2984</v>
      </c>
      <c r="AT166" s="173" t="s">
        <v>2738</v>
      </c>
      <c r="AU166" s="127" t="s">
        <v>2985</v>
      </c>
      <c r="AV166" s="127"/>
      <c r="AW166" s="127"/>
      <c r="AX166" s="127"/>
      <c r="AY166" s="127"/>
      <c r="AZ166" s="127"/>
      <c r="BA166" s="127"/>
      <c r="BB166" s="127"/>
      <c r="BC166" s="323">
        <v>665993760</v>
      </c>
      <c r="BD166" s="323">
        <v>0</v>
      </c>
      <c r="BE166" s="323">
        <v>2888501042</v>
      </c>
      <c r="BF166" s="302">
        <v>3554494802</v>
      </c>
      <c r="BG166" s="253">
        <v>8999915.6756756753</v>
      </c>
      <c r="BH166" s="254">
        <v>0.18</v>
      </c>
      <c r="BI166" s="252"/>
      <c r="BJ166" s="252"/>
      <c r="BK166" s="252"/>
      <c r="BL166" s="252"/>
      <c r="BM166" s="252"/>
      <c r="BN166" s="252"/>
      <c r="BO166" s="252"/>
      <c r="BP166" s="252"/>
      <c r="BQ166" s="252"/>
      <c r="BR166" s="252"/>
      <c r="BS166" s="252"/>
      <c r="BT166" s="252"/>
      <c r="BU166" s="252"/>
      <c r="BV166" s="252"/>
      <c r="BW166" s="252"/>
      <c r="BX166" s="252"/>
      <c r="BY166" s="252"/>
      <c r="BZ166" s="324">
        <v>233097816</v>
      </c>
      <c r="CA166" s="325">
        <v>44230</v>
      </c>
      <c r="CB166" s="324">
        <v>233097816</v>
      </c>
      <c r="CC166" s="325">
        <v>44463</v>
      </c>
      <c r="CD166" s="324">
        <v>193922933</v>
      </c>
      <c r="CE166" s="325">
        <v>44558</v>
      </c>
      <c r="CF166" s="325"/>
      <c r="CG166" s="325"/>
      <c r="CH166" s="325"/>
      <c r="CI166" s="325"/>
      <c r="CJ166" s="325"/>
      <c r="CK166" s="325"/>
      <c r="CL166" s="252"/>
      <c r="CM166" s="252"/>
      <c r="CN166" s="252"/>
      <c r="CO166" s="252"/>
      <c r="CP166" s="252"/>
      <c r="CQ166" s="252"/>
      <c r="CR166" s="252"/>
      <c r="CS166" s="252"/>
      <c r="CT166" s="252"/>
      <c r="CU166" s="252"/>
      <c r="CV166" s="257">
        <v>660118565</v>
      </c>
      <c r="CW166" s="258">
        <f t="shared" si="60"/>
        <v>193922933</v>
      </c>
      <c r="CX166" s="257">
        <v>5875195</v>
      </c>
      <c r="CY166" s="258">
        <f t="shared" si="61"/>
        <v>660118565</v>
      </c>
      <c r="CZ166" s="252">
        <v>0</v>
      </c>
      <c r="DA166" s="252"/>
      <c r="DB166" s="252"/>
      <c r="DC166" s="252"/>
      <c r="DD166" s="326">
        <v>660118565</v>
      </c>
      <c r="DE166" s="260">
        <v>0</v>
      </c>
      <c r="DF166" s="261" t="s">
        <v>2986</v>
      </c>
      <c r="DG166" s="260">
        <v>2888501042</v>
      </c>
      <c r="DH166" s="259">
        <v>2909937761</v>
      </c>
      <c r="DI166" s="262">
        <v>1.0074213990884204</v>
      </c>
      <c r="DJ166" s="327"/>
      <c r="DK166" s="263">
        <v>1</v>
      </c>
      <c r="DL166" s="263">
        <v>0.99117830323215039</v>
      </c>
      <c r="DM166" s="127">
        <v>74</v>
      </c>
      <c r="DN166" s="91"/>
      <c r="DO166" s="91"/>
      <c r="DP166" s="91"/>
      <c r="DQ166" s="91"/>
      <c r="DR166" s="127">
        <v>39</v>
      </c>
      <c r="DS166" s="92"/>
      <c r="DT166" s="127">
        <v>5</v>
      </c>
      <c r="DU166" s="92"/>
      <c r="DV166" s="173">
        <v>74</v>
      </c>
      <c r="DW166" s="107">
        <v>39</v>
      </c>
      <c r="DX166" s="107">
        <v>33</v>
      </c>
      <c r="DY166" s="107"/>
      <c r="DZ166" s="107"/>
      <c r="EA166" s="107">
        <v>2</v>
      </c>
      <c r="EB166" s="107">
        <v>0</v>
      </c>
      <c r="EC166" s="107"/>
      <c r="ED166" s="107"/>
      <c r="EE166" s="107">
        <v>74</v>
      </c>
      <c r="EF166" s="92">
        <v>74</v>
      </c>
      <c r="EG166" s="265">
        <v>113</v>
      </c>
      <c r="EH166" s="48" t="s">
        <v>168</v>
      </c>
      <c r="EI166" s="92"/>
      <c r="EJ166" s="150">
        <v>5</v>
      </c>
      <c r="EK166" s="150" t="s">
        <v>2728</v>
      </c>
      <c r="EL166" s="150"/>
      <c r="EM166" s="329"/>
      <c r="EN166" s="48"/>
      <c r="EO166" s="48"/>
      <c r="EP166" s="48"/>
      <c r="EQ166" s="48"/>
      <c r="ER166" s="269"/>
      <c r="ES166" s="1"/>
      <c r="ET166" s="1"/>
      <c r="EU166" s="1"/>
    </row>
    <row r="167" spans="1:151" s="98" customFormat="1" ht="48.75" hidden="1" customHeight="1" x14ac:dyDescent="0.2">
      <c r="A167" s="120" t="s">
        <v>2987</v>
      </c>
      <c r="B167" s="121" t="s">
        <v>2987</v>
      </c>
      <c r="C167" s="245" t="s">
        <v>2987</v>
      </c>
      <c r="D167" s="173" t="s">
        <v>2987</v>
      </c>
      <c r="E167" s="247" t="s">
        <v>2988</v>
      </c>
      <c r="F167" s="247"/>
      <c r="G167" s="321" t="s">
        <v>2684</v>
      </c>
      <c r="H167" s="247">
        <v>3156077607</v>
      </c>
      <c r="I167" s="173" t="s">
        <v>1761</v>
      </c>
      <c r="J167" s="173" t="s">
        <v>383</v>
      </c>
      <c r="K167" s="173" t="s">
        <v>384</v>
      </c>
      <c r="L167" s="247">
        <v>152256299952</v>
      </c>
      <c r="M167" s="247">
        <v>24</v>
      </c>
      <c r="N167" s="173" t="s">
        <v>2989</v>
      </c>
      <c r="O167" s="173" t="s">
        <v>2990</v>
      </c>
      <c r="P167" s="173" t="s">
        <v>528</v>
      </c>
      <c r="Q167" s="173" t="s">
        <v>550</v>
      </c>
      <c r="R167" s="173">
        <v>1</v>
      </c>
      <c r="S167" s="173" t="s">
        <v>2991</v>
      </c>
      <c r="T167" s="173">
        <v>5</v>
      </c>
      <c r="U167" s="48">
        <v>41</v>
      </c>
      <c r="V167" s="49" t="s">
        <v>2992</v>
      </c>
      <c r="W167" s="173" t="s">
        <v>27</v>
      </c>
      <c r="X167" s="173"/>
      <c r="Y167" s="173"/>
      <c r="Z167" s="173"/>
      <c r="AA167" s="173"/>
      <c r="AB167" s="173" t="s">
        <v>153</v>
      </c>
      <c r="AC167" s="173" t="s">
        <v>153</v>
      </c>
      <c r="AD167" s="173"/>
      <c r="AE167" s="127">
        <v>144</v>
      </c>
      <c r="AF167" s="173">
        <f t="shared" si="62"/>
        <v>243</v>
      </c>
      <c r="AG167" s="108">
        <v>0</v>
      </c>
      <c r="AH167" s="108">
        <v>0</v>
      </c>
      <c r="AI167" s="322">
        <v>0</v>
      </c>
      <c r="AJ167" s="322">
        <v>0</v>
      </c>
      <c r="AK167" s="127">
        <v>99</v>
      </c>
      <c r="AL167" s="127">
        <v>20</v>
      </c>
      <c r="AM167" s="173">
        <v>99</v>
      </c>
      <c r="AN167" s="173">
        <v>41</v>
      </c>
      <c r="AO167" s="173">
        <v>58</v>
      </c>
      <c r="AP167" s="173"/>
      <c r="AQ167" s="250" t="s">
        <v>155</v>
      </c>
      <c r="AR167" s="173" t="s">
        <v>208</v>
      </c>
      <c r="AS167" s="173" t="s">
        <v>2993</v>
      </c>
      <c r="AT167" s="173" t="s">
        <v>2726</v>
      </c>
      <c r="AU167" s="1"/>
      <c r="AV167" s="127"/>
      <c r="AW167" s="127"/>
      <c r="AX167" s="127"/>
      <c r="AY167" s="127" t="s">
        <v>2994</v>
      </c>
      <c r="AZ167" s="127"/>
      <c r="BA167" s="127"/>
      <c r="BB167" s="127"/>
      <c r="BC167" s="323">
        <v>888499900</v>
      </c>
      <c r="BD167" s="323">
        <v>0</v>
      </c>
      <c r="BE167" s="323">
        <v>856448042</v>
      </c>
      <c r="BF167" s="302">
        <v>1744947942</v>
      </c>
      <c r="BG167" s="253">
        <v>8974746.4646464642</v>
      </c>
      <c r="BH167" s="254">
        <v>0.5</v>
      </c>
      <c r="BI167" s="252"/>
      <c r="BJ167" s="252"/>
      <c r="BK167" s="252"/>
      <c r="BL167" s="252"/>
      <c r="BM167" s="252"/>
      <c r="BN167" s="252"/>
      <c r="BO167" s="252"/>
      <c r="BP167" s="252"/>
      <c r="BQ167" s="252"/>
      <c r="BR167" s="252"/>
      <c r="BS167" s="252"/>
      <c r="BT167" s="252"/>
      <c r="BU167" s="252"/>
      <c r="BV167" s="252"/>
      <c r="BW167" s="252"/>
      <c r="BX167" s="252"/>
      <c r="BY167" s="252"/>
      <c r="BZ167" s="252">
        <v>310974965</v>
      </c>
      <c r="CA167" s="334">
        <v>44242</v>
      </c>
      <c r="CB167" s="252">
        <v>310974965</v>
      </c>
      <c r="CC167" s="334">
        <v>44558</v>
      </c>
      <c r="CD167" s="252">
        <v>266434485</v>
      </c>
      <c r="CE167" s="334">
        <v>44686</v>
      </c>
      <c r="CF167" s="334"/>
      <c r="CG167" s="334"/>
      <c r="CH167" s="334"/>
      <c r="CI167" s="334"/>
      <c r="CJ167" s="334"/>
      <c r="CK167" s="334"/>
      <c r="CL167" s="252"/>
      <c r="CM167" s="252"/>
      <c r="CN167" s="252"/>
      <c r="CO167" s="252"/>
      <c r="CP167" s="252"/>
      <c r="CQ167" s="252"/>
      <c r="CR167" s="252"/>
      <c r="CS167" s="252"/>
      <c r="CT167" s="252"/>
      <c r="CU167" s="252"/>
      <c r="CV167" s="257">
        <v>888384415</v>
      </c>
      <c r="CW167" s="258">
        <f t="shared" si="60"/>
        <v>266434485</v>
      </c>
      <c r="CX167" s="257">
        <v>115485</v>
      </c>
      <c r="CY167" s="258">
        <f t="shared" si="61"/>
        <v>888384415</v>
      </c>
      <c r="CZ167" s="252">
        <v>0</v>
      </c>
      <c r="DA167" s="252"/>
      <c r="DB167" s="252"/>
      <c r="DC167" s="252"/>
      <c r="DD167" s="326">
        <v>888384415</v>
      </c>
      <c r="DE167" s="260">
        <v>0</v>
      </c>
      <c r="DF167" s="261" t="s">
        <v>2995</v>
      </c>
      <c r="DG167" s="260">
        <v>856448042</v>
      </c>
      <c r="DH167" s="260">
        <v>856448042</v>
      </c>
      <c r="DI167" s="262">
        <v>1</v>
      </c>
      <c r="DJ167" s="327"/>
      <c r="DK167" s="263">
        <v>1.0000000000000002</v>
      </c>
      <c r="DL167" s="263">
        <v>0.99987002249521917</v>
      </c>
      <c r="DM167" s="127">
        <v>144</v>
      </c>
      <c r="DN167" s="91"/>
      <c r="DO167" s="91"/>
      <c r="DP167" s="91"/>
      <c r="DQ167" s="91"/>
      <c r="DR167" s="127">
        <v>99</v>
      </c>
      <c r="DS167" s="92"/>
      <c r="DT167" s="127">
        <v>20</v>
      </c>
      <c r="DU167" s="385" t="s">
        <v>347</v>
      </c>
      <c r="DV167" s="173">
        <v>99</v>
      </c>
      <c r="DW167" s="107">
        <v>63</v>
      </c>
      <c r="DX167" s="107">
        <v>22</v>
      </c>
      <c r="DY167" s="107"/>
      <c r="DZ167" s="107"/>
      <c r="EA167" s="107"/>
      <c r="EB167" s="107"/>
      <c r="EC167" s="107"/>
      <c r="ED167" s="107"/>
      <c r="EE167" s="107">
        <v>92</v>
      </c>
      <c r="EF167" s="92">
        <v>99</v>
      </c>
      <c r="EG167" s="265">
        <v>243</v>
      </c>
      <c r="EH167" s="48" t="s">
        <v>168</v>
      </c>
      <c r="EI167" s="348"/>
      <c r="EJ167" s="150">
        <v>7</v>
      </c>
      <c r="EK167" s="150" t="s">
        <v>2694</v>
      </c>
      <c r="EL167" s="150"/>
      <c r="EM167" s="329"/>
      <c r="EN167" s="48"/>
      <c r="EO167" s="48"/>
      <c r="EP167" s="48"/>
      <c r="EQ167" s="48"/>
      <c r="ER167" s="269"/>
      <c r="ES167" s="1"/>
      <c r="ET167" s="1"/>
      <c r="EU167" s="1"/>
    </row>
    <row r="168" spans="1:151" s="98" customFormat="1" ht="48.75" hidden="1" customHeight="1" x14ac:dyDescent="0.2">
      <c r="A168" s="120" t="s">
        <v>2996</v>
      </c>
      <c r="B168" s="121" t="s">
        <v>2996</v>
      </c>
      <c r="C168" s="245" t="s">
        <v>2996</v>
      </c>
      <c r="D168" s="173" t="s">
        <v>2996</v>
      </c>
      <c r="E168" s="247" t="s">
        <v>2997</v>
      </c>
      <c r="F168" s="247"/>
      <c r="G168" s="321" t="s">
        <v>2684</v>
      </c>
      <c r="H168" s="247">
        <v>3157924015</v>
      </c>
      <c r="I168" s="173" t="s">
        <v>1761</v>
      </c>
      <c r="J168" s="173" t="s">
        <v>229</v>
      </c>
      <c r="K168" s="173" t="s">
        <v>355</v>
      </c>
      <c r="L168" s="247">
        <v>618256318521</v>
      </c>
      <c r="M168" s="247">
        <v>12</v>
      </c>
      <c r="N168" s="173" t="s">
        <v>2998</v>
      </c>
      <c r="O168" s="173" t="s">
        <v>2999</v>
      </c>
      <c r="P168" s="173" t="s">
        <v>2945</v>
      </c>
      <c r="Q168" s="173" t="s">
        <v>3000</v>
      </c>
      <c r="R168" s="173">
        <v>1</v>
      </c>
      <c r="S168" s="173" t="s">
        <v>3001</v>
      </c>
      <c r="T168" s="173">
        <v>7</v>
      </c>
      <c r="U168" s="48">
        <v>71</v>
      </c>
      <c r="V168" s="49" t="s">
        <v>3002</v>
      </c>
      <c r="W168" s="173" t="s">
        <v>27</v>
      </c>
      <c r="X168" s="173"/>
      <c r="Y168" s="173"/>
      <c r="Z168" s="173"/>
      <c r="AA168" s="173"/>
      <c r="AB168" s="173" t="s">
        <v>153</v>
      </c>
      <c r="AC168" s="173" t="s">
        <v>153</v>
      </c>
      <c r="AD168" s="173"/>
      <c r="AE168" s="127">
        <v>319.5</v>
      </c>
      <c r="AF168" s="173">
        <f t="shared" si="62"/>
        <v>1298.5</v>
      </c>
      <c r="AG168" s="108">
        <v>0</v>
      </c>
      <c r="AH168" s="108">
        <v>0</v>
      </c>
      <c r="AI168" s="322">
        <v>0</v>
      </c>
      <c r="AJ168" s="322">
        <v>0</v>
      </c>
      <c r="AK168" s="127">
        <v>979</v>
      </c>
      <c r="AL168" s="127">
        <v>319.5</v>
      </c>
      <c r="AM168" s="173">
        <v>71</v>
      </c>
      <c r="AN168" s="173">
        <v>71</v>
      </c>
      <c r="AO168" s="173">
        <v>0</v>
      </c>
      <c r="AP168" s="173"/>
      <c r="AQ168" s="250" t="s">
        <v>155</v>
      </c>
      <c r="AR168" s="173" t="s">
        <v>182</v>
      </c>
      <c r="AS168" s="173" t="s">
        <v>363</v>
      </c>
      <c r="AT168" s="173" t="s">
        <v>2691</v>
      </c>
      <c r="AU168" s="127" t="s">
        <v>3003</v>
      </c>
      <c r="AV168" s="127"/>
      <c r="AW168" s="127"/>
      <c r="AX168" s="127"/>
      <c r="AY168" s="127"/>
      <c r="AZ168" s="127"/>
      <c r="BA168" s="127"/>
      <c r="BB168" s="127"/>
      <c r="BC168" s="323">
        <v>639000000</v>
      </c>
      <c r="BD168" s="323">
        <v>0</v>
      </c>
      <c r="BE168" s="323">
        <v>2172600000</v>
      </c>
      <c r="BF168" s="302">
        <v>2811600000</v>
      </c>
      <c r="BG168" s="253">
        <v>9000000</v>
      </c>
      <c r="BH168" s="254">
        <v>0.22</v>
      </c>
      <c r="BI168" s="252"/>
      <c r="BJ168" s="252"/>
      <c r="BK168" s="252"/>
      <c r="BL168" s="252"/>
      <c r="BM168" s="252"/>
      <c r="BN168" s="252"/>
      <c r="BO168" s="252"/>
      <c r="BP168" s="252"/>
      <c r="BQ168" s="252"/>
      <c r="BR168" s="252"/>
      <c r="BS168" s="252"/>
      <c r="BT168" s="252"/>
      <c r="BU168" s="252"/>
      <c r="BV168" s="252"/>
      <c r="BW168" s="252"/>
      <c r="BX168" s="252"/>
      <c r="BY168" s="252"/>
      <c r="BZ168" s="324">
        <v>223650000</v>
      </c>
      <c r="CA168" s="325">
        <v>44186</v>
      </c>
      <c r="CB168" s="324">
        <v>223650000</v>
      </c>
      <c r="CC168" s="325">
        <v>44469</v>
      </c>
      <c r="CD168" s="324">
        <v>190639067.38</v>
      </c>
      <c r="CE168" s="325">
        <v>44621</v>
      </c>
      <c r="CF168" s="325"/>
      <c r="CG168" s="325"/>
      <c r="CH168" s="325"/>
      <c r="CI168" s="325"/>
      <c r="CJ168" s="325"/>
      <c r="CK168" s="325"/>
      <c r="CL168" s="324"/>
      <c r="CM168" s="324"/>
      <c r="CN168" s="324"/>
      <c r="CO168" s="324"/>
      <c r="CP168" s="324"/>
      <c r="CQ168" s="324"/>
      <c r="CR168" s="324"/>
      <c r="CS168" s="324"/>
      <c r="CT168" s="324"/>
      <c r="CU168" s="324"/>
      <c r="CV168" s="257">
        <v>637939067.38</v>
      </c>
      <c r="CW168" s="258">
        <f t="shared" si="60"/>
        <v>190639067.38</v>
      </c>
      <c r="CX168" s="257">
        <v>1060932.6200000048</v>
      </c>
      <c r="CY168" s="258">
        <f t="shared" si="61"/>
        <v>637939067.38</v>
      </c>
      <c r="CZ168" s="252">
        <v>0</v>
      </c>
      <c r="DA168" s="252"/>
      <c r="DB168" s="252"/>
      <c r="DC168" s="252"/>
      <c r="DD168" s="326">
        <v>639000000</v>
      </c>
      <c r="DE168" s="260">
        <v>-1060932.6200000048</v>
      </c>
      <c r="DF168" s="261" t="s">
        <v>3004</v>
      </c>
      <c r="DG168" s="260">
        <v>2172600000</v>
      </c>
      <c r="DH168" s="259">
        <v>2172600000</v>
      </c>
      <c r="DI168" s="262">
        <v>1</v>
      </c>
      <c r="DJ168" s="327"/>
      <c r="DK168" s="263">
        <v>1</v>
      </c>
      <c r="DL168" s="263">
        <v>1</v>
      </c>
      <c r="DM168" s="127">
        <v>319.5</v>
      </c>
      <c r="DN168" s="91"/>
      <c r="DO168" s="91"/>
      <c r="DP168" s="91"/>
      <c r="DQ168" s="91" t="s">
        <v>180</v>
      </c>
      <c r="DR168" s="127">
        <v>979</v>
      </c>
      <c r="DS168" s="92"/>
      <c r="DT168" s="127">
        <v>319.5</v>
      </c>
      <c r="DU168" s="92"/>
      <c r="DV168" s="92">
        <v>71</v>
      </c>
      <c r="DW168" s="107"/>
      <c r="DX168" s="107">
        <v>71</v>
      </c>
      <c r="DY168" s="107"/>
      <c r="DZ168" s="107"/>
      <c r="EA168" s="107"/>
      <c r="EB168" s="107"/>
      <c r="EC168" s="107"/>
      <c r="ED168" s="107"/>
      <c r="EE168" s="107">
        <v>35</v>
      </c>
      <c r="EF168" s="92">
        <v>71</v>
      </c>
      <c r="EG168" s="265">
        <v>1298.5</v>
      </c>
      <c r="EH168" s="48" t="s">
        <v>168</v>
      </c>
      <c r="EI168" s="328"/>
      <c r="EJ168" s="150">
        <v>4</v>
      </c>
      <c r="EK168" s="150" t="s">
        <v>2798</v>
      </c>
      <c r="EL168" s="150"/>
      <c r="EM168" s="329"/>
      <c r="EN168" s="48"/>
      <c r="EO168" s="48"/>
      <c r="EP168" s="48"/>
      <c r="EQ168" s="48"/>
      <c r="ER168" s="269"/>
      <c r="ES168" s="1"/>
      <c r="ET168" s="1"/>
      <c r="EU168" s="1"/>
    </row>
    <row r="169" spans="1:151" s="98" customFormat="1" ht="48.75" hidden="1" customHeight="1" x14ac:dyDescent="0.2">
      <c r="A169" s="120"/>
      <c r="B169" s="121"/>
      <c r="C169" s="245"/>
      <c r="D169" s="320" t="s">
        <v>3005</v>
      </c>
      <c r="E169" s="246" t="s">
        <v>3006</v>
      </c>
      <c r="F169" s="247"/>
      <c r="G169" s="173" t="s">
        <v>3007</v>
      </c>
      <c r="H169" s="247">
        <v>3175099480</v>
      </c>
      <c r="I169" s="173" t="s">
        <v>1761</v>
      </c>
      <c r="J169" s="173" t="s">
        <v>144</v>
      </c>
      <c r="K169" s="173" t="s">
        <v>1228</v>
      </c>
      <c r="L169" s="247">
        <v>281794159942</v>
      </c>
      <c r="M169" s="247">
        <v>26</v>
      </c>
      <c r="N169" s="173" t="s">
        <v>3008</v>
      </c>
      <c r="O169" s="173" t="s">
        <v>3009</v>
      </c>
      <c r="P169" s="173" t="s">
        <v>1228</v>
      </c>
      <c r="Q169" s="173" t="s">
        <v>1231</v>
      </c>
      <c r="R169" s="173">
        <v>1</v>
      </c>
      <c r="S169" s="173" t="s">
        <v>3010</v>
      </c>
      <c r="T169" s="173">
        <v>5</v>
      </c>
      <c r="U169" s="48">
        <v>7</v>
      </c>
      <c r="V169" s="49" t="s">
        <v>3011</v>
      </c>
      <c r="W169" s="173" t="s">
        <v>23</v>
      </c>
      <c r="X169" s="173" t="s">
        <v>153</v>
      </c>
      <c r="Y169" s="173" t="s">
        <v>153</v>
      </c>
      <c r="Z169" s="173" t="s">
        <v>153</v>
      </c>
      <c r="AA169" s="45" t="s">
        <v>1234</v>
      </c>
      <c r="AB169" s="173"/>
      <c r="AC169" s="173"/>
      <c r="AD169" s="173"/>
      <c r="AE169" s="127">
        <v>987</v>
      </c>
      <c r="AF169" s="127">
        <f>AG169+AH169</f>
        <v>987</v>
      </c>
      <c r="AG169" s="108">
        <v>251</v>
      </c>
      <c r="AH169" s="108">
        <v>736</v>
      </c>
      <c r="AI169" s="249">
        <v>1468397777.8399999</v>
      </c>
      <c r="AJ169" s="249">
        <v>3667061454</v>
      </c>
      <c r="AK169" s="127">
        <v>724</v>
      </c>
      <c r="AL169" s="127">
        <v>251</v>
      </c>
      <c r="AM169" s="173">
        <v>17</v>
      </c>
      <c r="AN169" s="173">
        <v>7</v>
      </c>
      <c r="AO169" s="173">
        <v>10</v>
      </c>
      <c r="AP169" s="173"/>
      <c r="AQ169" s="250" t="s">
        <v>155</v>
      </c>
      <c r="AR169" s="173"/>
      <c r="AS169" s="173" t="s">
        <v>1769</v>
      </c>
      <c r="AT169" s="173" t="s">
        <v>716</v>
      </c>
      <c r="AU169" s="127" t="s">
        <v>2220</v>
      </c>
      <c r="AV169" s="127"/>
      <c r="AW169" s="127"/>
      <c r="AX169" s="127"/>
      <c r="AY169" s="127"/>
      <c r="AZ169" s="127"/>
      <c r="BA169" s="127"/>
      <c r="BB169" s="127"/>
      <c r="BC169" s="323">
        <v>5135459232</v>
      </c>
      <c r="BD169" s="323">
        <v>0</v>
      </c>
      <c r="BE169" s="323">
        <v>2355380706</v>
      </c>
      <c r="BF169" s="252">
        <v>7490839938</v>
      </c>
      <c r="BG169" s="253">
        <v>302085837.17647058</v>
      </c>
      <c r="BH169" s="254">
        <v>0.68</v>
      </c>
      <c r="BI169" s="252"/>
      <c r="BJ169" s="252"/>
      <c r="BK169" s="252"/>
      <c r="BL169" s="252"/>
      <c r="BM169" s="252"/>
      <c r="BN169" s="252"/>
      <c r="BO169" s="252"/>
      <c r="BP169" s="252"/>
      <c r="BQ169" s="252"/>
      <c r="BR169" s="252"/>
      <c r="BS169" s="252"/>
      <c r="BT169" s="252"/>
      <c r="BU169" s="252"/>
      <c r="BV169" s="252"/>
      <c r="BW169" s="252"/>
      <c r="BX169" s="252"/>
      <c r="BY169" s="252"/>
      <c r="BZ169" s="255">
        <v>1797410731</v>
      </c>
      <c r="CA169" s="256">
        <v>44186</v>
      </c>
      <c r="CB169" s="255">
        <v>1797410731</v>
      </c>
      <c r="CC169" s="256">
        <v>44621</v>
      </c>
      <c r="CD169" s="255">
        <v>1540637770</v>
      </c>
      <c r="CE169" s="256">
        <v>44883</v>
      </c>
      <c r="CF169" s="256"/>
      <c r="CG169" s="256"/>
      <c r="CH169" s="256"/>
      <c r="CI169" s="256"/>
      <c r="CJ169" s="256"/>
      <c r="CK169" s="256"/>
      <c r="CL169" s="252"/>
      <c r="CM169" s="252"/>
      <c r="CN169" s="252"/>
      <c r="CO169" s="252"/>
      <c r="CP169" s="252"/>
      <c r="CQ169" s="252"/>
      <c r="CR169" s="252"/>
      <c r="CS169" s="252"/>
      <c r="CT169" s="252"/>
      <c r="CU169" s="252"/>
      <c r="CV169" s="257">
        <v>5135459232</v>
      </c>
      <c r="CW169" s="258">
        <f t="shared" si="60"/>
        <v>1540637770</v>
      </c>
      <c r="CX169" s="257">
        <v>0</v>
      </c>
      <c r="CY169" s="258">
        <f t="shared" si="61"/>
        <v>5135459232</v>
      </c>
      <c r="CZ169" s="252">
        <v>0</v>
      </c>
      <c r="DA169" s="252"/>
      <c r="DB169" s="252"/>
      <c r="DC169" s="252"/>
      <c r="DD169" s="376">
        <v>4860734471</v>
      </c>
      <c r="DE169" s="260">
        <v>274724761</v>
      </c>
      <c r="DF169" s="261"/>
      <c r="DG169" s="260">
        <v>2355380706</v>
      </c>
      <c r="DH169" s="259">
        <v>2687383346</v>
      </c>
      <c r="DI169" s="262">
        <v>1.1409549798698233</v>
      </c>
      <c r="DJ169" s="327">
        <v>0</v>
      </c>
      <c r="DK169" s="386">
        <v>0.9</v>
      </c>
      <c r="DL169" s="263">
        <v>0.94650434389817784</v>
      </c>
      <c r="DM169" s="127">
        <v>987</v>
      </c>
      <c r="DN169" s="91">
        <v>211</v>
      </c>
      <c r="DO169" s="100" t="s">
        <v>3012</v>
      </c>
      <c r="DP169" s="91">
        <v>736.3</v>
      </c>
      <c r="DQ169" s="100" t="s">
        <v>3013</v>
      </c>
      <c r="DR169" s="127">
        <v>724</v>
      </c>
      <c r="DS169" s="92" t="s">
        <v>3014</v>
      </c>
      <c r="DT169" s="127">
        <v>251</v>
      </c>
      <c r="DU169" s="92"/>
      <c r="DV169" s="173">
        <v>0</v>
      </c>
      <c r="DW169" s="107">
        <v>17</v>
      </c>
      <c r="DX169" s="107">
        <v>6</v>
      </c>
      <c r="DY169" s="107" t="s">
        <v>347</v>
      </c>
      <c r="DZ169" s="107" t="s">
        <v>347</v>
      </c>
      <c r="EA169" s="107"/>
      <c r="EB169" s="107" t="s">
        <v>347</v>
      </c>
      <c r="EC169" s="107"/>
      <c r="ED169" s="107"/>
      <c r="EE169" s="107">
        <v>0</v>
      </c>
      <c r="EF169" s="92">
        <v>0</v>
      </c>
      <c r="EG169" s="265">
        <v>2658.3</v>
      </c>
      <c r="EH169" s="48" t="s">
        <v>168</v>
      </c>
      <c r="EI169" s="348"/>
      <c r="EJ169" s="150" t="s">
        <v>2789</v>
      </c>
      <c r="EK169" s="150" t="s">
        <v>3015</v>
      </c>
      <c r="EL169" s="150" t="s">
        <v>311</v>
      </c>
      <c r="EM169" s="329" t="s">
        <v>902</v>
      </c>
      <c r="EN169" s="48">
        <v>0</v>
      </c>
      <c r="EO169" s="48">
        <v>0</v>
      </c>
      <c r="EP169" s="48">
        <v>0</v>
      </c>
      <c r="EQ169" s="48">
        <v>0</v>
      </c>
      <c r="ER169" s="105" t="s">
        <v>347</v>
      </c>
      <c r="ES169" s="1"/>
      <c r="ET169" s="1"/>
      <c r="EU169" s="1"/>
    </row>
    <row r="170" spans="1:151" s="98" customFormat="1" ht="59.25" hidden="1" customHeight="1" x14ac:dyDescent="0.2">
      <c r="A170" s="120"/>
      <c r="B170" s="121"/>
      <c r="C170" s="245" t="s">
        <v>3016</v>
      </c>
      <c r="D170" s="173" t="s">
        <v>3016</v>
      </c>
      <c r="E170" s="247" t="s">
        <v>3017</v>
      </c>
      <c r="F170" s="247"/>
      <c r="G170" s="321" t="s">
        <v>2684</v>
      </c>
      <c r="H170" s="247">
        <v>3014884563</v>
      </c>
      <c r="I170" s="173" t="s">
        <v>1761</v>
      </c>
      <c r="J170" s="173" t="s">
        <v>383</v>
      </c>
      <c r="K170" s="173" t="s">
        <v>384</v>
      </c>
      <c r="L170" s="247">
        <v>119130293938</v>
      </c>
      <c r="M170" s="247">
        <v>18</v>
      </c>
      <c r="N170" s="173" t="s">
        <v>3018</v>
      </c>
      <c r="O170" s="173" t="s">
        <v>3019</v>
      </c>
      <c r="P170" s="173" t="s">
        <v>1144</v>
      </c>
      <c r="Q170" s="173" t="s">
        <v>748</v>
      </c>
      <c r="R170" s="173">
        <v>1</v>
      </c>
      <c r="S170" s="173" t="s">
        <v>3020</v>
      </c>
      <c r="T170" s="173">
        <v>10</v>
      </c>
      <c r="U170" s="48">
        <v>84</v>
      </c>
      <c r="V170" s="49" t="s">
        <v>3021</v>
      </c>
      <c r="W170" s="173" t="s">
        <v>27</v>
      </c>
      <c r="X170" s="173"/>
      <c r="Y170" s="173"/>
      <c r="Z170" s="173"/>
      <c r="AA170" s="173"/>
      <c r="AB170" s="173" t="s">
        <v>153</v>
      </c>
      <c r="AC170" s="173" t="s">
        <v>153</v>
      </c>
      <c r="AD170" s="173"/>
      <c r="AE170" s="127">
        <v>189.6</v>
      </c>
      <c r="AF170" s="173">
        <f t="shared" ref="AF170:AF176" si="63">AE170+AK170</f>
        <v>359.6</v>
      </c>
      <c r="AG170" s="108">
        <v>0</v>
      </c>
      <c r="AH170" s="108">
        <v>0</v>
      </c>
      <c r="AI170" s="249">
        <v>0</v>
      </c>
      <c r="AJ170" s="249">
        <v>0</v>
      </c>
      <c r="AK170" s="127">
        <v>170</v>
      </c>
      <c r="AL170" s="127">
        <v>2</v>
      </c>
      <c r="AM170" s="173">
        <v>170</v>
      </c>
      <c r="AN170" s="173">
        <v>84</v>
      </c>
      <c r="AO170" s="173">
        <v>86</v>
      </c>
      <c r="AP170" s="173"/>
      <c r="AQ170" s="250" t="s">
        <v>155</v>
      </c>
      <c r="AR170" s="173" t="s">
        <v>208</v>
      </c>
      <c r="AS170" s="173" t="s">
        <v>3022</v>
      </c>
      <c r="AT170" s="173" t="s">
        <v>2726</v>
      </c>
      <c r="AU170" s="127" t="s">
        <v>3023</v>
      </c>
      <c r="AV170" s="127"/>
      <c r="AW170" s="127"/>
      <c r="AX170" s="127"/>
      <c r="AY170" s="127"/>
      <c r="AZ170" s="127"/>
      <c r="BA170" s="127"/>
      <c r="BB170" s="127"/>
      <c r="BC170" s="323">
        <v>1530000000</v>
      </c>
      <c r="BD170" s="323">
        <v>0</v>
      </c>
      <c r="BE170" s="323">
        <v>1683200000</v>
      </c>
      <c r="BF170" s="302">
        <v>3213200000</v>
      </c>
      <c r="BG170" s="253">
        <v>9000000</v>
      </c>
      <c r="BH170" s="254">
        <v>0.47</v>
      </c>
      <c r="BI170" s="252"/>
      <c r="BJ170" s="252"/>
      <c r="BK170" s="252"/>
      <c r="BL170" s="252"/>
      <c r="BM170" s="252"/>
      <c r="BN170" s="252"/>
      <c r="BO170" s="252"/>
      <c r="BP170" s="252"/>
      <c r="BQ170" s="252"/>
      <c r="BR170" s="252"/>
      <c r="BS170" s="252"/>
      <c r="BT170" s="252"/>
      <c r="BU170" s="252"/>
      <c r="BV170" s="252"/>
      <c r="BW170" s="252"/>
      <c r="BX170" s="252"/>
      <c r="BY170" s="252"/>
      <c r="BZ170" s="324">
        <v>535500000</v>
      </c>
      <c r="CA170" s="325">
        <v>44266</v>
      </c>
      <c r="CB170" s="324">
        <v>535500000</v>
      </c>
      <c r="CC170" s="325">
        <v>44553</v>
      </c>
      <c r="CD170" s="324">
        <v>458987437</v>
      </c>
      <c r="CE170" s="325">
        <v>44713</v>
      </c>
      <c r="CF170" s="325"/>
      <c r="CG170" s="325"/>
      <c r="CH170" s="325"/>
      <c r="CI170" s="325"/>
      <c r="CJ170" s="325"/>
      <c r="CK170" s="325"/>
      <c r="CL170" s="252"/>
      <c r="CM170" s="252"/>
      <c r="CN170" s="252"/>
      <c r="CO170" s="252"/>
      <c r="CP170" s="252"/>
      <c r="CQ170" s="252"/>
      <c r="CR170" s="252"/>
      <c r="CS170" s="252"/>
      <c r="CT170" s="252"/>
      <c r="CU170" s="252"/>
      <c r="CV170" s="257">
        <v>1529987437</v>
      </c>
      <c r="CW170" s="258">
        <f t="shared" si="60"/>
        <v>458987437</v>
      </c>
      <c r="CX170" s="257">
        <v>12563</v>
      </c>
      <c r="CY170" s="258">
        <f t="shared" si="61"/>
        <v>1529987437</v>
      </c>
      <c r="CZ170" s="252">
        <v>0</v>
      </c>
      <c r="DA170" s="252"/>
      <c r="DB170" s="252"/>
      <c r="DC170" s="252"/>
      <c r="DD170" s="326">
        <v>1529987437</v>
      </c>
      <c r="DE170" s="260">
        <v>0</v>
      </c>
      <c r="DF170" s="261"/>
      <c r="DG170" s="387">
        <v>1683200000</v>
      </c>
      <c r="DH170" s="326">
        <v>1683200000</v>
      </c>
      <c r="DI170" s="262">
        <v>1</v>
      </c>
      <c r="DJ170" s="87"/>
      <c r="DK170" s="263">
        <v>1</v>
      </c>
      <c r="DL170" s="263">
        <v>0.99999178888888884</v>
      </c>
      <c r="DM170" s="127">
        <v>300</v>
      </c>
      <c r="DN170" s="91"/>
      <c r="DO170" s="91"/>
      <c r="DP170" s="91"/>
      <c r="DQ170" s="91"/>
      <c r="DR170" s="127"/>
      <c r="DS170" s="92"/>
      <c r="DT170" s="127"/>
      <c r="DU170" s="388" t="s">
        <v>347</v>
      </c>
      <c r="DV170" s="173">
        <v>170</v>
      </c>
      <c r="DW170" s="383">
        <v>90</v>
      </c>
      <c r="DX170" s="383">
        <v>79</v>
      </c>
      <c r="DY170" s="383">
        <v>0</v>
      </c>
      <c r="DZ170" s="383">
        <v>0</v>
      </c>
      <c r="EA170" s="383">
        <v>1</v>
      </c>
      <c r="EB170" s="383">
        <v>0</v>
      </c>
      <c r="EC170" s="383"/>
      <c r="ED170" s="383"/>
      <c r="EE170" s="383">
        <v>0</v>
      </c>
      <c r="EF170" s="92">
        <v>170</v>
      </c>
      <c r="EG170" s="265">
        <v>359.6</v>
      </c>
      <c r="EH170" s="48" t="s">
        <v>168</v>
      </c>
      <c r="EI170" s="266"/>
      <c r="EJ170" s="384" t="s">
        <v>347</v>
      </c>
      <c r="EK170" s="384" t="s">
        <v>347</v>
      </c>
      <c r="EL170" s="384"/>
      <c r="EM170" s="329"/>
      <c r="EN170" s="48"/>
      <c r="EO170" s="48"/>
      <c r="EP170" s="48"/>
      <c r="EQ170" s="48"/>
      <c r="ER170" s="48"/>
      <c r="ES170" s="1"/>
      <c r="ET170" s="1"/>
      <c r="EU170" s="1"/>
    </row>
    <row r="171" spans="1:151" s="98" customFormat="1" ht="68.25" hidden="1" customHeight="1" x14ac:dyDescent="0.2">
      <c r="A171" s="120" t="s">
        <v>3024</v>
      </c>
      <c r="B171" s="121" t="s">
        <v>3024</v>
      </c>
      <c r="C171" s="245" t="s">
        <v>3024</v>
      </c>
      <c r="D171" s="173" t="s">
        <v>3024</v>
      </c>
      <c r="E171" s="349" t="s">
        <v>3025</v>
      </c>
      <c r="F171" s="349"/>
      <c r="G171" s="321" t="s">
        <v>2684</v>
      </c>
      <c r="H171" s="349">
        <v>3134669980</v>
      </c>
      <c r="I171" s="321" t="s">
        <v>1761</v>
      </c>
      <c r="J171" s="321" t="s">
        <v>229</v>
      </c>
      <c r="K171" s="321" t="s">
        <v>355</v>
      </c>
      <c r="L171" s="349">
        <v>618753298652</v>
      </c>
      <c r="M171" s="349">
        <v>24</v>
      </c>
      <c r="N171" s="321" t="s">
        <v>3026</v>
      </c>
      <c r="O171" s="321" t="s">
        <v>3027</v>
      </c>
      <c r="P171" s="321" t="s">
        <v>359</v>
      </c>
      <c r="Q171" s="321" t="s">
        <v>1919</v>
      </c>
      <c r="R171" s="321">
        <v>1</v>
      </c>
      <c r="S171" s="321" t="s">
        <v>3028</v>
      </c>
      <c r="T171" s="321">
        <v>24</v>
      </c>
      <c r="U171" s="48">
        <v>55</v>
      </c>
      <c r="V171" s="49" t="s">
        <v>3029</v>
      </c>
      <c r="W171" s="321" t="s">
        <v>27</v>
      </c>
      <c r="X171" s="321"/>
      <c r="Y171" s="321"/>
      <c r="Z171" s="321"/>
      <c r="AA171" s="321"/>
      <c r="AB171" s="321" t="s">
        <v>153</v>
      </c>
      <c r="AC171" s="321" t="s">
        <v>153</v>
      </c>
      <c r="AD171" s="321"/>
      <c r="AE171" s="144">
        <v>120</v>
      </c>
      <c r="AF171" s="173">
        <f t="shared" si="63"/>
        <v>1233.5</v>
      </c>
      <c r="AG171" s="350">
        <v>0</v>
      </c>
      <c r="AH171" s="350">
        <v>0</v>
      </c>
      <c r="AI171" s="351">
        <v>0</v>
      </c>
      <c r="AJ171" s="351">
        <v>0</v>
      </c>
      <c r="AK171" s="144">
        <v>1113.5</v>
      </c>
      <c r="AL171" s="144">
        <v>120</v>
      </c>
      <c r="AM171" s="321">
        <v>120</v>
      </c>
      <c r="AN171" s="321">
        <v>55</v>
      </c>
      <c r="AO171" s="321">
        <v>65</v>
      </c>
      <c r="AP171" s="321"/>
      <c r="AQ171" s="353" t="s">
        <v>155</v>
      </c>
      <c r="AR171" s="321" t="s">
        <v>208</v>
      </c>
      <c r="AS171" s="321" t="s">
        <v>553</v>
      </c>
      <c r="AT171" s="321" t="s">
        <v>2726</v>
      </c>
      <c r="AU171" s="144" t="s">
        <v>3030</v>
      </c>
      <c r="AV171" s="144"/>
      <c r="AW171" s="144"/>
      <c r="AX171" s="144"/>
      <c r="AY171" s="144"/>
      <c r="AZ171" s="144"/>
      <c r="BA171" s="144"/>
      <c r="BB171" s="144"/>
      <c r="BC171" s="354">
        <v>1079944000</v>
      </c>
      <c r="BD171" s="354">
        <v>0</v>
      </c>
      <c r="BE171" s="354">
        <v>1202800000</v>
      </c>
      <c r="BF171" s="355">
        <v>2282744000</v>
      </c>
      <c r="BG171" s="356">
        <v>8999533.333333334</v>
      </c>
      <c r="BH171" s="357">
        <v>0.47</v>
      </c>
      <c r="BI171" s="355">
        <v>431977600</v>
      </c>
      <c r="BJ171" s="355">
        <v>30000000</v>
      </c>
      <c r="BK171" s="355">
        <v>3000000</v>
      </c>
      <c r="BL171" s="355">
        <v>464977600</v>
      </c>
      <c r="BM171" s="355"/>
      <c r="BN171" s="355"/>
      <c r="BO171" s="355"/>
      <c r="BP171" s="355"/>
      <c r="BQ171" s="355"/>
      <c r="BR171" s="355"/>
      <c r="BS171" s="355"/>
      <c r="BT171" s="355"/>
      <c r="BU171" s="355"/>
      <c r="BV171" s="355"/>
      <c r="BW171" s="355"/>
      <c r="BX171" s="355"/>
      <c r="BY171" s="355"/>
      <c r="BZ171" s="389">
        <v>377980400</v>
      </c>
      <c r="CA171" s="390">
        <v>44194</v>
      </c>
      <c r="CB171" s="389">
        <v>0</v>
      </c>
      <c r="CC171" s="390">
        <v>44621</v>
      </c>
      <c r="CD171" s="389">
        <v>269986000</v>
      </c>
      <c r="CE171" s="390">
        <v>44783</v>
      </c>
      <c r="CF171" s="390"/>
      <c r="CG171" s="390"/>
      <c r="CH171" s="390"/>
      <c r="CI171" s="390"/>
      <c r="CJ171" s="390"/>
      <c r="CK171" s="390"/>
      <c r="CL171" s="389">
        <v>377980400</v>
      </c>
      <c r="CM171" s="389"/>
      <c r="CN171" s="389">
        <v>53997200</v>
      </c>
      <c r="CO171" s="389"/>
      <c r="CP171" s="389"/>
      <c r="CQ171" s="389"/>
      <c r="CR171" s="389"/>
      <c r="CS171" s="389"/>
      <c r="CT171" s="389"/>
      <c r="CU171" s="389"/>
      <c r="CV171" s="257">
        <v>647966400</v>
      </c>
      <c r="CW171" s="258">
        <f t="shared" si="60"/>
        <v>269986000</v>
      </c>
      <c r="CX171" s="257">
        <v>431977600</v>
      </c>
      <c r="CY171" s="258">
        <f t="shared" si="61"/>
        <v>647966400</v>
      </c>
      <c r="CZ171" s="355">
        <v>431977600</v>
      </c>
      <c r="DA171" s="355"/>
      <c r="DB171" s="355"/>
      <c r="DC171" s="355"/>
      <c r="DD171" s="259">
        <v>1079938240</v>
      </c>
      <c r="DE171" s="260">
        <v>-431971840</v>
      </c>
      <c r="DF171" s="359" t="s">
        <v>3031</v>
      </c>
      <c r="DG171" s="360">
        <v>1202800000</v>
      </c>
      <c r="DH171" s="259">
        <v>1195200000</v>
      </c>
      <c r="DI171" s="262">
        <v>0.9936814100432324</v>
      </c>
      <c r="DJ171" s="175"/>
      <c r="DK171" s="263">
        <v>1</v>
      </c>
      <c r="DL171" s="263">
        <v>0.99999466639010914</v>
      </c>
      <c r="DM171" s="144">
        <v>120</v>
      </c>
      <c r="DN171" s="91"/>
      <c r="DO171" s="162"/>
      <c r="DP171" s="162"/>
      <c r="DQ171" s="162" t="s">
        <v>180</v>
      </c>
      <c r="DR171" s="144">
        <v>1113.5</v>
      </c>
      <c r="DS171" s="264"/>
      <c r="DT171" s="144">
        <v>120</v>
      </c>
      <c r="DU171" s="264"/>
      <c r="DV171" s="92">
        <v>120</v>
      </c>
      <c r="DW171" s="107">
        <v>74</v>
      </c>
      <c r="DX171" s="107">
        <v>46</v>
      </c>
      <c r="DY171" s="107"/>
      <c r="DZ171" s="107"/>
      <c r="EA171" s="107"/>
      <c r="EB171" s="107"/>
      <c r="EC171" s="107"/>
      <c r="ED171" s="107"/>
      <c r="EE171" s="107">
        <v>0</v>
      </c>
      <c r="EF171" s="92">
        <v>120</v>
      </c>
      <c r="EG171" s="265">
        <v>1233.5</v>
      </c>
      <c r="EH171" s="362" t="s">
        <v>168</v>
      </c>
      <c r="EI171" s="391"/>
      <c r="EJ171" s="364" t="s">
        <v>2717</v>
      </c>
      <c r="EK171" s="364" t="s">
        <v>505</v>
      </c>
      <c r="EL171" s="364"/>
      <c r="EM171" s="267"/>
      <c r="EN171" s="48"/>
      <c r="EO171" s="48"/>
      <c r="EP171" s="48"/>
      <c r="EQ171" s="48"/>
      <c r="ER171" s="365"/>
      <c r="ES171" s="199"/>
      <c r="ET171" s="199"/>
      <c r="EU171" s="199"/>
    </row>
    <row r="172" spans="1:151" s="98" customFormat="1" ht="66.75" hidden="1" customHeight="1" x14ac:dyDescent="0.2">
      <c r="A172" s="120"/>
      <c r="B172" s="121"/>
      <c r="C172" s="245"/>
      <c r="D172" s="320" t="s">
        <v>3032</v>
      </c>
      <c r="E172" s="247" t="s">
        <v>3033</v>
      </c>
      <c r="F172" s="247"/>
      <c r="G172" s="173" t="s">
        <v>3034</v>
      </c>
      <c r="H172" s="247">
        <v>3156077607</v>
      </c>
      <c r="I172" s="173" t="s">
        <v>1761</v>
      </c>
      <c r="J172" s="173" t="s">
        <v>383</v>
      </c>
      <c r="K172" s="173" t="s">
        <v>384</v>
      </c>
      <c r="L172" s="247">
        <v>119137228850</v>
      </c>
      <c r="M172" s="247">
        <v>24</v>
      </c>
      <c r="N172" s="173" t="s">
        <v>3035</v>
      </c>
      <c r="O172" s="173" t="s">
        <v>3036</v>
      </c>
      <c r="P172" s="173" t="s">
        <v>528</v>
      </c>
      <c r="Q172" s="173" t="s">
        <v>550</v>
      </c>
      <c r="R172" s="173">
        <v>1</v>
      </c>
      <c r="S172" s="173" t="s">
        <v>3037</v>
      </c>
      <c r="T172" s="173">
        <v>3</v>
      </c>
      <c r="U172" s="48">
        <v>21</v>
      </c>
      <c r="V172" s="49" t="s">
        <v>3038</v>
      </c>
      <c r="W172" s="173" t="s">
        <v>27</v>
      </c>
      <c r="X172" s="173"/>
      <c r="Y172" s="173"/>
      <c r="Z172" s="173"/>
      <c r="AA172" s="173"/>
      <c r="AB172" s="173" t="s">
        <v>153</v>
      </c>
      <c r="AC172" s="173"/>
      <c r="AD172" s="173" t="s">
        <v>153</v>
      </c>
      <c r="AE172" s="127">
        <v>169.05</v>
      </c>
      <c r="AF172" s="173">
        <f t="shared" si="63"/>
        <v>169.05</v>
      </c>
      <c r="AG172" s="108">
        <v>0</v>
      </c>
      <c r="AH172" s="108">
        <v>0</v>
      </c>
      <c r="AI172" s="322">
        <v>0</v>
      </c>
      <c r="AJ172" s="322">
        <v>0</v>
      </c>
      <c r="AK172" s="127">
        <v>0</v>
      </c>
      <c r="AL172" s="127">
        <v>3</v>
      </c>
      <c r="AM172" s="173">
        <v>66</v>
      </c>
      <c r="AN172" s="173">
        <v>21</v>
      </c>
      <c r="AO172" s="173">
        <v>45</v>
      </c>
      <c r="AP172" s="173"/>
      <c r="AQ172" s="250" t="s">
        <v>155</v>
      </c>
      <c r="AR172" s="173" t="s">
        <v>2070</v>
      </c>
      <c r="AS172" s="173" t="s">
        <v>3039</v>
      </c>
      <c r="AT172" s="173" t="s">
        <v>2738</v>
      </c>
      <c r="AU172" s="127" t="s">
        <v>3040</v>
      </c>
      <c r="AV172" s="127"/>
      <c r="AW172" s="127"/>
      <c r="AX172" s="127"/>
      <c r="AY172" s="127"/>
      <c r="AZ172" s="127"/>
      <c r="BA172" s="127"/>
      <c r="BB172" s="127"/>
      <c r="BC172" s="323">
        <v>593998200</v>
      </c>
      <c r="BD172" s="323">
        <v>0</v>
      </c>
      <c r="BE172" s="323">
        <v>583045582</v>
      </c>
      <c r="BF172" s="252">
        <v>1177043782</v>
      </c>
      <c r="BG172" s="253">
        <v>8999972.7272727266</v>
      </c>
      <c r="BH172" s="254">
        <v>0.5</v>
      </c>
      <c r="BI172" s="252"/>
      <c r="BJ172" s="252"/>
      <c r="BK172" s="252"/>
      <c r="BL172" s="252"/>
      <c r="BM172" s="252"/>
      <c r="BN172" s="252"/>
      <c r="BO172" s="252"/>
      <c r="BP172" s="252"/>
      <c r="BQ172" s="252"/>
      <c r="BR172" s="252"/>
      <c r="BS172" s="252"/>
      <c r="BT172" s="252"/>
      <c r="BU172" s="252"/>
      <c r="BV172" s="252"/>
      <c r="BW172" s="252"/>
      <c r="BX172" s="252"/>
      <c r="BY172" s="252"/>
      <c r="BZ172" s="255">
        <v>207899370</v>
      </c>
      <c r="CA172" s="256">
        <v>44258</v>
      </c>
      <c r="CB172" s="255">
        <v>207899370</v>
      </c>
      <c r="CC172" s="256">
        <v>44564</v>
      </c>
      <c r="CD172" s="255">
        <v>178199460</v>
      </c>
      <c r="CE172" s="256">
        <v>44712</v>
      </c>
      <c r="CF172" s="256"/>
      <c r="CG172" s="256"/>
      <c r="CH172" s="256"/>
      <c r="CI172" s="256"/>
      <c r="CJ172" s="256"/>
      <c r="CK172" s="256"/>
      <c r="CL172" s="252"/>
      <c r="CM172" s="252"/>
      <c r="CN172" s="252"/>
      <c r="CO172" s="252"/>
      <c r="CP172" s="252"/>
      <c r="CQ172" s="252"/>
      <c r="CR172" s="252"/>
      <c r="CS172" s="252"/>
      <c r="CT172" s="252"/>
      <c r="CU172" s="252"/>
      <c r="CV172" s="257">
        <v>593998200</v>
      </c>
      <c r="CW172" s="258">
        <f t="shared" si="60"/>
        <v>178199460</v>
      </c>
      <c r="CX172" s="257">
        <v>0</v>
      </c>
      <c r="CY172" s="258">
        <f t="shared" si="61"/>
        <v>593998200</v>
      </c>
      <c r="CZ172" s="252">
        <v>0</v>
      </c>
      <c r="DA172" s="252"/>
      <c r="DB172" s="252"/>
      <c r="DC172" s="252"/>
      <c r="DD172" s="326">
        <v>521799840</v>
      </c>
      <c r="DE172" s="260">
        <v>72198360</v>
      </c>
      <c r="DF172" s="261"/>
      <c r="DG172" s="260">
        <v>583045582</v>
      </c>
      <c r="DH172" s="260">
        <v>352331100</v>
      </c>
      <c r="DI172" s="262">
        <v>0.60429426253674967</v>
      </c>
      <c r="DJ172" s="327">
        <v>0</v>
      </c>
      <c r="DK172" s="368">
        <v>0.77300000000000002</v>
      </c>
      <c r="DL172" s="263">
        <v>0.87845357107142752</v>
      </c>
      <c r="DM172" s="127">
        <v>169.05</v>
      </c>
      <c r="DN172" s="91"/>
      <c r="DO172" s="91"/>
      <c r="DP172" s="91"/>
      <c r="DQ172" s="91"/>
      <c r="DR172" s="127">
        <v>0</v>
      </c>
      <c r="DS172" s="92"/>
      <c r="DT172" s="127">
        <v>3</v>
      </c>
      <c r="DU172" s="385"/>
      <c r="DV172" s="173">
        <v>66</v>
      </c>
      <c r="DW172" s="107">
        <v>41</v>
      </c>
      <c r="DX172" s="107">
        <v>58</v>
      </c>
      <c r="DY172" s="107">
        <v>0</v>
      </c>
      <c r="DZ172" s="107">
        <v>0</v>
      </c>
      <c r="EA172" s="107">
        <v>0</v>
      </c>
      <c r="EB172" s="107">
        <v>0</v>
      </c>
      <c r="EC172" s="107"/>
      <c r="ED172" s="107"/>
      <c r="EE172" s="107">
        <v>0</v>
      </c>
      <c r="EF172" s="92">
        <v>66</v>
      </c>
      <c r="EG172" s="265">
        <v>169.05</v>
      </c>
      <c r="EH172" s="48" t="s">
        <v>702</v>
      </c>
      <c r="EI172" s="348" t="s">
        <v>3041</v>
      </c>
      <c r="EJ172" s="150" t="s">
        <v>2717</v>
      </c>
      <c r="EK172" s="150" t="s">
        <v>505</v>
      </c>
      <c r="EL172" s="150" t="s">
        <v>3042</v>
      </c>
      <c r="EM172" s="329"/>
      <c r="EN172" s="48">
        <v>66</v>
      </c>
      <c r="EO172" s="48">
        <v>66</v>
      </c>
      <c r="EP172" s="48" t="s">
        <v>679</v>
      </c>
      <c r="EQ172" s="48">
        <v>0</v>
      </c>
      <c r="ER172" s="269"/>
      <c r="ES172" s="1"/>
      <c r="ET172" s="1"/>
      <c r="EU172" s="1"/>
    </row>
    <row r="173" spans="1:151" s="98" customFormat="1" ht="75" hidden="1" customHeight="1" x14ac:dyDescent="0.2">
      <c r="A173" s="120" t="s">
        <v>3043</v>
      </c>
      <c r="B173" s="121" t="s">
        <v>3043</v>
      </c>
      <c r="C173" s="160" t="s">
        <v>3043</v>
      </c>
      <c r="D173" s="173" t="s">
        <v>3043</v>
      </c>
      <c r="E173" s="247" t="s">
        <v>3044</v>
      </c>
      <c r="F173" s="247"/>
      <c r="G173" s="321" t="s">
        <v>2684</v>
      </c>
      <c r="H173" s="247">
        <v>3134669980</v>
      </c>
      <c r="I173" s="173" t="s">
        <v>1761</v>
      </c>
      <c r="J173" s="173" t="s">
        <v>229</v>
      </c>
      <c r="K173" s="173" t="s">
        <v>355</v>
      </c>
      <c r="L173" s="247">
        <v>618150293651</v>
      </c>
      <c r="M173" s="247">
        <v>24</v>
      </c>
      <c r="N173" s="173" t="s">
        <v>3045</v>
      </c>
      <c r="O173" s="173" t="s">
        <v>3046</v>
      </c>
      <c r="P173" s="173" t="s">
        <v>2945</v>
      </c>
      <c r="Q173" s="173" t="s">
        <v>2669</v>
      </c>
      <c r="R173" s="173">
        <v>1</v>
      </c>
      <c r="S173" s="173" t="s">
        <v>3047</v>
      </c>
      <c r="T173" s="173">
        <v>16</v>
      </c>
      <c r="U173" s="48">
        <v>58</v>
      </c>
      <c r="V173" s="49" t="s">
        <v>3048</v>
      </c>
      <c r="W173" s="173" t="s">
        <v>27</v>
      </c>
      <c r="X173" s="173"/>
      <c r="Y173" s="173"/>
      <c r="Z173" s="173"/>
      <c r="AA173" s="173"/>
      <c r="AB173" s="173" t="s">
        <v>153</v>
      </c>
      <c r="AC173" s="173" t="s">
        <v>153</v>
      </c>
      <c r="AD173" s="173"/>
      <c r="AE173" s="127">
        <v>436.2</v>
      </c>
      <c r="AF173" s="173">
        <f t="shared" si="63"/>
        <v>1420.2</v>
      </c>
      <c r="AG173" s="108">
        <v>0</v>
      </c>
      <c r="AH173" s="108">
        <v>0</v>
      </c>
      <c r="AI173" s="322">
        <v>0</v>
      </c>
      <c r="AJ173" s="322">
        <v>0</v>
      </c>
      <c r="AK173" s="127">
        <v>984</v>
      </c>
      <c r="AL173" s="127">
        <v>436.2</v>
      </c>
      <c r="AM173" s="173">
        <v>106</v>
      </c>
      <c r="AN173" s="173">
        <v>58</v>
      </c>
      <c r="AO173" s="173">
        <v>48</v>
      </c>
      <c r="AP173" s="173"/>
      <c r="AQ173" s="250" t="s">
        <v>155</v>
      </c>
      <c r="AR173" s="173" t="s">
        <v>182</v>
      </c>
      <c r="AS173" s="173" t="s">
        <v>363</v>
      </c>
      <c r="AT173" s="173" t="s">
        <v>2691</v>
      </c>
      <c r="AU173" s="127" t="s">
        <v>585</v>
      </c>
      <c r="AV173" s="127"/>
      <c r="AW173" s="127"/>
      <c r="AX173" s="127"/>
      <c r="AY173" s="127"/>
      <c r="AZ173" s="127"/>
      <c r="BA173" s="127"/>
      <c r="BB173" s="127"/>
      <c r="BC173" s="323">
        <v>572400000</v>
      </c>
      <c r="BD173" s="323">
        <v>0</v>
      </c>
      <c r="BE173" s="252">
        <v>381600000</v>
      </c>
      <c r="BF173" s="302">
        <v>954000000</v>
      </c>
      <c r="BG173" s="253">
        <v>5400000</v>
      </c>
      <c r="BH173" s="254">
        <v>0.6</v>
      </c>
      <c r="BI173" s="252">
        <v>381600000</v>
      </c>
      <c r="BJ173" s="252">
        <v>26500000</v>
      </c>
      <c r="BK173" s="252">
        <v>3000000</v>
      </c>
      <c r="BL173" s="252">
        <v>411100000</v>
      </c>
      <c r="BM173" s="252"/>
      <c r="BN173" s="252"/>
      <c r="BO173" s="252"/>
      <c r="BP173" s="252"/>
      <c r="BQ173" s="252"/>
      <c r="BR173" s="252"/>
      <c r="BS173" s="252"/>
      <c r="BT173" s="252"/>
      <c r="BU173" s="252"/>
      <c r="BV173" s="252"/>
      <c r="BW173" s="252"/>
      <c r="BX173" s="252"/>
      <c r="BY173" s="252"/>
      <c r="BZ173" s="324">
        <v>333900000</v>
      </c>
      <c r="CA173" s="325">
        <v>44193</v>
      </c>
      <c r="CB173" s="324">
        <v>200340000</v>
      </c>
      <c r="CC173" s="325">
        <v>44481</v>
      </c>
      <c r="CD173" s="324">
        <v>38154894</v>
      </c>
      <c r="CE173" s="325">
        <v>44601</v>
      </c>
      <c r="CF173" s="325"/>
      <c r="CG173" s="325"/>
      <c r="CH173" s="325"/>
      <c r="CI173" s="325"/>
      <c r="CJ173" s="325"/>
      <c r="CK173" s="325"/>
      <c r="CL173" s="324">
        <v>133560000</v>
      </c>
      <c r="CM173" s="324"/>
      <c r="CN173" s="324">
        <v>248040000</v>
      </c>
      <c r="CO173" s="324"/>
      <c r="CP173" s="324"/>
      <c r="CQ173" s="324"/>
      <c r="CR173" s="324"/>
      <c r="CS173" s="324"/>
      <c r="CT173" s="324"/>
      <c r="CU173" s="324"/>
      <c r="CV173" s="257">
        <v>572394894</v>
      </c>
      <c r="CW173" s="258">
        <f t="shared" si="60"/>
        <v>38154894</v>
      </c>
      <c r="CX173" s="257">
        <v>5106</v>
      </c>
      <c r="CY173" s="258">
        <f t="shared" si="61"/>
        <v>572394894</v>
      </c>
      <c r="CZ173" s="252">
        <v>381600000</v>
      </c>
      <c r="DA173" s="252"/>
      <c r="DB173" s="252"/>
      <c r="DC173" s="252"/>
      <c r="DD173" s="326">
        <v>953994894</v>
      </c>
      <c r="DE173" s="260">
        <v>-381600000</v>
      </c>
      <c r="DF173" s="261" t="s">
        <v>3049</v>
      </c>
      <c r="DG173" s="260">
        <v>1676496000</v>
      </c>
      <c r="DH173" s="259">
        <v>1674090097</v>
      </c>
      <c r="DI173" s="262">
        <v>0.99856492171767786</v>
      </c>
      <c r="DJ173" s="327"/>
      <c r="DK173" s="263">
        <v>1.0000000000000002</v>
      </c>
      <c r="DL173" s="263">
        <v>1.6666577463312369</v>
      </c>
      <c r="DM173" s="127">
        <v>436.2</v>
      </c>
      <c r="DN173" s="91"/>
      <c r="DO173" s="91"/>
      <c r="DP173" s="91"/>
      <c r="DQ173" s="91" t="s">
        <v>180</v>
      </c>
      <c r="DR173" s="127">
        <v>984</v>
      </c>
      <c r="DS173" s="92"/>
      <c r="DT173" s="127">
        <v>436.2</v>
      </c>
      <c r="DU173" s="92"/>
      <c r="DV173" s="92">
        <v>106</v>
      </c>
      <c r="DW173" s="107">
        <v>43</v>
      </c>
      <c r="DX173" s="107">
        <v>63</v>
      </c>
      <c r="DY173" s="107"/>
      <c r="DZ173" s="107"/>
      <c r="EA173" s="107"/>
      <c r="EB173" s="107"/>
      <c r="EC173" s="107"/>
      <c r="ED173" s="107"/>
      <c r="EE173" s="107">
        <v>100</v>
      </c>
      <c r="EF173" s="92">
        <v>106</v>
      </c>
      <c r="EG173" s="265">
        <v>1420.2</v>
      </c>
      <c r="EH173" s="48" t="s">
        <v>168</v>
      </c>
      <c r="EI173" s="328"/>
      <c r="EJ173" s="150">
        <v>7</v>
      </c>
      <c r="EK173" s="150" t="s">
        <v>2694</v>
      </c>
      <c r="EL173" s="150"/>
      <c r="EM173" s="329"/>
      <c r="EN173" s="48"/>
      <c r="EO173" s="48"/>
      <c r="EP173" s="48"/>
      <c r="EQ173" s="48"/>
      <c r="ER173" s="269"/>
      <c r="ES173" s="1"/>
      <c r="ET173" s="1"/>
      <c r="EU173" s="1"/>
    </row>
    <row r="174" spans="1:151" s="98" customFormat="1" ht="67.5" hidden="1" customHeight="1" x14ac:dyDescent="0.2">
      <c r="A174" s="120"/>
      <c r="B174" s="121"/>
      <c r="C174" s="160"/>
      <c r="D174" s="320" t="s">
        <v>3050</v>
      </c>
      <c r="E174" s="247" t="s">
        <v>3051</v>
      </c>
      <c r="F174" s="247"/>
      <c r="G174" s="321" t="s">
        <v>2684</v>
      </c>
      <c r="H174" s="247">
        <v>3167426782</v>
      </c>
      <c r="I174" s="173" t="s">
        <v>1761</v>
      </c>
      <c r="J174" s="173" t="s">
        <v>383</v>
      </c>
      <c r="K174" s="173" t="s">
        <v>384</v>
      </c>
      <c r="L174" s="247">
        <v>119548284931</v>
      </c>
      <c r="M174" s="247">
        <v>24</v>
      </c>
      <c r="N174" s="173" t="s">
        <v>3052</v>
      </c>
      <c r="O174" s="173" t="s">
        <v>3053</v>
      </c>
      <c r="P174" s="173" t="s">
        <v>1144</v>
      </c>
      <c r="Q174" s="173" t="s">
        <v>3054</v>
      </c>
      <c r="R174" s="173">
        <v>1</v>
      </c>
      <c r="S174" s="173" t="s">
        <v>3055</v>
      </c>
      <c r="T174" s="173">
        <v>3</v>
      </c>
      <c r="U174" s="48">
        <v>28</v>
      </c>
      <c r="V174" s="49" t="s">
        <v>3056</v>
      </c>
      <c r="W174" s="173" t="s">
        <v>27</v>
      </c>
      <c r="X174" s="173"/>
      <c r="Y174" s="173"/>
      <c r="Z174" s="173"/>
      <c r="AA174" s="173"/>
      <c r="AB174" s="173" t="s">
        <v>153</v>
      </c>
      <c r="AC174" s="173" t="s">
        <v>153</v>
      </c>
      <c r="AD174" s="173"/>
      <c r="AE174" s="127">
        <v>88</v>
      </c>
      <c r="AF174" s="173">
        <f t="shared" si="63"/>
        <v>176</v>
      </c>
      <c r="AG174" s="108">
        <v>0</v>
      </c>
      <c r="AH174" s="108">
        <v>0</v>
      </c>
      <c r="AI174" s="322">
        <v>0</v>
      </c>
      <c r="AJ174" s="322">
        <v>0</v>
      </c>
      <c r="AK174" s="127">
        <v>88</v>
      </c>
      <c r="AL174" s="127">
        <v>17</v>
      </c>
      <c r="AM174" s="173">
        <v>88</v>
      </c>
      <c r="AN174" s="173">
        <v>28</v>
      </c>
      <c r="AO174" s="173">
        <v>60</v>
      </c>
      <c r="AP174" s="173"/>
      <c r="AQ174" s="250" t="s">
        <v>155</v>
      </c>
      <c r="AR174" s="173" t="s">
        <v>208</v>
      </c>
      <c r="AS174" s="173" t="s">
        <v>3057</v>
      </c>
      <c r="AT174" s="173" t="s">
        <v>2726</v>
      </c>
      <c r="AU174" s="127" t="s">
        <v>3058</v>
      </c>
      <c r="AV174" s="127"/>
      <c r="AW174" s="127"/>
      <c r="AX174" s="127"/>
      <c r="AY174" s="127"/>
      <c r="AZ174" s="127"/>
      <c r="BA174" s="127"/>
      <c r="BB174" s="127"/>
      <c r="BC174" s="323">
        <v>791958850</v>
      </c>
      <c r="BD174" s="323">
        <v>0</v>
      </c>
      <c r="BE174" s="323">
        <v>930519000</v>
      </c>
      <c r="BF174" s="302">
        <v>1722477850</v>
      </c>
      <c r="BG174" s="253">
        <v>8999532.3863636367</v>
      </c>
      <c r="BH174" s="254">
        <v>0.45</v>
      </c>
      <c r="BI174" s="252"/>
      <c r="BJ174" s="252"/>
      <c r="BK174" s="252"/>
      <c r="BL174" s="252"/>
      <c r="BM174" s="252"/>
      <c r="BN174" s="252"/>
      <c r="BO174" s="252"/>
      <c r="BP174" s="252"/>
      <c r="BQ174" s="252"/>
      <c r="BR174" s="252"/>
      <c r="BS174" s="252"/>
      <c r="BT174" s="252"/>
      <c r="BU174" s="252"/>
      <c r="BV174" s="252"/>
      <c r="BW174" s="252"/>
      <c r="BX174" s="252"/>
      <c r="BY174" s="252"/>
      <c r="BZ174" s="324">
        <v>277185598</v>
      </c>
      <c r="CA174" s="325">
        <v>44222</v>
      </c>
      <c r="CB174" s="324">
        <v>277185598</v>
      </c>
      <c r="CC174" s="325">
        <v>44560</v>
      </c>
      <c r="CD174" s="324">
        <v>237584797</v>
      </c>
      <c r="CE174" s="325">
        <v>44774</v>
      </c>
      <c r="CF174" s="325"/>
      <c r="CG174" s="325"/>
      <c r="CH174" s="325"/>
      <c r="CI174" s="325"/>
      <c r="CJ174" s="325"/>
      <c r="CK174" s="325"/>
      <c r="CL174" s="252"/>
      <c r="CM174" s="252"/>
      <c r="CN174" s="252"/>
      <c r="CO174" s="252"/>
      <c r="CP174" s="252"/>
      <c r="CQ174" s="252"/>
      <c r="CR174" s="252"/>
      <c r="CS174" s="252"/>
      <c r="CT174" s="252"/>
      <c r="CU174" s="252"/>
      <c r="CV174" s="257">
        <v>791955993</v>
      </c>
      <c r="CW174" s="258">
        <f t="shared" si="60"/>
        <v>237584797</v>
      </c>
      <c r="CX174" s="257">
        <v>2857</v>
      </c>
      <c r="CY174" s="258">
        <f t="shared" si="61"/>
        <v>791955993</v>
      </c>
      <c r="CZ174" s="252">
        <v>0</v>
      </c>
      <c r="DA174" s="252"/>
      <c r="DB174" s="252"/>
      <c r="DC174" s="252"/>
      <c r="DD174" s="326">
        <v>787780560.5</v>
      </c>
      <c r="DE174" s="260">
        <v>4175432.5</v>
      </c>
      <c r="DF174" s="261" t="s">
        <v>3059</v>
      </c>
      <c r="DG174" s="260">
        <v>930519000</v>
      </c>
      <c r="DH174" s="259">
        <v>963834535.63999999</v>
      </c>
      <c r="DI174" s="262">
        <v>1.0358031761199933</v>
      </c>
      <c r="DJ174" s="175"/>
      <c r="DK174" s="263">
        <v>1</v>
      </c>
      <c r="DL174" s="263">
        <v>0.99472410782454168</v>
      </c>
      <c r="DM174" s="127">
        <v>88</v>
      </c>
      <c r="DN174" s="91"/>
      <c r="DO174" s="91"/>
      <c r="DP174" s="91"/>
      <c r="DQ174" s="91" t="s">
        <v>180</v>
      </c>
      <c r="DR174" s="127">
        <v>88</v>
      </c>
      <c r="DS174" s="92"/>
      <c r="DT174" s="127">
        <v>17</v>
      </c>
      <c r="DU174" s="92"/>
      <c r="DV174" s="173">
        <v>88</v>
      </c>
      <c r="DW174" s="107">
        <v>60</v>
      </c>
      <c r="DX174" s="107">
        <v>28</v>
      </c>
      <c r="DY174" s="107"/>
      <c r="DZ174" s="107"/>
      <c r="EA174" s="107">
        <v>77</v>
      </c>
      <c r="EB174" s="107">
        <v>23</v>
      </c>
      <c r="EC174" s="107"/>
      <c r="ED174" s="107"/>
      <c r="EE174" s="107">
        <v>88</v>
      </c>
      <c r="EF174" s="92">
        <v>88</v>
      </c>
      <c r="EG174" s="265">
        <v>176</v>
      </c>
      <c r="EH174" s="48" t="s">
        <v>168</v>
      </c>
      <c r="EI174" s="92"/>
      <c r="EJ174" s="150">
        <v>7</v>
      </c>
      <c r="EK174" s="150" t="s">
        <v>2694</v>
      </c>
      <c r="EL174" s="150"/>
      <c r="EM174" s="329"/>
      <c r="EN174" s="48"/>
      <c r="EO174" s="48"/>
      <c r="EP174" s="48"/>
      <c r="EQ174" s="48"/>
      <c r="ER174" s="269"/>
      <c r="ES174" s="1"/>
      <c r="ET174" s="1"/>
      <c r="EU174" s="1"/>
    </row>
    <row r="175" spans="1:151" s="98" customFormat="1" ht="92" hidden="1" customHeight="1" x14ac:dyDescent="0.2">
      <c r="A175" s="120"/>
      <c r="B175" s="121"/>
      <c r="C175" s="160"/>
      <c r="D175" s="320" t="s">
        <v>3060</v>
      </c>
      <c r="E175" s="247" t="s">
        <v>3061</v>
      </c>
      <c r="F175" s="247"/>
      <c r="G175" s="321" t="s">
        <v>2684</v>
      </c>
      <c r="H175" s="247">
        <v>3167426782</v>
      </c>
      <c r="I175" s="173" t="s">
        <v>1761</v>
      </c>
      <c r="J175" s="173" t="s">
        <v>383</v>
      </c>
      <c r="K175" s="173" t="s">
        <v>384</v>
      </c>
      <c r="L175" s="247">
        <v>119130293938</v>
      </c>
      <c r="M175" s="247">
        <v>24</v>
      </c>
      <c r="N175" s="173" t="s">
        <v>3062</v>
      </c>
      <c r="O175" s="173" t="s">
        <v>3063</v>
      </c>
      <c r="P175" s="173" t="s">
        <v>1144</v>
      </c>
      <c r="Q175" s="173" t="s">
        <v>748</v>
      </c>
      <c r="R175" s="173">
        <v>1</v>
      </c>
      <c r="S175" s="173" t="s">
        <v>3064</v>
      </c>
      <c r="T175" s="173">
        <v>19</v>
      </c>
      <c r="U175" s="48">
        <v>29</v>
      </c>
      <c r="V175" s="49" t="s">
        <v>3065</v>
      </c>
      <c r="W175" s="173" t="s">
        <v>27</v>
      </c>
      <c r="X175" s="173"/>
      <c r="Y175" s="173"/>
      <c r="Z175" s="173"/>
      <c r="AA175" s="173"/>
      <c r="AB175" s="173" t="s">
        <v>153</v>
      </c>
      <c r="AC175" s="173" t="s">
        <v>153</v>
      </c>
      <c r="AD175" s="173"/>
      <c r="AE175" s="127">
        <v>105.81</v>
      </c>
      <c r="AF175" s="173">
        <f t="shared" si="63"/>
        <v>179.81</v>
      </c>
      <c r="AG175" s="108">
        <v>0</v>
      </c>
      <c r="AH175" s="108">
        <v>0</v>
      </c>
      <c r="AI175" s="322">
        <v>0</v>
      </c>
      <c r="AJ175" s="322">
        <v>0</v>
      </c>
      <c r="AK175" s="127">
        <v>74</v>
      </c>
      <c r="AL175" s="127">
        <v>2</v>
      </c>
      <c r="AM175" s="173">
        <v>74</v>
      </c>
      <c r="AN175" s="173">
        <v>29</v>
      </c>
      <c r="AO175" s="173">
        <v>45</v>
      </c>
      <c r="AP175" s="173"/>
      <c r="AQ175" s="250" t="s">
        <v>155</v>
      </c>
      <c r="AR175" s="173" t="s">
        <v>208</v>
      </c>
      <c r="AS175" s="173" t="s">
        <v>320</v>
      </c>
      <c r="AT175" s="173" t="s">
        <v>2726</v>
      </c>
      <c r="AU175" s="127" t="s">
        <v>3066</v>
      </c>
      <c r="AV175" s="127"/>
      <c r="AW175" s="127"/>
      <c r="AX175" s="127"/>
      <c r="AY175" s="127"/>
      <c r="AZ175" s="127"/>
      <c r="BA175" s="127"/>
      <c r="BB175" s="127"/>
      <c r="BC175" s="323">
        <v>665140000</v>
      </c>
      <c r="BD175" s="323">
        <v>0</v>
      </c>
      <c r="BE175" s="323">
        <v>473620000</v>
      </c>
      <c r="BF175" s="302">
        <v>1138760000</v>
      </c>
      <c r="BG175" s="253">
        <v>8988378.3783783782</v>
      </c>
      <c r="BH175" s="254">
        <v>0.57999999999999996</v>
      </c>
      <c r="BI175" s="252"/>
      <c r="BJ175" s="252"/>
      <c r="BK175" s="252"/>
      <c r="BL175" s="252"/>
      <c r="BM175" s="252"/>
      <c r="BN175" s="252"/>
      <c r="BO175" s="252"/>
      <c r="BP175" s="252"/>
      <c r="BQ175" s="252"/>
      <c r="BR175" s="252"/>
      <c r="BS175" s="252"/>
      <c r="BT175" s="252"/>
      <c r="BU175" s="252"/>
      <c r="BV175" s="252"/>
      <c r="BW175" s="252"/>
      <c r="BX175" s="252"/>
      <c r="BY175" s="252"/>
      <c r="BZ175" s="324">
        <v>232799000</v>
      </c>
      <c r="CA175" s="325">
        <v>44236</v>
      </c>
      <c r="CB175" s="324">
        <v>232799000</v>
      </c>
      <c r="CC175" s="325">
        <v>44621</v>
      </c>
      <c r="CD175" s="324">
        <v>199134109.50999999</v>
      </c>
      <c r="CE175" s="325">
        <v>44795</v>
      </c>
      <c r="CF175" s="325"/>
      <c r="CG175" s="325"/>
      <c r="CH175" s="325"/>
      <c r="CI175" s="325"/>
      <c r="CJ175" s="325"/>
      <c r="CK175" s="325"/>
      <c r="CL175" s="252"/>
      <c r="CM175" s="252"/>
      <c r="CN175" s="252"/>
      <c r="CO175" s="252"/>
      <c r="CP175" s="252"/>
      <c r="CQ175" s="252"/>
      <c r="CR175" s="252"/>
      <c r="CS175" s="252"/>
      <c r="CT175" s="252"/>
      <c r="CU175" s="252"/>
      <c r="CV175" s="257">
        <v>664732109.50999999</v>
      </c>
      <c r="CW175" s="258">
        <f t="shared" si="60"/>
        <v>199134109.50999999</v>
      </c>
      <c r="CX175" s="257">
        <v>407890.49000000954</v>
      </c>
      <c r="CY175" s="258">
        <f t="shared" si="61"/>
        <v>664732109.50999999</v>
      </c>
      <c r="CZ175" s="252">
        <v>0</v>
      </c>
      <c r="DA175" s="252"/>
      <c r="DB175" s="252"/>
      <c r="DC175" s="252"/>
      <c r="DD175" s="326">
        <v>615406567</v>
      </c>
      <c r="DE175" s="260">
        <v>49325542.50999999</v>
      </c>
      <c r="DF175" s="261" t="s">
        <v>3067</v>
      </c>
      <c r="DG175" s="260">
        <v>473620000</v>
      </c>
      <c r="DH175" s="259">
        <v>474385890.5</v>
      </c>
      <c r="DI175" s="262">
        <v>1.0016170991512183</v>
      </c>
      <c r="DJ175" s="175"/>
      <c r="DK175" s="263">
        <v>1</v>
      </c>
      <c r="DL175" s="263">
        <v>0.92522862404907236</v>
      </c>
      <c r="DM175" s="127">
        <v>105.81</v>
      </c>
      <c r="DN175" s="91"/>
      <c r="DO175" s="91"/>
      <c r="DP175" s="91"/>
      <c r="DQ175" s="91" t="s">
        <v>180</v>
      </c>
      <c r="DR175" s="127">
        <v>74</v>
      </c>
      <c r="DS175" s="92"/>
      <c r="DT175" s="127">
        <v>2</v>
      </c>
      <c r="DU175" s="348"/>
      <c r="DV175" s="173">
        <v>74</v>
      </c>
      <c r="DW175" s="107">
        <v>38</v>
      </c>
      <c r="DX175" s="107">
        <v>27</v>
      </c>
      <c r="DY175" s="107">
        <v>2</v>
      </c>
      <c r="DZ175" s="107">
        <v>1</v>
      </c>
      <c r="EA175" s="107">
        <v>5</v>
      </c>
      <c r="EB175" s="107">
        <v>1</v>
      </c>
      <c r="EC175" s="107"/>
      <c r="ED175" s="107"/>
      <c r="EE175" s="107">
        <v>74</v>
      </c>
      <c r="EF175" s="92">
        <v>74</v>
      </c>
      <c r="EG175" s="265">
        <v>179.81</v>
      </c>
      <c r="EH175" s="48" t="s">
        <v>168</v>
      </c>
      <c r="EI175" s="92"/>
      <c r="EJ175" s="150">
        <v>7</v>
      </c>
      <c r="EK175" s="150" t="s">
        <v>2694</v>
      </c>
      <c r="EL175" s="150"/>
      <c r="EM175" s="329"/>
      <c r="EN175" s="48"/>
      <c r="EO175" s="48"/>
      <c r="EP175" s="48"/>
      <c r="EQ175" s="48"/>
      <c r="ER175" s="269"/>
      <c r="ES175" s="1"/>
      <c r="ET175" s="1"/>
      <c r="EU175" s="1"/>
    </row>
    <row r="176" spans="1:151" s="98" customFormat="1" ht="72.5" hidden="1" customHeight="1" x14ac:dyDescent="0.2">
      <c r="A176" s="120"/>
      <c r="B176" s="121"/>
      <c r="C176" s="160"/>
      <c r="D176" s="392" t="s">
        <v>3068</v>
      </c>
      <c r="E176" s="393" t="s">
        <v>3069</v>
      </c>
      <c r="F176" s="393"/>
      <c r="G176" s="394" t="s">
        <v>2684</v>
      </c>
      <c r="H176" s="393">
        <v>3014127575</v>
      </c>
      <c r="I176" s="300" t="s">
        <v>1761</v>
      </c>
      <c r="J176" s="300" t="s">
        <v>383</v>
      </c>
      <c r="K176" s="300" t="s">
        <v>384</v>
      </c>
      <c r="L176" s="393">
        <v>176275229712</v>
      </c>
      <c r="M176" s="393">
        <v>24</v>
      </c>
      <c r="N176" s="300" t="s">
        <v>3070</v>
      </c>
      <c r="O176" s="300" t="s">
        <v>3071</v>
      </c>
      <c r="P176" s="300" t="s">
        <v>3072</v>
      </c>
      <c r="Q176" s="300" t="s">
        <v>3073</v>
      </c>
      <c r="R176" s="300">
        <v>1</v>
      </c>
      <c r="S176" s="300" t="s">
        <v>3074</v>
      </c>
      <c r="T176" s="300">
        <v>9</v>
      </c>
      <c r="U176" s="48">
        <v>52</v>
      </c>
      <c r="V176" s="375" t="s">
        <v>3075</v>
      </c>
      <c r="W176" s="300" t="s">
        <v>1767</v>
      </c>
      <c r="X176" s="300"/>
      <c r="Y176" s="300" t="s">
        <v>347</v>
      </c>
      <c r="Z176" s="300" t="s">
        <v>347</v>
      </c>
      <c r="AA176" s="300"/>
      <c r="AB176" s="300" t="s">
        <v>153</v>
      </c>
      <c r="AC176" s="300" t="s">
        <v>153</v>
      </c>
      <c r="AD176" s="300"/>
      <c r="AE176" s="248">
        <v>116</v>
      </c>
      <c r="AF176" s="248">
        <f t="shared" si="63"/>
        <v>300</v>
      </c>
      <c r="AG176" s="108">
        <v>0</v>
      </c>
      <c r="AH176" s="108">
        <v>0</v>
      </c>
      <c r="AI176" s="395" t="s">
        <v>3076</v>
      </c>
      <c r="AJ176" s="395" t="s">
        <v>3076</v>
      </c>
      <c r="AK176" s="248">
        <v>184</v>
      </c>
      <c r="AL176" s="248">
        <v>0</v>
      </c>
      <c r="AM176" s="300">
        <v>68</v>
      </c>
      <c r="AN176" s="300">
        <v>22</v>
      </c>
      <c r="AO176" s="300">
        <v>46</v>
      </c>
      <c r="AP176" s="300"/>
      <c r="AQ176" s="300" t="s">
        <v>1277</v>
      </c>
      <c r="AR176" s="300" t="s">
        <v>208</v>
      </c>
      <c r="AS176" s="300" t="s">
        <v>3077</v>
      </c>
      <c r="AT176" s="300" t="s">
        <v>2726</v>
      </c>
      <c r="AU176" s="248" t="s">
        <v>3078</v>
      </c>
      <c r="AV176" s="248"/>
      <c r="AW176" s="248"/>
      <c r="AX176" s="248"/>
      <c r="AY176" s="248"/>
      <c r="AZ176" s="248"/>
      <c r="BA176" s="248"/>
      <c r="BB176" s="248"/>
      <c r="BC176" s="396">
        <v>516248000</v>
      </c>
      <c r="BD176" s="396">
        <v>0</v>
      </c>
      <c r="BE176" s="396">
        <v>524938758</v>
      </c>
      <c r="BF176" s="397">
        <v>1041186758</v>
      </c>
      <c r="BG176" s="396">
        <v>5377583</v>
      </c>
      <c r="BH176" s="398">
        <v>0.49</v>
      </c>
      <c r="BI176" s="397"/>
      <c r="BJ176" s="397"/>
      <c r="BK176" s="397"/>
      <c r="BL176" s="397"/>
      <c r="BM176" s="397"/>
      <c r="BN176" s="397"/>
      <c r="BO176" s="397"/>
      <c r="BP176" s="397"/>
      <c r="BQ176" s="397"/>
      <c r="BR176" s="397"/>
      <c r="BS176" s="397"/>
      <c r="BT176" s="397"/>
      <c r="BU176" s="397"/>
      <c r="BV176" s="397"/>
      <c r="BW176" s="397"/>
      <c r="BX176" s="397"/>
      <c r="BY176" s="397"/>
      <c r="BZ176" s="397">
        <v>180686800</v>
      </c>
      <c r="CA176" s="325">
        <v>44187</v>
      </c>
      <c r="CB176" s="397">
        <v>180686800</v>
      </c>
      <c r="CC176" s="325">
        <v>44777</v>
      </c>
      <c r="CD176" s="397">
        <v>154874400</v>
      </c>
      <c r="CE176" s="325">
        <v>44907</v>
      </c>
      <c r="CF176" s="325"/>
      <c r="CG176" s="325"/>
      <c r="CH176" s="325"/>
      <c r="CI176" s="325"/>
      <c r="CJ176" s="325"/>
      <c r="CK176" s="325"/>
      <c r="CL176" s="397"/>
      <c r="CM176" s="397"/>
      <c r="CN176" s="397"/>
      <c r="CO176" s="397"/>
      <c r="CP176" s="397"/>
      <c r="CQ176" s="397"/>
      <c r="CR176" s="397"/>
      <c r="CS176" s="397"/>
      <c r="CT176" s="397"/>
      <c r="CU176" s="397"/>
      <c r="CV176" s="257">
        <v>516248000</v>
      </c>
      <c r="CW176" s="258">
        <f t="shared" si="60"/>
        <v>154874400</v>
      </c>
      <c r="CX176" s="257">
        <v>0</v>
      </c>
      <c r="CY176" s="258">
        <f t="shared" si="61"/>
        <v>516248000</v>
      </c>
      <c r="CZ176" s="397" t="s">
        <v>3076</v>
      </c>
      <c r="DA176" s="397"/>
      <c r="DB176" s="397"/>
      <c r="DC176" s="397"/>
      <c r="DD176" s="399">
        <v>517605620.77999997</v>
      </c>
      <c r="DE176" s="260">
        <v>-1357620.7799999714</v>
      </c>
      <c r="DF176" s="400"/>
      <c r="DG176" s="397">
        <v>524938758</v>
      </c>
      <c r="DH176" s="387">
        <v>523578638</v>
      </c>
      <c r="DI176" s="262">
        <v>0.99740899299342645</v>
      </c>
      <c r="DJ176" s="347"/>
      <c r="DK176" s="401">
        <v>1</v>
      </c>
      <c r="DL176" s="263">
        <v>1.0026297840960159</v>
      </c>
      <c r="DM176" s="248">
        <v>116</v>
      </c>
      <c r="DN176" s="91"/>
      <c r="DO176" s="100"/>
      <c r="DP176" s="100"/>
      <c r="DQ176" s="100"/>
      <c r="DR176" s="248">
        <v>184</v>
      </c>
      <c r="DS176" s="99"/>
      <c r="DT176" s="248">
        <v>0</v>
      </c>
      <c r="DU176" s="99"/>
      <c r="DV176" s="173">
        <v>68</v>
      </c>
      <c r="DW176" s="107">
        <v>35</v>
      </c>
      <c r="DX176" s="107">
        <v>13</v>
      </c>
      <c r="DY176" s="107">
        <v>8</v>
      </c>
      <c r="DZ176" s="107">
        <v>3</v>
      </c>
      <c r="EA176" s="107">
        <v>5</v>
      </c>
      <c r="EB176" s="107">
        <v>4</v>
      </c>
      <c r="EC176" s="107"/>
      <c r="ED176" s="107"/>
      <c r="EE176" s="107">
        <v>68</v>
      </c>
      <c r="EF176" s="99">
        <v>68</v>
      </c>
      <c r="EG176" s="265">
        <v>300</v>
      </c>
      <c r="EH176" s="402" t="s">
        <v>168</v>
      </c>
      <c r="EI176" s="403"/>
      <c r="EJ176" s="150" t="s">
        <v>2717</v>
      </c>
      <c r="EK176" s="150" t="s">
        <v>3079</v>
      </c>
      <c r="EL176" s="150"/>
      <c r="EM176" s="404"/>
      <c r="EN176" s="48"/>
      <c r="EO176" s="48"/>
      <c r="EP176" s="48"/>
      <c r="EQ176" s="48"/>
      <c r="ER176" s="105"/>
      <c r="ES176" s="1"/>
      <c r="ET176" s="1"/>
      <c r="EU176" s="1"/>
    </row>
    <row r="177" spans="1:151" s="98" customFormat="1" ht="48.75" hidden="1" customHeight="1" x14ac:dyDescent="0.2">
      <c r="A177" s="120"/>
      <c r="B177" s="121"/>
      <c r="C177" s="160"/>
      <c r="D177" s="392" t="s">
        <v>3068</v>
      </c>
      <c r="E177" s="405" t="s">
        <v>3069</v>
      </c>
      <c r="F177" s="393"/>
      <c r="G177" s="394" t="s">
        <v>2684</v>
      </c>
      <c r="H177" s="393">
        <v>3014127575</v>
      </c>
      <c r="I177" s="300" t="s">
        <v>1761</v>
      </c>
      <c r="J177" s="300" t="s">
        <v>383</v>
      </c>
      <c r="K177" s="300" t="s">
        <v>384</v>
      </c>
      <c r="L177" s="393">
        <v>176275229712</v>
      </c>
      <c r="M177" s="393">
        <v>24</v>
      </c>
      <c r="N177" s="300" t="s">
        <v>3070</v>
      </c>
      <c r="O177" s="300" t="s">
        <v>3071</v>
      </c>
      <c r="P177" s="300" t="s">
        <v>3072</v>
      </c>
      <c r="Q177" s="300" t="s">
        <v>3073</v>
      </c>
      <c r="R177" s="300">
        <v>1</v>
      </c>
      <c r="S177" s="300" t="s">
        <v>3080</v>
      </c>
      <c r="T177" s="300"/>
      <c r="U177" s="48">
        <v>52</v>
      </c>
      <c r="V177" s="375" t="s">
        <v>3075</v>
      </c>
      <c r="W177" s="300" t="s">
        <v>1767</v>
      </c>
      <c r="X177" s="300" t="s">
        <v>153</v>
      </c>
      <c r="Y177" s="300"/>
      <c r="Z177" s="300" t="s">
        <v>153</v>
      </c>
      <c r="AA177" s="45" t="s">
        <v>1768</v>
      </c>
      <c r="AB177" s="300"/>
      <c r="AC177" s="300"/>
      <c r="AD177" s="300"/>
      <c r="AE177" s="248">
        <v>250</v>
      </c>
      <c r="AF177" s="248">
        <f>AG177+AH177</f>
        <v>250</v>
      </c>
      <c r="AG177" s="108">
        <v>220</v>
      </c>
      <c r="AH177" s="108">
        <v>30</v>
      </c>
      <c r="AI177" s="395" t="s">
        <v>3076</v>
      </c>
      <c r="AJ177" s="395">
        <v>54000000</v>
      </c>
      <c r="AK177" s="248">
        <v>0</v>
      </c>
      <c r="AL177" s="248">
        <v>1</v>
      </c>
      <c r="AM177" s="300">
        <v>96</v>
      </c>
      <c r="AN177" s="300">
        <v>30</v>
      </c>
      <c r="AO177" s="300">
        <v>66</v>
      </c>
      <c r="AP177" s="300"/>
      <c r="AQ177" s="300" t="s">
        <v>1277</v>
      </c>
      <c r="AR177" s="300"/>
      <c r="AS177" s="300" t="s">
        <v>1769</v>
      </c>
      <c r="AT177" s="300" t="s">
        <v>716</v>
      </c>
      <c r="AU177" s="248" t="s">
        <v>3078</v>
      </c>
      <c r="AV177" s="248"/>
      <c r="AW177" s="248"/>
      <c r="AX177" s="248"/>
      <c r="AY177" s="248"/>
      <c r="AZ177" s="248"/>
      <c r="BA177" s="248"/>
      <c r="BB177" s="248"/>
      <c r="BC177" s="396">
        <v>616769242</v>
      </c>
      <c r="BD177" s="396">
        <v>0</v>
      </c>
      <c r="BE177" s="396">
        <v>314428000</v>
      </c>
      <c r="BF177" s="397">
        <v>931197242</v>
      </c>
      <c r="BG177" s="396">
        <v>6424680</v>
      </c>
      <c r="BH177" s="398">
        <v>0.66</v>
      </c>
      <c r="BI177" s="397"/>
      <c r="BJ177" s="397"/>
      <c r="BK177" s="397"/>
      <c r="BL177" s="397"/>
      <c r="BM177" s="397"/>
      <c r="BN177" s="397"/>
      <c r="BO177" s="397"/>
      <c r="BP177" s="397"/>
      <c r="BQ177" s="397"/>
      <c r="BR177" s="397"/>
      <c r="BS177" s="397"/>
      <c r="BT177" s="397"/>
      <c r="BU177" s="397"/>
      <c r="BV177" s="397"/>
      <c r="BW177" s="397"/>
      <c r="BX177" s="397"/>
      <c r="BY177" s="397"/>
      <c r="BZ177" s="397">
        <v>215869235</v>
      </c>
      <c r="CA177" s="325">
        <v>44187</v>
      </c>
      <c r="CB177" s="397">
        <v>215869235</v>
      </c>
      <c r="CC177" s="325">
        <v>44777</v>
      </c>
      <c r="CD177" s="397">
        <v>184053322.81</v>
      </c>
      <c r="CE177" s="325">
        <v>44907</v>
      </c>
      <c r="CF177" s="325"/>
      <c r="CG177" s="325"/>
      <c r="CH177" s="325"/>
      <c r="CI177" s="325"/>
      <c r="CJ177" s="325"/>
      <c r="CK177" s="325"/>
      <c r="CL177" s="397"/>
      <c r="CM177" s="397"/>
      <c r="CN177" s="397"/>
      <c r="CO177" s="397"/>
      <c r="CP177" s="397"/>
      <c r="CQ177" s="397"/>
      <c r="CR177" s="397"/>
      <c r="CS177" s="397"/>
      <c r="CT177" s="397"/>
      <c r="CU177" s="397"/>
      <c r="CV177" s="257">
        <v>615791792.80999994</v>
      </c>
      <c r="CW177" s="258">
        <f t="shared" si="60"/>
        <v>184053322.81</v>
      </c>
      <c r="CX177" s="257">
        <v>977449.19000005722</v>
      </c>
      <c r="CY177" s="258">
        <f t="shared" si="61"/>
        <v>615791792.80999994</v>
      </c>
      <c r="CZ177" s="397" t="s">
        <v>3076</v>
      </c>
      <c r="DA177" s="397"/>
      <c r="DB177" s="397"/>
      <c r="DC177" s="397"/>
      <c r="DD177" s="399">
        <v>615791792.88999999</v>
      </c>
      <c r="DE177" s="260">
        <v>-8.0000042915344238E-2</v>
      </c>
      <c r="DF177" s="400" t="s">
        <v>3081</v>
      </c>
      <c r="DG177" s="397">
        <v>314428000</v>
      </c>
      <c r="DH177" s="406">
        <v>316252940</v>
      </c>
      <c r="DI177" s="262">
        <v>1.0058039996437975</v>
      </c>
      <c r="DJ177" s="347"/>
      <c r="DK177" s="263">
        <v>1</v>
      </c>
      <c r="DL177" s="263">
        <v>0.99841521100042141</v>
      </c>
      <c r="DM177" s="248">
        <v>250</v>
      </c>
      <c r="DN177" s="91">
        <v>250</v>
      </c>
      <c r="DO177" s="100"/>
      <c r="DP177" s="100">
        <v>30</v>
      </c>
      <c r="DQ177" s="100" t="s">
        <v>1771</v>
      </c>
      <c r="DR177" s="248">
        <v>0</v>
      </c>
      <c r="DS177" s="99"/>
      <c r="DT177" s="248">
        <v>0</v>
      </c>
      <c r="DU177" s="99">
        <v>1</v>
      </c>
      <c r="DV177" s="173">
        <v>0</v>
      </c>
      <c r="DW177" s="107">
        <v>0</v>
      </c>
      <c r="DX177" s="107">
        <v>0</v>
      </c>
      <c r="DY177" s="107">
        <v>0</v>
      </c>
      <c r="DZ177" s="107">
        <v>0</v>
      </c>
      <c r="EA177" s="107">
        <v>66</v>
      </c>
      <c r="EB177" s="107">
        <v>30</v>
      </c>
      <c r="EC177" s="107"/>
      <c r="ED177" s="107"/>
      <c r="EE177" s="107">
        <v>0</v>
      </c>
      <c r="EF177" s="92">
        <v>0</v>
      </c>
      <c r="EG177" s="265">
        <v>530</v>
      </c>
      <c r="EH177" s="402" t="s">
        <v>168</v>
      </c>
      <c r="EI177" s="403"/>
      <c r="EJ177" s="150" t="s">
        <v>2717</v>
      </c>
      <c r="EK177" s="150" t="s">
        <v>3079</v>
      </c>
      <c r="EL177" s="150"/>
      <c r="EM177" s="404"/>
      <c r="EN177" s="48"/>
      <c r="EO177" s="48"/>
      <c r="EP177" s="48"/>
      <c r="EQ177" s="48"/>
      <c r="ER177" s="105"/>
      <c r="ES177" s="1"/>
      <c r="ET177" s="1"/>
      <c r="EU177" s="1"/>
    </row>
    <row r="178" spans="1:151" s="98" customFormat="1" ht="75.5" hidden="1" customHeight="1" x14ac:dyDescent="0.15">
      <c r="A178" s="120"/>
      <c r="B178" s="121"/>
      <c r="C178" s="160"/>
      <c r="D178" s="320" t="s">
        <v>3082</v>
      </c>
      <c r="E178" s="247" t="s">
        <v>3083</v>
      </c>
      <c r="F178" s="247"/>
      <c r="G178" s="173" t="s">
        <v>3084</v>
      </c>
      <c r="H178" s="247">
        <v>3145892728</v>
      </c>
      <c r="I178" s="173" t="s">
        <v>1761</v>
      </c>
      <c r="J178" s="173" t="s">
        <v>144</v>
      </c>
      <c r="K178" s="173" t="s">
        <v>2731</v>
      </c>
      <c r="L178" s="247">
        <v>305031319487</v>
      </c>
      <c r="M178" s="247">
        <v>26</v>
      </c>
      <c r="N178" s="173" t="s">
        <v>3085</v>
      </c>
      <c r="O178" s="173" t="s">
        <v>3086</v>
      </c>
      <c r="P178" s="173" t="s">
        <v>3087</v>
      </c>
      <c r="Q178" s="173" t="s">
        <v>3088</v>
      </c>
      <c r="R178" s="173">
        <v>8</v>
      </c>
      <c r="S178" s="173" t="s">
        <v>3089</v>
      </c>
      <c r="T178" s="173">
        <v>57</v>
      </c>
      <c r="U178" s="48">
        <v>87</v>
      </c>
      <c r="V178" s="49" t="s">
        <v>3090</v>
      </c>
      <c r="W178" s="173" t="s">
        <v>27</v>
      </c>
      <c r="X178" s="173"/>
      <c r="Y178" s="173"/>
      <c r="Z178" s="173"/>
      <c r="AA178" s="173"/>
      <c r="AB178" s="173" t="s">
        <v>153</v>
      </c>
      <c r="AC178" s="173" t="s">
        <v>153</v>
      </c>
      <c r="AD178" s="173"/>
      <c r="AE178" s="127">
        <v>440</v>
      </c>
      <c r="AF178" s="173">
        <f t="shared" ref="AF178:AF187" si="64">AE178+AK178</f>
        <v>880</v>
      </c>
      <c r="AG178" s="108">
        <v>0</v>
      </c>
      <c r="AH178" s="108">
        <v>0</v>
      </c>
      <c r="AI178" s="322">
        <v>0</v>
      </c>
      <c r="AJ178" s="322">
        <v>0</v>
      </c>
      <c r="AK178" s="127">
        <v>440</v>
      </c>
      <c r="AL178" s="407">
        <v>0</v>
      </c>
      <c r="AM178" s="173">
        <v>283</v>
      </c>
      <c r="AN178" s="173">
        <v>87</v>
      </c>
      <c r="AO178" s="173">
        <v>196</v>
      </c>
      <c r="AP178" s="173"/>
      <c r="AQ178" s="173" t="s">
        <v>1277</v>
      </c>
      <c r="AR178" s="173" t="s">
        <v>208</v>
      </c>
      <c r="AS178" s="173" t="s">
        <v>3091</v>
      </c>
      <c r="AT178" s="173" t="s">
        <v>2726</v>
      </c>
      <c r="AU178" s="127" t="s">
        <v>3092</v>
      </c>
      <c r="AV178" s="127"/>
      <c r="AW178" s="127"/>
      <c r="AX178" s="127"/>
      <c r="AY178" s="127"/>
      <c r="AZ178" s="127"/>
      <c r="BA178" s="127"/>
      <c r="BB178" s="127"/>
      <c r="BC178" s="323">
        <v>2546091160</v>
      </c>
      <c r="BD178" s="323">
        <v>327238488</v>
      </c>
      <c r="BE178" s="323">
        <v>2870795440</v>
      </c>
      <c r="BF178" s="252">
        <v>5416886600</v>
      </c>
      <c r="BG178" s="253">
        <v>8996788.5512367487</v>
      </c>
      <c r="BH178" s="254">
        <v>0.47</v>
      </c>
      <c r="BI178" s="252"/>
      <c r="BJ178" s="252"/>
      <c r="BK178" s="252"/>
      <c r="BL178" s="252"/>
      <c r="BM178" s="252"/>
      <c r="BN178" s="252"/>
      <c r="BO178" s="252"/>
      <c r="BP178" s="252"/>
      <c r="BQ178" s="252"/>
      <c r="BR178" s="252"/>
      <c r="BS178" s="252"/>
      <c r="BT178" s="252"/>
      <c r="BU178" s="252"/>
      <c r="BV178" s="252"/>
      <c r="BW178" s="252"/>
      <c r="BX178" s="252"/>
      <c r="BY178" s="252"/>
      <c r="BZ178" s="255">
        <v>891131906</v>
      </c>
      <c r="CA178" s="256">
        <v>44267</v>
      </c>
      <c r="CB178" s="255">
        <v>891131906</v>
      </c>
      <c r="CC178" s="256">
        <v>44564</v>
      </c>
      <c r="CD178" s="255">
        <v>763827348</v>
      </c>
      <c r="CE178" s="256">
        <v>44771</v>
      </c>
      <c r="CF178" s="256"/>
      <c r="CG178" s="256"/>
      <c r="CH178" s="256"/>
      <c r="CI178" s="256"/>
      <c r="CJ178" s="256"/>
      <c r="CK178" s="256"/>
      <c r="CL178" s="252"/>
      <c r="CM178" s="252"/>
      <c r="CN178" s="252"/>
      <c r="CO178" s="252"/>
      <c r="CP178" s="252"/>
      <c r="CQ178" s="252"/>
      <c r="CR178" s="252"/>
      <c r="CS178" s="252"/>
      <c r="CT178" s="252"/>
      <c r="CU178" s="252"/>
      <c r="CV178" s="257">
        <v>2546091160</v>
      </c>
      <c r="CW178" s="258">
        <f t="shared" si="60"/>
        <v>763827348</v>
      </c>
      <c r="CX178" s="257">
        <v>0</v>
      </c>
      <c r="CY178" s="258">
        <f t="shared" si="61"/>
        <v>2546091160</v>
      </c>
      <c r="CZ178" s="252">
        <v>0</v>
      </c>
      <c r="DA178" s="252"/>
      <c r="DB178" s="252"/>
      <c r="DC178" s="252"/>
      <c r="DD178" s="259">
        <v>2523757194</v>
      </c>
      <c r="DE178" s="360">
        <v>22333966</v>
      </c>
      <c r="DF178" s="359"/>
      <c r="DG178" s="360">
        <v>2870795440</v>
      </c>
      <c r="DH178" s="259">
        <v>3566693580</v>
      </c>
      <c r="DI178" s="262">
        <v>1.2424060350325763</v>
      </c>
      <c r="DJ178" s="175">
        <v>0</v>
      </c>
      <c r="DK178" s="368">
        <v>0.96000000000000008</v>
      </c>
      <c r="DL178" s="263">
        <v>0.99122813575928681</v>
      </c>
      <c r="DM178" s="144">
        <v>440</v>
      </c>
      <c r="DN178" s="162"/>
      <c r="DO178" s="162"/>
      <c r="DP178" s="162"/>
      <c r="DQ178" s="162"/>
      <c r="DR178" s="144">
        <v>440</v>
      </c>
      <c r="DS178" s="92" t="s">
        <v>3093</v>
      </c>
      <c r="DT178" s="144">
        <v>0</v>
      </c>
      <c r="DU178" s="264"/>
      <c r="DV178" s="173">
        <v>283</v>
      </c>
      <c r="DW178" s="107">
        <v>170</v>
      </c>
      <c r="DX178" s="107">
        <v>47</v>
      </c>
      <c r="DY178" s="107">
        <v>17</v>
      </c>
      <c r="DZ178" s="107">
        <v>3</v>
      </c>
      <c r="EA178" s="107">
        <v>39</v>
      </c>
      <c r="EB178" s="107">
        <v>7</v>
      </c>
      <c r="EC178" s="107"/>
      <c r="ED178" s="107"/>
      <c r="EE178" s="107">
        <v>283</v>
      </c>
      <c r="EF178" s="92">
        <v>283</v>
      </c>
      <c r="EG178" s="265">
        <v>880</v>
      </c>
      <c r="EH178" s="408" t="s">
        <v>168</v>
      </c>
      <c r="EI178" s="363" t="s">
        <v>3094</v>
      </c>
      <c r="EJ178" s="364" t="s">
        <v>2789</v>
      </c>
      <c r="EK178" s="364" t="s">
        <v>1249</v>
      </c>
      <c r="EL178" s="364" t="s">
        <v>679</v>
      </c>
      <c r="EM178" s="267" t="s">
        <v>163</v>
      </c>
      <c r="EN178" s="48">
        <v>283</v>
      </c>
      <c r="EO178" s="48">
        <v>283</v>
      </c>
      <c r="EP178" s="48" t="s">
        <v>3095</v>
      </c>
      <c r="EQ178" s="48">
        <v>283</v>
      </c>
      <c r="ER178" s="365">
        <v>45103</v>
      </c>
      <c r="ES178" s="144"/>
      <c r="ET178" s="144"/>
      <c r="EU178" s="144"/>
    </row>
    <row r="179" spans="1:151" s="98" customFormat="1" ht="86.5" hidden="1" customHeight="1" x14ac:dyDescent="0.2">
      <c r="A179" s="120"/>
      <c r="B179" s="121"/>
      <c r="C179" s="160"/>
      <c r="D179" s="320" t="s">
        <v>3096</v>
      </c>
      <c r="E179" s="247" t="s">
        <v>3097</v>
      </c>
      <c r="F179" s="247"/>
      <c r="G179" s="321" t="s">
        <v>2684</v>
      </c>
      <c r="H179" s="247">
        <v>3103626714</v>
      </c>
      <c r="I179" s="173" t="s">
        <v>1761</v>
      </c>
      <c r="J179" s="173" t="s">
        <v>601</v>
      </c>
      <c r="K179" s="173" t="s">
        <v>602</v>
      </c>
      <c r="L179" s="247" t="s">
        <v>3098</v>
      </c>
      <c r="M179" s="247">
        <v>24</v>
      </c>
      <c r="N179" s="173" t="s">
        <v>3099</v>
      </c>
      <c r="O179" s="173" t="s">
        <v>3100</v>
      </c>
      <c r="P179" s="173" t="s">
        <v>3101</v>
      </c>
      <c r="Q179" s="173" t="s">
        <v>1100</v>
      </c>
      <c r="R179" s="173">
        <v>1</v>
      </c>
      <c r="S179" s="173" t="s">
        <v>3102</v>
      </c>
      <c r="T179" s="173">
        <v>3</v>
      </c>
      <c r="U179" s="48">
        <v>26</v>
      </c>
      <c r="V179" s="49" t="s">
        <v>3103</v>
      </c>
      <c r="W179" s="173" t="s">
        <v>27</v>
      </c>
      <c r="X179" s="173"/>
      <c r="Y179" s="173"/>
      <c r="Z179" s="173"/>
      <c r="AA179" s="173"/>
      <c r="AB179" s="173" t="s">
        <v>153</v>
      </c>
      <c r="AC179" s="173" t="s">
        <v>153</v>
      </c>
      <c r="AD179" s="173" t="s">
        <v>347</v>
      </c>
      <c r="AE179" s="127">
        <v>160</v>
      </c>
      <c r="AF179" s="173">
        <f t="shared" si="64"/>
        <v>240</v>
      </c>
      <c r="AG179" s="108">
        <v>0</v>
      </c>
      <c r="AH179" s="108">
        <v>0</v>
      </c>
      <c r="AI179" s="322">
        <v>0</v>
      </c>
      <c r="AJ179" s="322">
        <v>0</v>
      </c>
      <c r="AK179" s="127">
        <v>80</v>
      </c>
      <c r="AL179" s="127">
        <v>160</v>
      </c>
      <c r="AM179" s="173">
        <v>80</v>
      </c>
      <c r="AN179" s="173">
        <v>26</v>
      </c>
      <c r="AO179" s="173">
        <v>54</v>
      </c>
      <c r="AP179" s="173"/>
      <c r="AQ179" s="173" t="s">
        <v>1277</v>
      </c>
      <c r="AR179" s="173" t="s">
        <v>208</v>
      </c>
      <c r="AS179" s="173" t="s">
        <v>3104</v>
      </c>
      <c r="AT179" s="173" t="s">
        <v>2726</v>
      </c>
      <c r="AU179" s="127" t="s">
        <v>3105</v>
      </c>
      <c r="AV179" s="127"/>
      <c r="AW179" s="127"/>
      <c r="AX179" s="127"/>
      <c r="AY179" s="127"/>
      <c r="AZ179" s="127"/>
      <c r="BA179" s="127"/>
      <c r="BB179" s="127"/>
      <c r="BC179" s="323">
        <v>708610000</v>
      </c>
      <c r="BD179" s="323">
        <v>0</v>
      </c>
      <c r="BE179" s="251">
        <v>1832151600</v>
      </c>
      <c r="BF179" s="252">
        <v>2540761600</v>
      </c>
      <c r="BG179" s="253">
        <v>8857625</v>
      </c>
      <c r="BH179" s="254">
        <v>0.27</v>
      </c>
      <c r="BI179" s="252"/>
      <c r="BJ179" s="252"/>
      <c r="BK179" s="252"/>
      <c r="BL179" s="252"/>
      <c r="BM179" s="252"/>
      <c r="BN179" s="252"/>
      <c r="BO179" s="252"/>
      <c r="BP179" s="252"/>
      <c r="BQ179" s="252"/>
      <c r="BR179" s="252"/>
      <c r="BS179" s="252"/>
      <c r="BT179" s="252"/>
      <c r="BU179" s="252"/>
      <c r="BV179" s="252"/>
      <c r="BW179" s="252"/>
      <c r="BX179" s="252"/>
      <c r="BY179" s="252"/>
      <c r="BZ179" s="324">
        <v>248013500</v>
      </c>
      <c r="CA179" s="325">
        <v>44242</v>
      </c>
      <c r="CB179" s="324">
        <v>248013500</v>
      </c>
      <c r="CC179" s="325">
        <v>44657</v>
      </c>
      <c r="CD179" s="324">
        <v>212583000</v>
      </c>
      <c r="CE179" s="325">
        <v>45072</v>
      </c>
      <c r="CF179" s="325"/>
      <c r="CG179" s="325"/>
      <c r="CH179" s="325"/>
      <c r="CI179" s="325"/>
      <c r="CJ179" s="325"/>
      <c r="CK179" s="325"/>
      <c r="CL179" s="252"/>
      <c r="CM179" s="252"/>
      <c r="CN179" s="252"/>
      <c r="CO179" s="252"/>
      <c r="CP179" s="252"/>
      <c r="CQ179" s="252"/>
      <c r="CR179" s="252"/>
      <c r="CS179" s="252"/>
      <c r="CT179" s="252"/>
      <c r="CU179" s="252"/>
      <c r="CV179" s="257">
        <v>708610000</v>
      </c>
      <c r="CW179" s="258">
        <f t="shared" si="60"/>
        <v>212583000</v>
      </c>
      <c r="CX179" s="257">
        <v>0</v>
      </c>
      <c r="CY179" s="258">
        <f t="shared" si="61"/>
        <v>708610000</v>
      </c>
      <c r="CZ179" s="252">
        <v>0</v>
      </c>
      <c r="DA179" s="252"/>
      <c r="DB179" s="252"/>
      <c r="DC179" s="252"/>
      <c r="DD179" s="326">
        <v>496027000</v>
      </c>
      <c r="DE179" s="260">
        <v>212583000</v>
      </c>
      <c r="DF179" s="261" t="s">
        <v>3106</v>
      </c>
      <c r="DG179" s="260">
        <v>1832151600</v>
      </c>
      <c r="DH179" s="409">
        <v>1137775858.71</v>
      </c>
      <c r="DI179" s="262">
        <v>0.62100530256884856</v>
      </c>
      <c r="DJ179" s="327"/>
      <c r="DK179" s="263">
        <v>1</v>
      </c>
      <c r="DL179" s="263">
        <v>0.7</v>
      </c>
      <c r="DM179" s="127">
        <v>160</v>
      </c>
      <c r="DN179" s="91"/>
      <c r="DO179" s="91"/>
      <c r="DP179" s="91"/>
      <c r="DQ179" s="91" t="s">
        <v>180</v>
      </c>
      <c r="DR179" s="127">
        <v>80</v>
      </c>
      <c r="DS179" s="92"/>
      <c r="DT179" s="127">
        <v>160</v>
      </c>
      <c r="DU179" s="92"/>
      <c r="DV179" s="92">
        <v>80</v>
      </c>
      <c r="DW179" s="107"/>
      <c r="DX179" s="107"/>
      <c r="DY179" s="107"/>
      <c r="DZ179" s="107"/>
      <c r="EA179" s="107">
        <v>50</v>
      </c>
      <c r="EB179" s="107">
        <v>30</v>
      </c>
      <c r="EC179" s="107"/>
      <c r="ED179" s="107"/>
      <c r="EE179" s="107">
        <v>0</v>
      </c>
      <c r="EF179" s="92">
        <v>80</v>
      </c>
      <c r="EG179" s="265">
        <v>240</v>
      </c>
      <c r="EH179" s="48" t="s">
        <v>168</v>
      </c>
      <c r="EI179" s="266"/>
      <c r="EJ179" s="150" t="s">
        <v>2754</v>
      </c>
      <c r="EK179" s="150" t="s">
        <v>2776</v>
      </c>
      <c r="EL179" s="150"/>
      <c r="EM179" s="266"/>
      <c r="EN179" s="48"/>
      <c r="EO179" s="48"/>
      <c r="EP179" s="48"/>
      <c r="EQ179" s="48"/>
      <c r="ER179" s="269"/>
      <c r="ES179" s="1"/>
      <c r="ET179" s="1"/>
      <c r="EU179" s="1"/>
    </row>
    <row r="180" spans="1:151" s="98" customFormat="1" ht="48.75" hidden="1" customHeight="1" x14ac:dyDescent="0.2">
      <c r="A180" s="120" t="s">
        <v>3107</v>
      </c>
      <c r="B180" s="121" t="s">
        <v>3107</v>
      </c>
      <c r="C180" s="245" t="s">
        <v>3107</v>
      </c>
      <c r="D180" s="173" t="s">
        <v>3107</v>
      </c>
      <c r="E180" s="247" t="s">
        <v>3108</v>
      </c>
      <c r="F180" s="247"/>
      <c r="G180" s="321" t="s">
        <v>2684</v>
      </c>
      <c r="H180" s="247">
        <v>3014127575</v>
      </c>
      <c r="I180" s="173" t="s">
        <v>1761</v>
      </c>
      <c r="J180" s="173" t="s">
        <v>383</v>
      </c>
      <c r="K180" s="173" t="s">
        <v>384</v>
      </c>
      <c r="L180" s="247">
        <v>119130294394</v>
      </c>
      <c r="M180" s="247">
        <v>26</v>
      </c>
      <c r="N180" s="173" t="s">
        <v>3109</v>
      </c>
      <c r="O180" s="173" t="s">
        <v>3110</v>
      </c>
      <c r="P180" s="173" t="s">
        <v>1144</v>
      </c>
      <c r="Q180" s="173" t="s">
        <v>3111</v>
      </c>
      <c r="R180" s="173">
        <v>2</v>
      </c>
      <c r="S180" s="173" t="s">
        <v>3112</v>
      </c>
      <c r="T180" s="173">
        <v>14</v>
      </c>
      <c r="U180" s="48">
        <v>72</v>
      </c>
      <c r="V180" s="49" t="s">
        <v>2736</v>
      </c>
      <c r="W180" s="173" t="s">
        <v>27</v>
      </c>
      <c r="X180" s="173"/>
      <c r="Y180" s="173"/>
      <c r="Z180" s="173"/>
      <c r="AA180" s="173"/>
      <c r="AB180" s="173" t="s">
        <v>153</v>
      </c>
      <c r="AC180" s="173" t="s">
        <v>153</v>
      </c>
      <c r="AD180" s="173"/>
      <c r="AE180" s="127">
        <v>406</v>
      </c>
      <c r="AF180" s="173">
        <f t="shared" si="64"/>
        <v>563</v>
      </c>
      <c r="AG180" s="108">
        <v>0</v>
      </c>
      <c r="AH180" s="108">
        <v>0</v>
      </c>
      <c r="AI180" s="322">
        <v>0</v>
      </c>
      <c r="AJ180" s="322">
        <v>0</v>
      </c>
      <c r="AK180" s="127">
        <v>157</v>
      </c>
      <c r="AL180" s="127">
        <v>40</v>
      </c>
      <c r="AM180" s="173">
        <v>137</v>
      </c>
      <c r="AN180" s="173">
        <v>72</v>
      </c>
      <c r="AO180" s="173">
        <v>65</v>
      </c>
      <c r="AP180" s="173"/>
      <c r="AQ180" s="173" t="s">
        <v>1277</v>
      </c>
      <c r="AR180" s="173" t="s">
        <v>208</v>
      </c>
      <c r="AS180" s="173" t="s">
        <v>3113</v>
      </c>
      <c r="AT180" s="173" t="s">
        <v>2726</v>
      </c>
      <c r="AU180" s="1"/>
      <c r="AV180" s="127"/>
      <c r="AW180" s="127"/>
      <c r="AX180" s="127"/>
      <c r="AY180" s="127" t="s">
        <v>3114</v>
      </c>
      <c r="AZ180" s="127"/>
      <c r="BA180" s="127"/>
      <c r="BB180" s="127"/>
      <c r="BC180" s="323">
        <v>1233000018</v>
      </c>
      <c r="BD180" s="323">
        <v>0</v>
      </c>
      <c r="BE180" s="323">
        <v>2374689145</v>
      </c>
      <c r="BF180" s="302">
        <v>3607689163</v>
      </c>
      <c r="BG180" s="253">
        <v>9000000.1313868612</v>
      </c>
      <c r="BH180" s="254">
        <v>0.34</v>
      </c>
      <c r="BI180" s="252"/>
      <c r="BJ180" s="252"/>
      <c r="BK180" s="252"/>
      <c r="BL180" s="252"/>
      <c r="BM180" s="252"/>
      <c r="BN180" s="252"/>
      <c r="BO180" s="252"/>
      <c r="BP180" s="252"/>
      <c r="BQ180" s="252"/>
      <c r="BR180" s="252"/>
      <c r="BS180" s="252"/>
      <c r="BT180" s="252"/>
      <c r="BU180" s="252"/>
      <c r="BV180" s="252"/>
      <c r="BW180" s="252"/>
      <c r="BX180" s="252"/>
      <c r="BY180" s="252"/>
      <c r="BZ180" s="324">
        <v>431550006</v>
      </c>
      <c r="CA180" s="325">
        <v>44258</v>
      </c>
      <c r="CB180" s="324">
        <v>431550006</v>
      </c>
      <c r="CC180" s="325">
        <v>44683</v>
      </c>
      <c r="CD180" s="324">
        <v>368121838</v>
      </c>
      <c r="CE180" s="325">
        <v>44875</v>
      </c>
      <c r="CF180" s="325"/>
      <c r="CG180" s="325"/>
      <c r="CH180" s="325"/>
      <c r="CI180" s="325"/>
      <c r="CJ180" s="325"/>
      <c r="CK180" s="325"/>
      <c r="CL180" s="252"/>
      <c r="CM180" s="252"/>
      <c r="CN180" s="252"/>
      <c r="CO180" s="252"/>
      <c r="CP180" s="252"/>
      <c r="CQ180" s="252"/>
      <c r="CR180" s="252"/>
      <c r="CS180" s="252"/>
      <c r="CT180" s="252"/>
      <c r="CU180" s="252"/>
      <c r="CV180" s="257">
        <v>1231221850</v>
      </c>
      <c r="CW180" s="258">
        <f t="shared" si="60"/>
        <v>368121838</v>
      </c>
      <c r="CX180" s="257">
        <v>1778168</v>
      </c>
      <c r="CY180" s="258">
        <f t="shared" si="61"/>
        <v>1231221850</v>
      </c>
      <c r="CZ180" s="252">
        <v>0</v>
      </c>
      <c r="DA180" s="252"/>
      <c r="DB180" s="252"/>
      <c r="DC180" s="252"/>
      <c r="DD180" s="410">
        <v>1229230222</v>
      </c>
      <c r="DE180" s="260">
        <v>1991628</v>
      </c>
      <c r="DF180" s="261"/>
      <c r="DG180" s="260">
        <v>2374689145</v>
      </c>
      <c r="DH180" s="411">
        <v>2274689145</v>
      </c>
      <c r="DI180" s="262">
        <v>0.95788922511792596</v>
      </c>
      <c r="DJ180" s="327"/>
      <c r="DK180" s="263">
        <v>1</v>
      </c>
      <c r="DL180" s="263">
        <v>0.99694258236417965</v>
      </c>
      <c r="DM180" s="127">
        <v>406</v>
      </c>
      <c r="DN180" s="91"/>
      <c r="DO180" s="91"/>
      <c r="DP180" s="91"/>
      <c r="DQ180" s="91" t="s">
        <v>180</v>
      </c>
      <c r="DR180" s="127">
        <v>157</v>
      </c>
      <c r="DS180" s="92"/>
      <c r="DT180" s="127">
        <v>40</v>
      </c>
      <c r="DU180" s="92" t="s">
        <v>347</v>
      </c>
      <c r="DV180" s="173">
        <v>137</v>
      </c>
      <c r="DW180" s="107">
        <v>67</v>
      </c>
      <c r="DX180" s="107">
        <v>69</v>
      </c>
      <c r="DY180" s="107">
        <v>1</v>
      </c>
      <c r="DZ180" s="107">
        <v>0</v>
      </c>
      <c r="EA180" s="107">
        <v>0</v>
      </c>
      <c r="EB180" s="107">
        <v>0</v>
      </c>
      <c r="EC180" s="107"/>
      <c r="ED180" s="107"/>
      <c r="EE180" s="107">
        <v>137</v>
      </c>
      <c r="EF180" s="92">
        <v>137</v>
      </c>
      <c r="EG180" s="265">
        <v>563</v>
      </c>
      <c r="EH180" s="48" t="s">
        <v>168</v>
      </c>
      <c r="EI180" s="92"/>
      <c r="EJ180" s="150" t="s">
        <v>2717</v>
      </c>
      <c r="EK180" s="150" t="s">
        <v>2694</v>
      </c>
      <c r="EL180" s="150"/>
      <c r="EM180" s="329"/>
      <c r="EN180" s="48"/>
      <c r="EO180" s="48"/>
      <c r="EP180" s="48"/>
      <c r="EQ180" s="48"/>
      <c r="ER180" s="269"/>
      <c r="ES180" s="1"/>
      <c r="ET180" s="1"/>
      <c r="EU180" s="1"/>
    </row>
    <row r="181" spans="1:151" s="40" customFormat="1" ht="67.5" hidden="1" customHeight="1" x14ac:dyDescent="0.2">
      <c r="A181" s="120"/>
      <c r="B181" s="121"/>
      <c r="C181" s="245"/>
      <c r="D181" s="320" t="s">
        <v>3115</v>
      </c>
      <c r="E181" s="247" t="s">
        <v>3116</v>
      </c>
      <c r="F181" s="247"/>
      <c r="G181" s="321" t="s">
        <v>2684</v>
      </c>
      <c r="H181" s="247">
        <v>3004946013</v>
      </c>
      <c r="I181" s="173" t="s">
        <v>1761</v>
      </c>
      <c r="J181" s="173" t="s">
        <v>601</v>
      </c>
      <c r="K181" s="173" t="s">
        <v>658</v>
      </c>
      <c r="L181" s="247">
        <v>870230228351</v>
      </c>
      <c r="M181" s="247">
        <v>24</v>
      </c>
      <c r="N181" s="173" t="s">
        <v>3117</v>
      </c>
      <c r="O181" s="173" t="s">
        <v>3118</v>
      </c>
      <c r="P181" s="173" t="s">
        <v>3119</v>
      </c>
      <c r="Q181" s="173" t="s">
        <v>3120</v>
      </c>
      <c r="R181" s="173">
        <v>1</v>
      </c>
      <c r="S181" s="173" t="s">
        <v>163</v>
      </c>
      <c r="T181" s="173" t="s">
        <v>163</v>
      </c>
      <c r="U181" s="48">
        <v>34</v>
      </c>
      <c r="V181" s="49" t="s">
        <v>3121</v>
      </c>
      <c r="W181" s="173" t="s">
        <v>27</v>
      </c>
      <c r="X181" s="173"/>
      <c r="Y181" s="173"/>
      <c r="Z181" s="173"/>
      <c r="AA181" s="173"/>
      <c r="AB181" s="173" t="s">
        <v>153</v>
      </c>
      <c r="AC181" s="173"/>
      <c r="AD181" s="173" t="s">
        <v>153</v>
      </c>
      <c r="AE181" s="127">
        <v>0</v>
      </c>
      <c r="AF181" s="173">
        <f t="shared" si="64"/>
        <v>7</v>
      </c>
      <c r="AG181" s="108">
        <v>0</v>
      </c>
      <c r="AH181" s="108">
        <v>0</v>
      </c>
      <c r="AI181" s="249">
        <v>0</v>
      </c>
      <c r="AJ181" s="249">
        <v>0</v>
      </c>
      <c r="AK181" s="127">
        <v>7</v>
      </c>
      <c r="AL181" s="127">
        <v>6</v>
      </c>
      <c r="AM181" s="173">
        <v>67</v>
      </c>
      <c r="AN181" s="173">
        <v>34</v>
      </c>
      <c r="AO181" s="173">
        <v>33</v>
      </c>
      <c r="AP181" s="173"/>
      <c r="AQ181" s="173" t="s">
        <v>1277</v>
      </c>
      <c r="AR181" s="173" t="s">
        <v>3122</v>
      </c>
      <c r="AS181" s="173" t="s">
        <v>3123</v>
      </c>
      <c r="AT181" s="173" t="s">
        <v>2714</v>
      </c>
      <c r="AU181" s="127" t="s">
        <v>3124</v>
      </c>
      <c r="AV181" s="127"/>
      <c r="AW181" s="127"/>
      <c r="AX181" s="127"/>
      <c r="AY181" s="127"/>
      <c r="AZ181" s="127"/>
      <c r="BA181" s="127"/>
      <c r="BB181" s="127"/>
      <c r="BC181" s="251">
        <v>602847350</v>
      </c>
      <c r="BD181" s="251">
        <v>0</v>
      </c>
      <c r="BE181" s="251">
        <v>412430277</v>
      </c>
      <c r="BF181" s="302">
        <v>1015277627</v>
      </c>
      <c r="BG181" s="253">
        <v>8997721.6417910457</v>
      </c>
      <c r="BH181" s="254">
        <v>0.59</v>
      </c>
      <c r="BI181" s="252"/>
      <c r="BJ181" s="252"/>
      <c r="BK181" s="252"/>
      <c r="BL181" s="252"/>
      <c r="BM181" s="252"/>
      <c r="BN181" s="252"/>
      <c r="BO181" s="252"/>
      <c r="BP181" s="252"/>
      <c r="BQ181" s="252"/>
      <c r="BR181" s="252"/>
      <c r="BS181" s="252"/>
      <c r="BT181" s="252"/>
      <c r="BU181" s="252"/>
      <c r="BV181" s="252"/>
      <c r="BW181" s="252"/>
      <c r="BX181" s="252"/>
      <c r="BY181" s="252"/>
      <c r="BZ181" s="324">
        <v>210996573</v>
      </c>
      <c r="CA181" s="325">
        <v>44252</v>
      </c>
      <c r="CB181" s="324">
        <v>210996573</v>
      </c>
      <c r="CC181" s="325">
        <v>44735</v>
      </c>
      <c r="CD181" s="324">
        <v>150250830</v>
      </c>
      <c r="CE181" s="325">
        <v>44979</v>
      </c>
      <c r="CF181" s="325"/>
      <c r="CG181" s="325"/>
      <c r="CH181" s="325"/>
      <c r="CI181" s="325"/>
      <c r="CJ181" s="325"/>
      <c r="CK181" s="325"/>
      <c r="CL181" s="252"/>
      <c r="CM181" s="252"/>
      <c r="CN181" s="252"/>
      <c r="CO181" s="252"/>
      <c r="CP181" s="252"/>
      <c r="CQ181" s="252"/>
      <c r="CR181" s="252"/>
      <c r="CS181" s="252"/>
      <c r="CT181" s="252"/>
      <c r="CU181" s="252"/>
      <c r="CV181" s="257">
        <v>572243976</v>
      </c>
      <c r="CW181" s="258">
        <f t="shared" si="60"/>
        <v>150250830</v>
      </c>
      <c r="CX181" s="257">
        <v>30603374</v>
      </c>
      <c r="CY181" s="258">
        <f t="shared" si="61"/>
        <v>572243976</v>
      </c>
      <c r="CZ181" s="252">
        <v>0</v>
      </c>
      <c r="DA181" s="252"/>
      <c r="DB181" s="252"/>
      <c r="DC181" s="252"/>
      <c r="DD181" s="326">
        <v>509679154</v>
      </c>
      <c r="DE181" s="260">
        <v>62564822</v>
      </c>
      <c r="DF181" s="261"/>
      <c r="DG181" s="260">
        <v>412430277</v>
      </c>
      <c r="DH181" s="326">
        <v>412430277</v>
      </c>
      <c r="DI181" s="262">
        <v>1</v>
      </c>
      <c r="DJ181" s="347"/>
      <c r="DK181" s="263">
        <v>0.74</v>
      </c>
      <c r="DL181" s="263">
        <v>0.84545308858038437</v>
      </c>
      <c r="DM181" s="127">
        <v>0</v>
      </c>
      <c r="DN181" s="91"/>
      <c r="DO181" s="91"/>
      <c r="DP181" s="91"/>
      <c r="DQ181" s="91" t="s">
        <v>180</v>
      </c>
      <c r="DR181" s="127">
        <v>7</v>
      </c>
      <c r="DS181" s="92"/>
      <c r="DT181" s="127">
        <v>6</v>
      </c>
      <c r="DU181" s="348"/>
      <c r="DV181" s="173">
        <v>67</v>
      </c>
      <c r="DW181" s="107"/>
      <c r="DX181" s="107"/>
      <c r="DY181" s="107"/>
      <c r="DZ181" s="107"/>
      <c r="EA181" s="107">
        <v>31</v>
      </c>
      <c r="EB181" s="107">
        <v>36</v>
      </c>
      <c r="EC181" s="107"/>
      <c r="ED181" s="107"/>
      <c r="EE181" s="107">
        <v>0</v>
      </c>
      <c r="EF181" s="92">
        <v>67</v>
      </c>
      <c r="EG181" s="265">
        <v>7</v>
      </c>
      <c r="EH181" s="48" t="s">
        <v>168</v>
      </c>
      <c r="EI181" s="266"/>
      <c r="EJ181" s="150" t="s">
        <v>2717</v>
      </c>
      <c r="EK181" s="150" t="s">
        <v>505</v>
      </c>
      <c r="EL181" s="150"/>
      <c r="EM181" s="329"/>
      <c r="EN181" s="48"/>
      <c r="EO181" s="48"/>
      <c r="EP181" s="48"/>
      <c r="EQ181" s="48"/>
      <c r="ER181" s="269"/>
      <c r="ES181" s="1"/>
      <c r="ET181" s="1"/>
      <c r="EU181" s="1"/>
    </row>
    <row r="182" spans="1:151" s="98" customFormat="1" ht="62.75" hidden="1" customHeight="1" x14ac:dyDescent="0.2">
      <c r="A182" s="120"/>
      <c r="B182" s="121"/>
      <c r="C182" s="245"/>
      <c r="D182" s="320" t="s">
        <v>3125</v>
      </c>
      <c r="E182" s="173" t="s">
        <v>3126</v>
      </c>
      <c r="F182" s="173"/>
      <c r="G182" s="321" t="s">
        <v>2684</v>
      </c>
      <c r="H182" s="247">
        <v>3114759925</v>
      </c>
      <c r="I182" s="173" t="s">
        <v>1761</v>
      </c>
      <c r="J182" s="173" t="s">
        <v>144</v>
      </c>
      <c r="K182" s="173" t="s">
        <v>831</v>
      </c>
      <c r="L182" s="247">
        <v>1305893153596</v>
      </c>
      <c r="M182" s="173">
        <v>24</v>
      </c>
      <c r="N182" s="173" t="s">
        <v>3127</v>
      </c>
      <c r="O182" s="173" t="s">
        <v>3128</v>
      </c>
      <c r="P182" s="173" t="s">
        <v>148</v>
      </c>
      <c r="Q182" s="173" t="s">
        <v>3129</v>
      </c>
      <c r="R182" s="173">
        <v>1</v>
      </c>
      <c r="S182" s="247" t="s">
        <v>3130</v>
      </c>
      <c r="T182" s="173">
        <v>1</v>
      </c>
      <c r="U182" s="48">
        <v>32</v>
      </c>
      <c r="V182" s="49" t="s">
        <v>3131</v>
      </c>
      <c r="W182" s="173" t="s">
        <v>27</v>
      </c>
      <c r="X182" s="173"/>
      <c r="Y182" s="173"/>
      <c r="Z182" s="173"/>
      <c r="AA182" s="173"/>
      <c r="AB182" s="173" t="s">
        <v>153</v>
      </c>
      <c r="AC182" s="173" t="s">
        <v>153</v>
      </c>
      <c r="AD182" s="173"/>
      <c r="AE182" s="127">
        <v>71</v>
      </c>
      <c r="AF182" s="173">
        <f t="shared" si="64"/>
        <v>822</v>
      </c>
      <c r="AG182" s="108">
        <v>0</v>
      </c>
      <c r="AH182" s="108">
        <v>0</v>
      </c>
      <c r="AI182" s="249">
        <v>0</v>
      </c>
      <c r="AJ182" s="249">
        <v>0</v>
      </c>
      <c r="AK182" s="127">
        <v>751</v>
      </c>
      <c r="AL182" s="127">
        <v>71</v>
      </c>
      <c r="AM182" s="173">
        <v>71</v>
      </c>
      <c r="AN182" s="173">
        <v>32</v>
      </c>
      <c r="AO182" s="173">
        <v>39</v>
      </c>
      <c r="AP182" s="173"/>
      <c r="AQ182" s="173" t="s">
        <v>1277</v>
      </c>
      <c r="AR182" s="173" t="s">
        <v>182</v>
      </c>
      <c r="AS182" s="173" t="s">
        <v>3132</v>
      </c>
      <c r="AT182" s="173" t="s">
        <v>2691</v>
      </c>
      <c r="AU182" s="127" t="s">
        <v>3133</v>
      </c>
      <c r="AV182" s="127"/>
      <c r="AW182" s="127"/>
      <c r="AX182" s="127"/>
      <c r="AY182" s="127"/>
      <c r="AZ182" s="127"/>
      <c r="BA182" s="127"/>
      <c r="BB182" s="127"/>
      <c r="BC182" s="323">
        <v>639000007</v>
      </c>
      <c r="BD182" s="323">
        <v>0</v>
      </c>
      <c r="BE182" s="323">
        <v>454400000</v>
      </c>
      <c r="BF182" s="302">
        <v>1093400007</v>
      </c>
      <c r="BG182" s="253">
        <v>9000000.0985915493</v>
      </c>
      <c r="BH182" s="254">
        <v>0.57999999999999996</v>
      </c>
      <c r="BI182" s="252"/>
      <c r="BJ182" s="252"/>
      <c r="BK182" s="252"/>
      <c r="BL182" s="252"/>
      <c r="BM182" s="252"/>
      <c r="BN182" s="252"/>
      <c r="BO182" s="252"/>
      <c r="BP182" s="252"/>
      <c r="BQ182" s="252"/>
      <c r="BR182" s="252"/>
      <c r="BS182" s="252"/>
      <c r="BT182" s="252"/>
      <c r="BU182" s="252"/>
      <c r="BV182" s="252"/>
      <c r="BW182" s="252"/>
      <c r="BX182" s="252"/>
      <c r="BY182" s="252"/>
      <c r="BZ182" s="252">
        <v>223650002</v>
      </c>
      <c r="CA182" s="334">
        <v>44253</v>
      </c>
      <c r="CB182" s="252">
        <v>223650002</v>
      </c>
      <c r="CC182" s="334">
        <v>44621</v>
      </c>
      <c r="CD182" s="252"/>
      <c r="CE182" s="334"/>
      <c r="CF182" s="334"/>
      <c r="CG182" s="334"/>
      <c r="CH182" s="334"/>
      <c r="CI182" s="334"/>
      <c r="CJ182" s="334"/>
      <c r="CK182" s="334"/>
      <c r="CL182" s="252"/>
      <c r="CM182" s="252"/>
      <c r="CN182" s="252"/>
      <c r="CO182" s="252"/>
      <c r="CP182" s="252"/>
      <c r="CQ182" s="252"/>
      <c r="CR182" s="252"/>
      <c r="CS182" s="252"/>
      <c r="CT182" s="252"/>
      <c r="CU182" s="252"/>
      <c r="CV182" s="257">
        <v>447300004</v>
      </c>
      <c r="CW182" s="258">
        <f t="shared" si="60"/>
        <v>0</v>
      </c>
      <c r="CX182" s="257">
        <v>191700003</v>
      </c>
      <c r="CY182" s="258">
        <f t="shared" si="61"/>
        <v>447300004</v>
      </c>
      <c r="CZ182" s="252">
        <v>0</v>
      </c>
      <c r="DA182" s="252"/>
      <c r="DB182" s="252"/>
      <c r="DC182" s="252"/>
      <c r="DD182" s="326">
        <v>447300004</v>
      </c>
      <c r="DE182" s="260">
        <v>0</v>
      </c>
      <c r="DF182" s="261"/>
      <c r="DG182" s="260">
        <v>454400000</v>
      </c>
      <c r="DH182" s="326">
        <v>387719998</v>
      </c>
      <c r="DI182" s="262">
        <v>0.85325703785211271</v>
      </c>
      <c r="DJ182" s="327"/>
      <c r="DK182" s="263">
        <v>0.77</v>
      </c>
      <c r="DL182" s="263">
        <v>0.69999999859154927</v>
      </c>
      <c r="DM182" s="127">
        <v>71</v>
      </c>
      <c r="DN182" s="91"/>
      <c r="DO182" s="91"/>
      <c r="DP182" s="91"/>
      <c r="DQ182" s="91"/>
      <c r="DR182" s="127"/>
      <c r="DS182" s="92"/>
      <c r="DT182" s="127"/>
      <c r="DU182" s="92" t="s">
        <v>347</v>
      </c>
      <c r="DV182" s="173">
        <v>71</v>
      </c>
      <c r="DW182" s="341"/>
      <c r="DX182" s="341"/>
      <c r="DY182" s="341">
        <v>41</v>
      </c>
      <c r="DZ182" s="341">
        <v>30</v>
      </c>
      <c r="EA182" s="341"/>
      <c r="EB182" s="341"/>
      <c r="EC182" s="341"/>
      <c r="ED182" s="341"/>
      <c r="EE182" s="107">
        <v>0</v>
      </c>
      <c r="EF182" s="92">
        <v>71</v>
      </c>
      <c r="EG182" s="265">
        <v>822</v>
      </c>
      <c r="EH182" s="48" t="s">
        <v>168</v>
      </c>
      <c r="EI182" s="266"/>
      <c r="EJ182" s="150" t="s">
        <v>2767</v>
      </c>
      <c r="EK182" s="150" t="s">
        <v>2694</v>
      </c>
      <c r="EL182" s="150"/>
      <c r="EM182" s="329"/>
      <c r="EN182" s="48"/>
      <c r="EO182" s="48"/>
      <c r="EP182" s="48"/>
      <c r="EQ182" s="48"/>
      <c r="ER182" s="269"/>
      <c r="ES182" s="1"/>
      <c r="ET182" s="1"/>
      <c r="EU182" s="1"/>
    </row>
    <row r="183" spans="1:151" s="143" customFormat="1" ht="77.75" hidden="1" customHeight="1" x14ac:dyDescent="0.15">
      <c r="A183" s="120"/>
      <c r="B183" s="121"/>
      <c r="C183" s="245"/>
      <c r="D183" s="320" t="s">
        <v>3134</v>
      </c>
      <c r="E183" s="247" t="s">
        <v>3135</v>
      </c>
      <c r="F183" s="247"/>
      <c r="G183" s="321" t="s">
        <v>2684</v>
      </c>
      <c r="H183" s="247">
        <v>3145892728</v>
      </c>
      <c r="I183" s="173" t="s">
        <v>1761</v>
      </c>
      <c r="J183" s="173" t="s">
        <v>144</v>
      </c>
      <c r="K183" s="173" t="s">
        <v>2731</v>
      </c>
      <c r="L183" s="247">
        <v>305031319437</v>
      </c>
      <c r="M183" s="247">
        <v>18</v>
      </c>
      <c r="N183" s="173" t="s">
        <v>3136</v>
      </c>
      <c r="O183" s="173" t="s">
        <v>3137</v>
      </c>
      <c r="P183" s="173" t="s">
        <v>2923</v>
      </c>
      <c r="Q183" s="173" t="s">
        <v>3138</v>
      </c>
      <c r="R183" s="173">
        <v>1</v>
      </c>
      <c r="S183" s="173" t="s">
        <v>3139</v>
      </c>
      <c r="T183" s="173">
        <v>1</v>
      </c>
      <c r="U183" s="48">
        <v>43</v>
      </c>
      <c r="V183" s="49" t="s">
        <v>3140</v>
      </c>
      <c r="W183" s="173" t="s">
        <v>27</v>
      </c>
      <c r="X183" s="173"/>
      <c r="Y183" s="173"/>
      <c r="Z183" s="173"/>
      <c r="AA183" s="173"/>
      <c r="AB183" s="173" t="s">
        <v>153</v>
      </c>
      <c r="AC183" s="173" t="s">
        <v>153</v>
      </c>
      <c r="AD183" s="173" t="s">
        <v>153</v>
      </c>
      <c r="AE183" s="127">
        <v>0</v>
      </c>
      <c r="AF183" s="173">
        <f t="shared" si="64"/>
        <v>161</v>
      </c>
      <c r="AG183" s="108">
        <v>0</v>
      </c>
      <c r="AH183" s="108">
        <v>0</v>
      </c>
      <c r="AI183" s="249">
        <v>0</v>
      </c>
      <c r="AJ183" s="249">
        <v>0</v>
      </c>
      <c r="AK183" s="127">
        <v>161</v>
      </c>
      <c r="AL183" s="127" t="s">
        <v>3141</v>
      </c>
      <c r="AM183" s="173">
        <v>83</v>
      </c>
      <c r="AN183" s="173">
        <v>43</v>
      </c>
      <c r="AO183" s="173">
        <v>40</v>
      </c>
      <c r="AP183" s="173"/>
      <c r="AQ183" s="250" t="s">
        <v>155</v>
      </c>
      <c r="AR183" s="173" t="s">
        <v>1529</v>
      </c>
      <c r="AS183" s="173" t="s">
        <v>3142</v>
      </c>
      <c r="AT183" s="173" t="s">
        <v>3143</v>
      </c>
      <c r="AU183" s="127" t="s">
        <v>1747</v>
      </c>
      <c r="AV183" s="127"/>
      <c r="AW183" s="127"/>
      <c r="AX183" s="127"/>
      <c r="AY183" s="127"/>
      <c r="AZ183" s="127"/>
      <c r="BA183" s="127"/>
      <c r="BB183" s="127"/>
      <c r="BC183" s="323">
        <v>628141200</v>
      </c>
      <c r="BD183" s="323">
        <v>0</v>
      </c>
      <c r="BE183" s="323">
        <v>420670000</v>
      </c>
      <c r="BF183" s="252">
        <v>1048811200</v>
      </c>
      <c r="BG183" s="253">
        <v>7567966.2650602413</v>
      </c>
      <c r="BH183" s="254">
        <v>0.59</v>
      </c>
      <c r="BI183" s="252"/>
      <c r="BJ183" s="252"/>
      <c r="BK183" s="252"/>
      <c r="BL183" s="252"/>
      <c r="BM183" s="252"/>
      <c r="BN183" s="252"/>
      <c r="BO183" s="252"/>
      <c r="BP183" s="252"/>
      <c r="BQ183" s="252"/>
      <c r="BR183" s="252"/>
      <c r="BS183" s="252"/>
      <c r="BT183" s="252"/>
      <c r="BU183" s="252"/>
      <c r="BV183" s="252"/>
      <c r="BW183" s="252"/>
      <c r="BX183" s="252"/>
      <c r="BY183" s="252"/>
      <c r="BZ183" s="252">
        <v>219849420</v>
      </c>
      <c r="CA183" s="334">
        <v>44188</v>
      </c>
      <c r="CB183" s="252">
        <v>219849420</v>
      </c>
      <c r="CC183" s="334">
        <v>44497</v>
      </c>
      <c r="CD183" s="252">
        <v>188442360</v>
      </c>
      <c r="CE183" s="334">
        <v>44748</v>
      </c>
      <c r="CF183" s="334"/>
      <c r="CG183" s="334"/>
      <c r="CH183" s="334"/>
      <c r="CI183" s="334"/>
      <c r="CJ183" s="334"/>
      <c r="CK183" s="334"/>
      <c r="CL183" s="252"/>
      <c r="CM183" s="252"/>
      <c r="CN183" s="252"/>
      <c r="CO183" s="252"/>
      <c r="CP183" s="252"/>
      <c r="CQ183" s="252"/>
      <c r="CR183" s="252"/>
      <c r="CS183" s="252"/>
      <c r="CT183" s="252"/>
      <c r="CU183" s="252"/>
      <c r="CV183" s="257">
        <v>628141200</v>
      </c>
      <c r="CW183" s="258">
        <f t="shared" si="60"/>
        <v>188442360</v>
      </c>
      <c r="CX183" s="257">
        <v>0</v>
      </c>
      <c r="CY183" s="258">
        <f t="shared" si="61"/>
        <v>628141200</v>
      </c>
      <c r="CZ183" s="252">
        <v>0</v>
      </c>
      <c r="DA183" s="252"/>
      <c r="DB183" s="252"/>
      <c r="DC183" s="252"/>
      <c r="DD183" s="326">
        <v>628141200</v>
      </c>
      <c r="DE183" s="260">
        <v>0</v>
      </c>
      <c r="DF183" s="261"/>
      <c r="DG183" s="260">
        <v>420670000</v>
      </c>
      <c r="DH183" s="326">
        <v>427120000</v>
      </c>
      <c r="DI183" s="262">
        <v>1.0153326835761998</v>
      </c>
      <c r="DJ183" s="327" t="s">
        <v>347</v>
      </c>
      <c r="DK183" s="263">
        <v>1</v>
      </c>
      <c r="DL183" s="263">
        <v>1</v>
      </c>
      <c r="DM183" s="127">
        <v>0</v>
      </c>
      <c r="DN183" s="91"/>
      <c r="DO183" s="91"/>
      <c r="DP183" s="91"/>
      <c r="DQ183" s="91"/>
      <c r="DR183" s="127">
        <v>161</v>
      </c>
      <c r="DS183" s="92"/>
      <c r="DT183" s="127" t="s">
        <v>3141</v>
      </c>
      <c r="DU183" s="92"/>
      <c r="DV183" s="173">
        <v>83</v>
      </c>
      <c r="DW183" s="107">
        <v>42</v>
      </c>
      <c r="DX183" s="107">
        <v>41</v>
      </c>
      <c r="DY183" s="107"/>
      <c r="DZ183" s="107"/>
      <c r="EA183" s="107"/>
      <c r="EB183" s="107"/>
      <c r="EC183" s="107"/>
      <c r="ED183" s="107"/>
      <c r="EE183" s="107">
        <v>56</v>
      </c>
      <c r="EF183" s="92">
        <v>83</v>
      </c>
      <c r="EG183" s="265">
        <v>161</v>
      </c>
      <c r="EH183" s="48" t="s">
        <v>168</v>
      </c>
      <c r="EI183" s="348"/>
      <c r="EJ183" s="150" t="s">
        <v>347</v>
      </c>
      <c r="EK183" s="150" t="s">
        <v>347</v>
      </c>
      <c r="EL183" s="150"/>
      <c r="EM183" s="329"/>
      <c r="EN183" s="48"/>
      <c r="EO183" s="48"/>
      <c r="EP183" s="48"/>
      <c r="EQ183" s="48"/>
      <c r="ER183" s="269"/>
      <c r="ES183" s="127"/>
      <c r="ET183" s="127"/>
      <c r="EU183" s="127"/>
    </row>
    <row r="184" spans="1:151" s="98" customFormat="1" ht="93" hidden="1" customHeight="1" x14ac:dyDescent="0.2">
      <c r="A184" s="120"/>
      <c r="B184" s="121"/>
      <c r="C184" s="245"/>
      <c r="D184" s="392" t="s">
        <v>3144</v>
      </c>
      <c r="E184" s="393" t="s">
        <v>3145</v>
      </c>
      <c r="F184" s="393"/>
      <c r="G184" s="300" t="s">
        <v>2887</v>
      </c>
      <c r="H184" s="393">
        <v>3014127575</v>
      </c>
      <c r="I184" s="300" t="s">
        <v>1761</v>
      </c>
      <c r="J184" s="300" t="s">
        <v>383</v>
      </c>
      <c r="K184" s="300" t="s">
        <v>384</v>
      </c>
      <c r="L184" s="393">
        <v>176275230100</v>
      </c>
      <c r="M184" s="393">
        <v>18</v>
      </c>
      <c r="N184" s="300" t="s">
        <v>3146</v>
      </c>
      <c r="O184" s="300" t="s">
        <v>3147</v>
      </c>
      <c r="P184" s="300" t="s">
        <v>3072</v>
      </c>
      <c r="Q184" s="300" t="s">
        <v>3073</v>
      </c>
      <c r="R184" s="300">
        <v>1</v>
      </c>
      <c r="S184" s="300" t="s">
        <v>3148</v>
      </c>
      <c r="T184" s="300">
        <v>5</v>
      </c>
      <c r="U184" s="48">
        <v>27</v>
      </c>
      <c r="V184" s="49" t="s">
        <v>3149</v>
      </c>
      <c r="W184" s="300" t="s">
        <v>27</v>
      </c>
      <c r="X184" s="300"/>
      <c r="Y184" s="300"/>
      <c r="Z184" s="300"/>
      <c r="AA184" s="300"/>
      <c r="AB184" s="300" t="s">
        <v>153</v>
      </c>
      <c r="AC184" s="300" t="s">
        <v>153</v>
      </c>
      <c r="AD184" s="300" t="s">
        <v>153</v>
      </c>
      <c r="AE184" s="248">
        <v>42.5</v>
      </c>
      <c r="AF184" s="173">
        <f t="shared" si="64"/>
        <v>306.5</v>
      </c>
      <c r="AG184" s="108">
        <v>0</v>
      </c>
      <c r="AH184" s="108">
        <v>0</v>
      </c>
      <c r="AI184" s="395" t="s">
        <v>3076</v>
      </c>
      <c r="AJ184" s="395" t="s">
        <v>3076</v>
      </c>
      <c r="AK184" s="248">
        <v>264</v>
      </c>
      <c r="AL184" s="248">
        <v>0</v>
      </c>
      <c r="AM184" s="300">
        <v>69</v>
      </c>
      <c r="AN184" s="300">
        <v>27</v>
      </c>
      <c r="AO184" s="300">
        <v>42</v>
      </c>
      <c r="AP184" s="300"/>
      <c r="AQ184" s="412" t="s">
        <v>155</v>
      </c>
      <c r="AR184" s="300" t="s">
        <v>2070</v>
      </c>
      <c r="AS184" s="300" t="s">
        <v>3150</v>
      </c>
      <c r="AT184" s="300" t="s">
        <v>238</v>
      </c>
      <c r="AU184" s="248" t="s">
        <v>3151</v>
      </c>
      <c r="AV184" s="248"/>
      <c r="AW184" s="248"/>
      <c r="AX184" s="248"/>
      <c r="AY184" s="248"/>
      <c r="AZ184" s="248"/>
      <c r="BA184" s="248"/>
      <c r="BB184" s="248"/>
      <c r="BC184" s="396">
        <v>621000000</v>
      </c>
      <c r="BD184" s="396">
        <v>312995193</v>
      </c>
      <c r="BE184" s="396">
        <v>582814706</v>
      </c>
      <c r="BF184" s="252">
        <v>1203814706</v>
      </c>
      <c r="BG184" s="396">
        <v>9000000</v>
      </c>
      <c r="BH184" s="398">
        <v>0.51</v>
      </c>
      <c r="BI184" s="397"/>
      <c r="BJ184" s="397"/>
      <c r="BK184" s="397"/>
      <c r="BL184" s="397"/>
      <c r="BM184" s="397"/>
      <c r="BN184" s="397"/>
      <c r="BO184" s="397"/>
      <c r="BP184" s="397"/>
      <c r="BQ184" s="397"/>
      <c r="BR184" s="397"/>
      <c r="BS184" s="397"/>
      <c r="BT184" s="397"/>
      <c r="BU184" s="397"/>
      <c r="BV184" s="397"/>
      <c r="BW184" s="397"/>
      <c r="BX184" s="397"/>
      <c r="BY184" s="397"/>
      <c r="BZ184" s="397">
        <v>217350000</v>
      </c>
      <c r="CA184" s="325">
        <v>44701</v>
      </c>
      <c r="CB184" s="397">
        <v>217350000</v>
      </c>
      <c r="CC184" s="325">
        <v>45198</v>
      </c>
      <c r="CD184" s="397">
        <v>0</v>
      </c>
      <c r="CE184" s="325" t="s">
        <v>347</v>
      </c>
      <c r="CF184" s="325"/>
      <c r="CG184" s="325"/>
      <c r="CH184" s="325"/>
      <c r="CI184" s="325"/>
      <c r="CJ184" s="325"/>
      <c r="CK184" s="325"/>
      <c r="CL184" s="397"/>
      <c r="CM184" s="397"/>
      <c r="CN184" s="397"/>
      <c r="CO184" s="397"/>
      <c r="CP184" s="397"/>
      <c r="CQ184" s="397"/>
      <c r="CR184" s="397"/>
      <c r="CS184" s="397"/>
      <c r="CT184" s="397"/>
      <c r="CU184" s="397"/>
      <c r="CV184" s="257">
        <v>434700000</v>
      </c>
      <c r="CW184" s="258">
        <f t="shared" si="60"/>
        <v>0</v>
      </c>
      <c r="CX184" s="257">
        <v>186300000</v>
      </c>
      <c r="CY184" s="258">
        <f t="shared" si="61"/>
        <v>434700000</v>
      </c>
      <c r="CZ184" s="252">
        <v>0</v>
      </c>
      <c r="DA184" s="252"/>
      <c r="DB184" s="252"/>
      <c r="DC184" s="252"/>
      <c r="DD184" s="387">
        <v>192128350</v>
      </c>
      <c r="DE184" s="260">
        <v>242571650</v>
      </c>
      <c r="DF184" s="400"/>
      <c r="DG184" s="397">
        <v>582814706</v>
      </c>
      <c r="DH184" s="413">
        <v>333266158</v>
      </c>
      <c r="DI184" s="262">
        <v>0.57182180643190561</v>
      </c>
      <c r="DJ184" s="347">
        <v>0.01</v>
      </c>
      <c r="DK184" s="263">
        <v>0.6</v>
      </c>
      <c r="DL184" s="263">
        <v>0.30938542673107888</v>
      </c>
      <c r="DM184" s="248">
        <v>42.5</v>
      </c>
      <c r="DN184" s="100"/>
      <c r="DO184" s="100"/>
      <c r="DP184" s="100"/>
      <c r="DQ184" s="100"/>
      <c r="DR184" s="248">
        <v>264</v>
      </c>
      <c r="DS184" s="414" t="s">
        <v>3152</v>
      </c>
      <c r="DT184" s="248">
        <v>0</v>
      </c>
      <c r="DU184" s="99"/>
      <c r="DV184" s="173">
        <v>69</v>
      </c>
      <c r="DW184" s="107">
        <v>27</v>
      </c>
      <c r="DX184" s="107">
        <v>15</v>
      </c>
      <c r="DY184" s="107">
        <v>0</v>
      </c>
      <c r="DZ184" s="107">
        <v>0</v>
      </c>
      <c r="EA184" s="107">
        <v>0</v>
      </c>
      <c r="EB184" s="107">
        <v>0</v>
      </c>
      <c r="EC184" s="107"/>
      <c r="ED184" s="107"/>
      <c r="EE184" s="98">
        <v>0</v>
      </c>
      <c r="EF184" s="99">
        <v>42</v>
      </c>
      <c r="EG184" s="265">
        <v>306.5</v>
      </c>
      <c r="EH184" s="415" t="s">
        <v>702</v>
      </c>
      <c r="EI184" s="414" t="s">
        <v>3153</v>
      </c>
      <c r="EJ184" s="416">
        <v>1</v>
      </c>
      <c r="EK184" s="416" t="s">
        <v>3154</v>
      </c>
      <c r="EL184" s="417" t="s">
        <v>3155</v>
      </c>
      <c r="EM184" s="417" t="s">
        <v>3156</v>
      </c>
      <c r="EN184" s="48">
        <v>69</v>
      </c>
      <c r="EO184" s="48">
        <v>69</v>
      </c>
      <c r="EP184" s="48" t="s">
        <v>3157</v>
      </c>
      <c r="EQ184" s="48">
        <v>0</v>
      </c>
      <c r="ER184" s="418"/>
      <c r="ES184" s="1"/>
      <c r="ET184" s="1"/>
      <c r="EU184" s="1"/>
    </row>
    <row r="185" spans="1:151" s="143" customFormat="1" ht="90" hidden="1" customHeight="1" x14ac:dyDescent="0.2">
      <c r="A185" s="120"/>
      <c r="B185" s="121"/>
      <c r="C185" s="245"/>
      <c r="D185" s="320" t="s">
        <v>3158</v>
      </c>
      <c r="E185" s="247" t="s">
        <v>3159</v>
      </c>
      <c r="F185" s="247"/>
      <c r="G185" s="321" t="s">
        <v>2684</v>
      </c>
      <c r="H185" s="247">
        <v>3167426782</v>
      </c>
      <c r="I185" s="173" t="s">
        <v>1761</v>
      </c>
      <c r="J185" s="173" t="s">
        <v>383</v>
      </c>
      <c r="K185" s="173" t="s">
        <v>384</v>
      </c>
      <c r="L185" s="247">
        <v>152256299919</v>
      </c>
      <c r="M185" s="247">
        <v>20</v>
      </c>
      <c r="N185" s="173" t="s">
        <v>3160</v>
      </c>
      <c r="O185" s="173" t="s">
        <v>3161</v>
      </c>
      <c r="P185" s="173" t="s">
        <v>1144</v>
      </c>
      <c r="Q185" s="173" t="s">
        <v>2865</v>
      </c>
      <c r="R185" s="173">
        <v>1</v>
      </c>
      <c r="S185" s="173" t="s">
        <v>3162</v>
      </c>
      <c r="T185" s="173">
        <v>14</v>
      </c>
      <c r="U185" s="48">
        <v>43</v>
      </c>
      <c r="V185" s="49" t="s">
        <v>3163</v>
      </c>
      <c r="W185" s="173" t="s">
        <v>27</v>
      </c>
      <c r="X185" s="173"/>
      <c r="Y185" s="173"/>
      <c r="Z185" s="173"/>
      <c r="AA185" s="173"/>
      <c r="AB185" s="173" t="s">
        <v>153</v>
      </c>
      <c r="AC185" s="173" t="s">
        <v>153</v>
      </c>
      <c r="AD185" s="173"/>
      <c r="AE185" s="127">
        <v>25</v>
      </c>
      <c r="AF185" s="173">
        <f t="shared" si="64"/>
        <v>95</v>
      </c>
      <c r="AG185" s="108">
        <v>0</v>
      </c>
      <c r="AH185" s="108">
        <v>0</v>
      </c>
      <c r="AI185" s="322">
        <v>0</v>
      </c>
      <c r="AJ185" s="322">
        <v>0</v>
      </c>
      <c r="AK185" s="127">
        <v>70</v>
      </c>
      <c r="AL185" s="127">
        <v>4</v>
      </c>
      <c r="AM185" s="173">
        <v>70</v>
      </c>
      <c r="AN185" s="173">
        <v>43</v>
      </c>
      <c r="AO185" s="173">
        <v>27</v>
      </c>
      <c r="AP185" s="173"/>
      <c r="AQ185" s="250" t="s">
        <v>1277</v>
      </c>
      <c r="AR185" s="173" t="s">
        <v>208</v>
      </c>
      <c r="AS185" s="173" t="s">
        <v>3164</v>
      </c>
      <c r="AT185" s="173" t="s">
        <v>2738</v>
      </c>
      <c r="AU185" s="127" t="s">
        <v>3165</v>
      </c>
      <c r="AV185" s="127"/>
      <c r="AW185" s="127"/>
      <c r="AX185" s="127"/>
      <c r="AY185" s="127"/>
      <c r="AZ185" s="127"/>
      <c r="BA185" s="127"/>
      <c r="BB185" s="127"/>
      <c r="BC185" s="323">
        <v>629805400</v>
      </c>
      <c r="BD185" s="323">
        <v>0</v>
      </c>
      <c r="BE185" s="323">
        <v>679020175</v>
      </c>
      <c r="BF185" s="302">
        <v>1308825575</v>
      </c>
      <c r="BG185" s="253">
        <v>8997220</v>
      </c>
      <c r="BH185" s="254">
        <v>0.48</v>
      </c>
      <c r="BI185" s="252"/>
      <c r="BJ185" s="252"/>
      <c r="BK185" s="252"/>
      <c r="BL185" s="252"/>
      <c r="BM185" s="252"/>
      <c r="BN185" s="252"/>
      <c r="BO185" s="252"/>
      <c r="BP185" s="252"/>
      <c r="BQ185" s="252"/>
      <c r="BR185" s="252"/>
      <c r="BS185" s="252"/>
      <c r="BT185" s="252"/>
      <c r="BU185" s="252"/>
      <c r="BV185" s="252"/>
      <c r="BW185" s="252"/>
      <c r="BX185" s="252"/>
      <c r="BY185" s="252"/>
      <c r="BZ185" s="324">
        <v>220431890</v>
      </c>
      <c r="CA185" s="325">
        <v>44243</v>
      </c>
      <c r="CB185" s="324">
        <v>220431890</v>
      </c>
      <c r="CC185" s="325">
        <v>44455</v>
      </c>
      <c r="CD185" s="324">
        <v>188941565</v>
      </c>
      <c r="CE185" s="325">
        <v>44673</v>
      </c>
      <c r="CF185" s="325"/>
      <c r="CG185" s="325"/>
      <c r="CH185" s="325"/>
      <c r="CI185" s="325"/>
      <c r="CJ185" s="325"/>
      <c r="CK185" s="325"/>
      <c r="CL185" s="252"/>
      <c r="CM185" s="252"/>
      <c r="CN185" s="252"/>
      <c r="CO185" s="252"/>
      <c r="CP185" s="252"/>
      <c r="CQ185" s="252"/>
      <c r="CR185" s="252"/>
      <c r="CS185" s="252"/>
      <c r="CT185" s="252"/>
      <c r="CU185" s="252"/>
      <c r="CV185" s="257">
        <v>629805345</v>
      </c>
      <c r="CW185" s="258">
        <f t="shared" si="60"/>
        <v>188941565</v>
      </c>
      <c r="CX185" s="257">
        <v>55</v>
      </c>
      <c r="CY185" s="258">
        <f t="shared" si="61"/>
        <v>629805345</v>
      </c>
      <c r="CZ185" s="252">
        <v>0</v>
      </c>
      <c r="DA185" s="252"/>
      <c r="DB185" s="252"/>
      <c r="DC185" s="252"/>
      <c r="DD185" s="326">
        <v>629951270</v>
      </c>
      <c r="DE185" s="260">
        <v>-145925</v>
      </c>
      <c r="DF185" s="261" t="s">
        <v>3166</v>
      </c>
      <c r="DG185" s="260">
        <v>679020175</v>
      </c>
      <c r="DH185" s="259">
        <v>679092525</v>
      </c>
      <c r="DI185" s="262">
        <v>1.0001065505896052</v>
      </c>
      <c r="DJ185" s="327"/>
      <c r="DK185" s="263">
        <v>1.0285</v>
      </c>
      <c r="DL185" s="263">
        <v>1.0002316112246736</v>
      </c>
      <c r="DM185" s="127">
        <v>25</v>
      </c>
      <c r="DN185" s="91"/>
      <c r="DO185" s="91"/>
      <c r="DP185" s="91"/>
      <c r="DQ185" s="91" t="s">
        <v>180</v>
      </c>
      <c r="DR185" s="127">
        <v>70</v>
      </c>
      <c r="DS185" s="92"/>
      <c r="DT185" s="127">
        <v>4</v>
      </c>
      <c r="DU185" s="92"/>
      <c r="DV185" s="173">
        <v>70</v>
      </c>
      <c r="DW185" s="107"/>
      <c r="DX185" s="107"/>
      <c r="DY185" s="107"/>
      <c r="DZ185" s="107"/>
      <c r="EA185" s="107">
        <v>34</v>
      </c>
      <c r="EB185" s="107">
        <v>36</v>
      </c>
      <c r="EC185" s="107"/>
      <c r="ED185" s="107"/>
      <c r="EE185" s="107">
        <v>70</v>
      </c>
      <c r="EF185" s="92">
        <v>70</v>
      </c>
      <c r="EG185" s="265">
        <v>95</v>
      </c>
      <c r="EH185" s="48" t="s">
        <v>168</v>
      </c>
      <c r="EI185" s="92"/>
      <c r="EJ185" s="150">
        <v>7</v>
      </c>
      <c r="EK185" s="150" t="s">
        <v>2694</v>
      </c>
      <c r="EL185" s="150"/>
      <c r="EM185" s="329"/>
      <c r="EN185" s="48"/>
      <c r="EO185" s="48"/>
      <c r="EP185" s="48"/>
      <c r="EQ185" s="48"/>
      <c r="ER185" s="269"/>
      <c r="ES185" s="1"/>
      <c r="ET185" s="1"/>
      <c r="EU185" s="1"/>
    </row>
    <row r="186" spans="1:151" s="98" customFormat="1" ht="48.75" hidden="1" customHeight="1" x14ac:dyDescent="0.2">
      <c r="A186" s="120"/>
      <c r="B186" s="121"/>
      <c r="C186" s="245"/>
      <c r="D186" s="320" t="s">
        <v>3167</v>
      </c>
      <c r="E186" s="247" t="s">
        <v>3168</v>
      </c>
      <c r="F186" s="247"/>
      <c r="G186" s="321" t="s">
        <v>2684</v>
      </c>
      <c r="H186" s="247">
        <v>3014884563</v>
      </c>
      <c r="I186" s="173" t="s">
        <v>1761</v>
      </c>
      <c r="J186" s="173" t="s">
        <v>383</v>
      </c>
      <c r="K186" s="173" t="s">
        <v>2469</v>
      </c>
      <c r="L186" s="247">
        <v>976109345608</v>
      </c>
      <c r="M186" s="247">
        <v>18</v>
      </c>
      <c r="N186" s="173" t="s">
        <v>3169</v>
      </c>
      <c r="O186" s="173" t="s">
        <v>3170</v>
      </c>
      <c r="P186" s="173" t="s">
        <v>1144</v>
      </c>
      <c r="Q186" s="173" t="s">
        <v>3171</v>
      </c>
      <c r="R186" s="173">
        <v>1</v>
      </c>
      <c r="S186" s="173" t="s">
        <v>3172</v>
      </c>
      <c r="T186" s="173">
        <v>5</v>
      </c>
      <c r="U186" s="48">
        <v>108</v>
      </c>
      <c r="V186" s="49" t="s">
        <v>3173</v>
      </c>
      <c r="W186" s="173" t="s">
        <v>27</v>
      </c>
      <c r="X186" s="173"/>
      <c r="Y186" s="173"/>
      <c r="Z186" s="173"/>
      <c r="AA186" s="173"/>
      <c r="AB186" s="173" t="s">
        <v>153</v>
      </c>
      <c r="AC186" s="173" t="s">
        <v>153</v>
      </c>
      <c r="AD186" s="173"/>
      <c r="AE186" s="127">
        <v>23</v>
      </c>
      <c r="AF186" s="173">
        <f t="shared" si="64"/>
        <v>505.5</v>
      </c>
      <c r="AG186" s="108">
        <v>0</v>
      </c>
      <c r="AH186" s="108">
        <v>0</v>
      </c>
      <c r="AI186" s="249">
        <v>0</v>
      </c>
      <c r="AJ186" s="249">
        <v>0</v>
      </c>
      <c r="AK186" s="127">
        <v>482.5</v>
      </c>
      <c r="AL186" s="127">
        <v>0</v>
      </c>
      <c r="AM186" s="173">
        <v>110</v>
      </c>
      <c r="AN186" s="173">
        <v>108</v>
      </c>
      <c r="AO186" s="173">
        <v>2</v>
      </c>
      <c r="AP186" s="173"/>
      <c r="AQ186" s="250" t="s">
        <v>1277</v>
      </c>
      <c r="AR186" s="173" t="s">
        <v>208</v>
      </c>
      <c r="AS186" s="173" t="s">
        <v>3174</v>
      </c>
      <c r="AT186" s="173" t="s">
        <v>2738</v>
      </c>
      <c r="AU186" s="127" t="s">
        <v>3175</v>
      </c>
      <c r="AV186" s="127"/>
      <c r="AW186" s="127"/>
      <c r="AX186" s="127"/>
      <c r="AY186" s="127"/>
      <c r="AZ186" s="127"/>
      <c r="BA186" s="127"/>
      <c r="BB186" s="127"/>
      <c r="BC186" s="323">
        <v>989996346</v>
      </c>
      <c r="BD186" s="323">
        <v>0</v>
      </c>
      <c r="BE186" s="323">
        <v>757125480</v>
      </c>
      <c r="BF186" s="302">
        <v>1747121826</v>
      </c>
      <c r="BG186" s="253">
        <v>8999966.7818181813</v>
      </c>
      <c r="BH186" s="254">
        <v>0.56000000000000005</v>
      </c>
      <c r="BI186" s="252"/>
      <c r="BJ186" s="252"/>
      <c r="BK186" s="252"/>
      <c r="BL186" s="252"/>
      <c r="BM186" s="252"/>
      <c r="BN186" s="252"/>
      <c r="BO186" s="252"/>
      <c r="BP186" s="252"/>
      <c r="BQ186" s="252"/>
      <c r="BR186" s="252"/>
      <c r="BS186" s="252"/>
      <c r="BT186" s="252"/>
      <c r="BU186" s="252"/>
      <c r="BV186" s="252"/>
      <c r="BW186" s="252"/>
      <c r="BX186" s="252"/>
      <c r="BY186" s="252"/>
      <c r="BZ186" s="324">
        <v>346498721</v>
      </c>
      <c r="CA186" s="325">
        <v>44242</v>
      </c>
      <c r="CB186" s="324">
        <v>346498721</v>
      </c>
      <c r="CC186" s="325">
        <v>44713</v>
      </c>
      <c r="CD186" s="324">
        <v>296998904</v>
      </c>
      <c r="CE186" s="325">
        <v>44816</v>
      </c>
      <c r="CF186" s="325"/>
      <c r="CG186" s="325"/>
      <c r="CH186" s="325"/>
      <c r="CI186" s="325"/>
      <c r="CJ186" s="325"/>
      <c r="CK186" s="325"/>
      <c r="CL186" s="252"/>
      <c r="CM186" s="252"/>
      <c r="CN186" s="252"/>
      <c r="CO186" s="252"/>
      <c r="CP186" s="252"/>
      <c r="CQ186" s="252"/>
      <c r="CR186" s="252"/>
      <c r="CS186" s="252"/>
      <c r="CT186" s="252"/>
      <c r="CU186" s="252"/>
      <c r="CV186" s="257">
        <v>989996346</v>
      </c>
      <c r="CW186" s="258">
        <f t="shared" si="60"/>
        <v>296998904</v>
      </c>
      <c r="CX186" s="257">
        <v>0</v>
      </c>
      <c r="CY186" s="258">
        <f t="shared" si="61"/>
        <v>989996346</v>
      </c>
      <c r="CZ186" s="252">
        <v>0</v>
      </c>
      <c r="DA186" s="252"/>
      <c r="DB186" s="252"/>
      <c r="DC186" s="252"/>
      <c r="DD186" s="326">
        <v>950907600</v>
      </c>
      <c r="DE186" s="260">
        <v>39088746</v>
      </c>
      <c r="DF186" s="261"/>
      <c r="DG186" s="260">
        <v>757125480</v>
      </c>
      <c r="DH186" s="326">
        <v>757125480</v>
      </c>
      <c r="DI186" s="262">
        <v>1</v>
      </c>
      <c r="DJ186" s="327"/>
      <c r="DK186" s="263">
        <v>0.9900000000000001</v>
      </c>
      <c r="DL186" s="263">
        <v>0.96051627245096927</v>
      </c>
      <c r="DM186" s="127">
        <v>23</v>
      </c>
      <c r="DN186" s="91"/>
      <c r="DO186" s="91"/>
      <c r="DP186" s="91"/>
      <c r="DQ186" s="91"/>
      <c r="DR186" s="127"/>
      <c r="DS186" s="92"/>
      <c r="DT186" s="127"/>
      <c r="DU186" s="348" t="s">
        <v>347</v>
      </c>
      <c r="DV186" s="173">
        <v>110</v>
      </c>
      <c r="DW186" s="383"/>
      <c r="DX186" s="383"/>
      <c r="DY186" s="383">
        <v>2</v>
      </c>
      <c r="DZ186" s="383">
        <v>107</v>
      </c>
      <c r="EA186" s="383"/>
      <c r="EB186" s="383">
        <v>1</v>
      </c>
      <c r="EC186" s="383"/>
      <c r="ED186" s="383"/>
      <c r="EE186" s="383">
        <v>110</v>
      </c>
      <c r="EF186" s="92">
        <v>110</v>
      </c>
      <c r="EG186" s="265">
        <v>505.5</v>
      </c>
      <c r="EH186" s="48" t="s">
        <v>168</v>
      </c>
      <c r="EI186" s="266"/>
      <c r="EJ186" s="384">
        <v>6</v>
      </c>
      <c r="EK186" s="384" t="s">
        <v>2694</v>
      </c>
      <c r="EL186" s="384"/>
      <c r="EM186" s="329"/>
      <c r="EN186" s="48"/>
      <c r="EO186" s="48"/>
      <c r="EP186" s="48"/>
      <c r="EQ186" s="48"/>
      <c r="ER186" s="269"/>
      <c r="ES186" s="1"/>
      <c r="ET186" s="1"/>
      <c r="EU186" s="1"/>
    </row>
    <row r="187" spans="1:151" s="143" customFormat="1" ht="48.75" hidden="1" customHeight="1" x14ac:dyDescent="0.15">
      <c r="A187" s="120"/>
      <c r="B187" s="121"/>
      <c r="C187" s="245"/>
      <c r="D187" s="320" t="s">
        <v>3176</v>
      </c>
      <c r="E187" s="247" t="s">
        <v>3177</v>
      </c>
      <c r="F187" s="247"/>
      <c r="G187" s="173" t="s">
        <v>3084</v>
      </c>
      <c r="H187" s="247">
        <v>3145892728</v>
      </c>
      <c r="I187" s="173" t="s">
        <v>1761</v>
      </c>
      <c r="J187" s="173" t="s">
        <v>144</v>
      </c>
      <c r="K187" s="173" t="s">
        <v>2731</v>
      </c>
      <c r="L187" s="247">
        <v>305250297545</v>
      </c>
      <c r="M187" s="247">
        <v>24</v>
      </c>
      <c r="N187" s="173" t="s">
        <v>3178</v>
      </c>
      <c r="O187" s="173" t="s">
        <v>3179</v>
      </c>
      <c r="P187" s="173" t="s">
        <v>2923</v>
      </c>
      <c r="Q187" s="173" t="s">
        <v>3180</v>
      </c>
      <c r="R187" s="173">
        <v>6</v>
      </c>
      <c r="S187" s="173" t="s">
        <v>3181</v>
      </c>
      <c r="T187" s="173">
        <v>37</v>
      </c>
      <c r="U187" s="48">
        <v>175</v>
      </c>
      <c r="V187" s="49" t="s">
        <v>3182</v>
      </c>
      <c r="W187" s="173" t="s">
        <v>27</v>
      </c>
      <c r="X187" s="173"/>
      <c r="Y187" s="173"/>
      <c r="Z187" s="173"/>
      <c r="AA187" s="173"/>
      <c r="AB187" s="173" t="s">
        <v>153</v>
      </c>
      <c r="AC187" s="173" t="s">
        <v>153</v>
      </c>
      <c r="AD187" s="173"/>
      <c r="AE187" s="127">
        <v>0</v>
      </c>
      <c r="AF187" s="173">
        <f t="shared" si="64"/>
        <v>160</v>
      </c>
      <c r="AG187" s="108">
        <v>0</v>
      </c>
      <c r="AH187" s="108">
        <v>0</v>
      </c>
      <c r="AI187" s="249">
        <v>0</v>
      </c>
      <c r="AJ187" s="249">
        <v>0</v>
      </c>
      <c r="AK187" s="127">
        <v>160</v>
      </c>
      <c r="AL187" s="127" t="s">
        <v>3183</v>
      </c>
      <c r="AM187" s="173">
        <v>302</v>
      </c>
      <c r="AN187" s="173">
        <v>175</v>
      </c>
      <c r="AO187" s="173">
        <v>127</v>
      </c>
      <c r="AP187" s="173"/>
      <c r="AQ187" s="250" t="s">
        <v>1277</v>
      </c>
      <c r="AR187" s="173" t="s">
        <v>1529</v>
      </c>
      <c r="AS187" s="173" t="s">
        <v>3184</v>
      </c>
      <c r="AT187" s="173" t="s">
        <v>3143</v>
      </c>
      <c r="AU187" s="127" t="s">
        <v>3185</v>
      </c>
      <c r="AV187" s="127"/>
      <c r="AW187" s="127"/>
      <c r="AX187" s="127"/>
      <c r="AY187" s="127"/>
      <c r="AZ187" s="127"/>
      <c r="BA187" s="127"/>
      <c r="BB187" s="127"/>
      <c r="BC187" s="323">
        <v>2718000000</v>
      </c>
      <c r="BD187" s="323">
        <v>1398492918</v>
      </c>
      <c r="BE187" s="323">
        <v>2509526500</v>
      </c>
      <c r="BF187" s="252">
        <v>5227526500</v>
      </c>
      <c r="BG187" s="253">
        <v>9000000</v>
      </c>
      <c r="BH187" s="254">
        <v>0.51</v>
      </c>
      <c r="BI187" s="252"/>
      <c r="BJ187" s="252"/>
      <c r="BK187" s="252"/>
      <c r="BL187" s="252"/>
      <c r="BM187" s="252"/>
      <c r="BN187" s="252"/>
      <c r="BO187" s="252"/>
      <c r="BP187" s="252"/>
      <c r="BQ187" s="252"/>
      <c r="BR187" s="252"/>
      <c r="BS187" s="252"/>
      <c r="BT187" s="252"/>
      <c r="BU187" s="252"/>
      <c r="BV187" s="252"/>
      <c r="BW187" s="252"/>
      <c r="BX187" s="252"/>
      <c r="BY187" s="252"/>
      <c r="BZ187" s="255">
        <v>951300000</v>
      </c>
      <c r="CA187" s="256">
        <v>44189</v>
      </c>
      <c r="CB187" s="255">
        <v>951300000</v>
      </c>
      <c r="CC187" s="256">
        <v>44532</v>
      </c>
      <c r="CD187" s="255">
        <v>815400000</v>
      </c>
      <c r="CE187" s="256">
        <v>44896</v>
      </c>
      <c r="CF187" s="256"/>
      <c r="CG187" s="256"/>
      <c r="CH187" s="256"/>
      <c r="CI187" s="256"/>
      <c r="CJ187" s="256"/>
      <c r="CK187" s="256"/>
      <c r="CL187" s="252"/>
      <c r="CM187" s="252"/>
      <c r="CN187" s="252"/>
      <c r="CO187" s="252"/>
      <c r="CP187" s="252"/>
      <c r="CQ187" s="252"/>
      <c r="CR187" s="252"/>
      <c r="CS187" s="252"/>
      <c r="CT187" s="252"/>
      <c r="CU187" s="252"/>
      <c r="CV187" s="257">
        <v>2718000000</v>
      </c>
      <c r="CW187" s="258">
        <f t="shared" si="60"/>
        <v>815400000</v>
      </c>
      <c r="CX187" s="257">
        <v>0</v>
      </c>
      <c r="CY187" s="258">
        <f t="shared" si="61"/>
        <v>2718000000</v>
      </c>
      <c r="CZ187" s="252">
        <v>0</v>
      </c>
      <c r="DA187" s="252"/>
      <c r="DB187" s="252"/>
      <c r="DC187" s="252"/>
      <c r="DD187" s="259">
        <v>1829720424</v>
      </c>
      <c r="DE187" s="360">
        <v>888279576</v>
      </c>
      <c r="DF187" s="419"/>
      <c r="DG187" s="360">
        <v>2509526500</v>
      </c>
      <c r="DH187" s="259">
        <v>3290174799</v>
      </c>
      <c r="DI187" s="262">
        <v>1.3110739412395127</v>
      </c>
      <c r="DJ187" s="175">
        <v>0.01</v>
      </c>
      <c r="DK187" s="368">
        <v>0.80000000000000027</v>
      </c>
      <c r="DL187" s="263">
        <v>0.67318632229580577</v>
      </c>
      <c r="DM187" s="127">
        <v>0</v>
      </c>
      <c r="DN187" s="91"/>
      <c r="DO187" s="91"/>
      <c r="DP187" s="91"/>
      <c r="DQ187" s="91"/>
      <c r="DR187" s="127">
        <v>160</v>
      </c>
      <c r="DS187" s="92" t="s">
        <v>3186</v>
      </c>
      <c r="DT187" s="127" t="s">
        <v>3183</v>
      </c>
      <c r="DU187" s="92" t="s">
        <v>347</v>
      </c>
      <c r="DV187" s="173">
        <v>302</v>
      </c>
      <c r="DW187" s="107">
        <v>100</v>
      </c>
      <c r="DX187" s="107">
        <v>150</v>
      </c>
      <c r="DY187" s="107">
        <v>24</v>
      </c>
      <c r="DZ187" s="107">
        <v>28</v>
      </c>
      <c r="EA187" s="107"/>
      <c r="EB187" s="107"/>
      <c r="EC187" s="107"/>
      <c r="ED187" s="107"/>
      <c r="EE187" s="107">
        <v>302</v>
      </c>
      <c r="EF187" s="92">
        <v>302</v>
      </c>
      <c r="EG187" s="265">
        <v>160</v>
      </c>
      <c r="EH187" s="48" t="s">
        <v>168</v>
      </c>
      <c r="EI187" s="420" t="s">
        <v>3187</v>
      </c>
      <c r="EJ187" s="150" t="s">
        <v>2789</v>
      </c>
      <c r="EK187" s="150" t="s">
        <v>1249</v>
      </c>
      <c r="EL187" s="150" t="s">
        <v>679</v>
      </c>
      <c r="EM187" s="329" t="s">
        <v>163</v>
      </c>
      <c r="EN187" s="48">
        <v>302</v>
      </c>
      <c r="EO187" s="48">
        <v>302</v>
      </c>
      <c r="EP187" s="48" t="s">
        <v>3188</v>
      </c>
      <c r="EQ187" s="48">
        <v>0</v>
      </c>
      <c r="ER187" s="269">
        <v>45635</v>
      </c>
      <c r="ES187" s="127"/>
      <c r="ET187" s="127"/>
      <c r="EU187" s="127"/>
    </row>
    <row r="188" spans="1:151" s="143" customFormat="1" ht="48.75" hidden="1" customHeight="1" x14ac:dyDescent="0.15">
      <c r="A188" s="120"/>
      <c r="B188" s="121"/>
      <c r="C188" s="245"/>
      <c r="D188" s="320" t="s">
        <v>3189</v>
      </c>
      <c r="E188" s="247"/>
      <c r="F188" s="247"/>
      <c r="G188" s="173"/>
      <c r="H188" s="247"/>
      <c r="I188" s="173"/>
      <c r="J188" s="173"/>
      <c r="K188" s="173"/>
      <c r="L188" s="247"/>
      <c r="M188" s="247"/>
      <c r="N188" s="173"/>
      <c r="O188" s="173"/>
      <c r="P188" s="173"/>
      <c r="Q188" s="173"/>
      <c r="R188" s="173"/>
      <c r="S188" s="173"/>
      <c r="T188" s="173"/>
      <c r="U188" s="48">
        <v>0</v>
      </c>
      <c r="V188" s="48" t="e" cm="1">
        <f t="array" ref="V188">_xlfn.XLOOKUP(D188,'[1]estructuración fase I y II'!A189:G390,'[1]estructuración fase I y II'!G189:G390,"sin dato",0,1)</f>
        <v>#VALUE!</v>
      </c>
      <c r="W188" s="173"/>
      <c r="X188" s="173"/>
      <c r="Y188" s="173"/>
      <c r="Z188" s="173"/>
      <c r="AA188" s="173"/>
      <c r="AB188" s="173"/>
      <c r="AC188" s="173"/>
      <c r="AD188" s="173"/>
      <c r="AE188" s="127"/>
      <c r="AF188" s="173"/>
      <c r="AG188" s="108"/>
      <c r="AH188" s="108"/>
      <c r="AI188" s="249"/>
      <c r="AJ188" s="249"/>
      <c r="AK188" s="127"/>
      <c r="AL188" s="127"/>
      <c r="AM188" s="173"/>
      <c r="AN188" s="173"/>
      <c r="AO188" s="173"/>
      <c r="AP188" s="173"/>
      <c r="AQ188" s="250"/>
      <c r="AR188" s="173"/>
      <c r="AS188" s="173"/>
      <c r="AT188" s="173"/>
      <c r="AU188" s="127"/>
      <c r="AV188" s="127"/>
      <c r="AW188" s="127"/>
      <c r="AX188" s="127"/>
      <c r="AY188" s="127"/>
      <c r="AZ188" s="127"/>
      <c r="BA188" s="127"/>
      <c r="BB188" s="127"/>
      <c r="BC188" s="323"/>
      <c r="BD188" s="323"/>
      <c r="BE188" s="323"/>
      <c r="BF188" s="252"/>
      <c r="BG188" s="253"/>
      <c r="BH188" s="254"/>
      <c r="BI188" s="252"/>
      <c r="BJ188" s="252"/>
      <c r="BK188" s="252"/>
      <c r="BL188" s="252"/>
      <c r="BM188" s="252"/>
      <c r="BN188" s="252"/>
      <c r="BO188" s="252"/>
      <c r="BP188" s="252"/>
      <c r="BQ188" s="252"/>
      <c r="BR188" s="252"/>
      <c r="BS188" s="252"/>
      <c r="BT188" s="252"/>
      <c r="BU188" s="252"/>
      <c r="BV188" s="252"/>
      <c r="BW188" s="252"/>
      <c r="BX188" s="252"/>
      <c r="BY188" s="252"/>
      <c r="BZ188" s="255"/>
      <c r="CA188" s="256"/>
      <c r="CB188" s="255"/>
      <c r="CC188" s="256"/>
      <c r="CD188" s="255"/>
      <c r="CE188" s="256"/>
      <c r="CF188" s="256"/>
      <c r="CG188" s="256"/>
      <c r="CH188" s="256"/>
      <c r="CI188" s="256"/>
      <c r="CJ188" s="256"/>
      <c r="CK188" s="256"/>
      <c r="CL188" s="252"/>
      <c r="CM188" s="252"/>
      <c r="CN188" s="252"/>
      <c r="CO188" s="252"/>
      <c r="CP188" s="252"/>
      <c r="CQ188" s="252"/>
      <c r="CR188" s="252"/>
      <c r="CS188" s="252"/>
      <c r="CT188" s="252"/>
      <c r="CU188" s="252"/>
      <c r="CV188" s="257"/>
      <c r="CW188" s="258"/>
      <c r="CX188" s="257"/>
      <c r="CY188" s="258"/>
      <c r="CZ188" s="252"/>
      <c r="DA188" s="252"/>
      <c r="DB188" s="252"/>
      <c r="DC188" s="252"/>
      <c r="DD188" s="259"/>
      <c r="DE188" s="360"/>
      <c r="DF188" s="419"/>
      <c r="DG188" s="360"/>
      <c r="DH188" s="259"/>
      <c r="DI188" s="262"/>
      <c r="DJ188" s="175"/>
      <c r="DK188" s="368"/>
      <c r="DL188" s="263"/>
      <c r="DM188" s="127"/>
      <c r="DN188" s="91"/>
      <c r="DO188" s="91"/>
      <c r="DP188" s="91"/>
      <c r="DQ188" s="91"/>
      <c r="DR188" s="127"/>
      <c r="DS188" s="92"/>
      <c r="DT188" s="127"/>
      <c r="DU188" s="92"/>
      <c r="DV188" s="173"/>
      <c r="DW188" s="107"/>
      <c r="DX188" s="107"/>
      <c r="DY188" s="107"/>
      <c r="DZ188" s="107"/>
      <c r="EA188" s="107"/>
      <c r="EB188" s="107"/>
      <c r="EC188" s="107"/>
      <c r="ED188" s="107"/>
      <c r="EE188" s="107"/>
      <c r="EF188" s="92"/>
      <c r="EG188" s="265"/>
      <c r="EH188" s="48"/>
      <c r="EI188" s="420"/>
      <c r="EJ188" s="150"/>
      <c r="EK188" s="150"/>
      <c r="EL188" s="150"/>
      <c r="EM188" s="329"/>
      <c r="EN188" s="48"/>
      <c r="EO188" s="48"/>
      <c r="EP188" s="48"/>
      <c r="EQ188" s="48"/>
      <c r="ER188" s="269"/>
      <c r="ES188" s="127"/>
      <c r="ET188" s="127"/>
      <c r="EU188" s="127"/>
    </row>
    <row r="189" spans="1:151" s="40" customFormat="1" ht="70.25" hidden="1" customHeight="1" x14ac:dyDescent="0.2">
      <c r="A189" s="120"/>
      <c r="B189" s="121"/>
      <c r="C189" s="245"/>
      <c r="D189" s="320" t="s">
        <v>3190</v>
      </c>
      <c r="E189" s="247" t="s">
        <v>3191</v>
      </c>
      <c r="F189" s="247"/>
      <c r="G189" s="321" t="s">
        <v>2684</v>
      </c>
      <c r="H189" s="247">
        <v>3014127575</v>
      </c>
      <c r="I189" s="173" t="s">
        <v>1761</v>
      </c>
      <c r="J189" s="173" t="s">
        <v>383</v>
      </c>
      <c r="K189" s="173" t="s">
        <v>384</v>
      </c>
      <c r="L189" s="247">
        <v>176275270918</v>
      </c>
      <c r="M189" s="247">
        <v>18</v>
      </c>
      <c r="N189" s="173" t="s">
        <v>3192</v>
      </c>
      <c r="O189" s="173" t="s">
        <v>3193</v>
      </c>
      <c r="P189" s="173" t="s">
        <v>3072</v>
      </c>
      <c r="Q189" s="173" t="s">
        <v>3073</v>
      </c>
      <c r="R189" s="173">
        <v>1</v>
      </c>
      <c r="S189" s="173" t="s">
        <v>3194</v>
      </c>
      <c r="T189" s="173">
        <v>5</v>
      </c>
      <c r="U189" s="48">
        <v>55</v>
      </c>
      <c r="V189" s="49" t="s">
        <v>3195</v>
      </c>
      <c r="W189" s="173" t="s">
        <v>27</v>
      </c>
      <c r="X189" s="173"/>
      <c r="Y189" s="173"/>
      <c r="Z189" s="173"/>
      <c r="AA189" s="173"/>
      <c r="AB189" s="173" t="s">
        <v>153</v>
      </c>
      <c r="AC189" s="173" t="s">
        <v>153</v>
      </c>
      <c r="AD189" s="173"/>
      <c r="AE189" s="127">
        <v>172.5</v>
      </c>
      <c r="AF189" s="173">
        <f>AE189+AK189</f>
        <v>254.5</v>
      </c>
      <c r="AG189" s="108">
        <v>0</v>
      </c>
      <c r="AH189" s="108">
        <v>0</v>
      </c>
      <c r="AI189" s="322">
        <v>0</v>
      </c>
      <c r="AJ189" s="322">
        <v>0</v>
      </c>
      <c r="AK189" s="127">
        <v>82</v>
      </c>
      <c r="AL189" s="127">
        <v>0</v>
      </c>
      <c r="AM189" s="173">
        <v>125</v>
      </c>
      <c r="AN189" s="173">
        <v>55</v>
      </c>
      <c r="AO189" s="173">
        <v>70</v>
      </c>
      <c r="AP189" s="173"/>
      <c r="AQ189" s="250" t="s">
        <v>1277</v>
      </c>
      <c r="AR189" s="173" t="s">
        <v>208</v>
      </c>
      <c r="AS189" s="173" t="s">
        <v>320</v>
      </c>
      <c r="AT189" s="173" t="s">
        <v>2726</v>
      </c>
      <c r="AU189" s="127" t="s">
        <v>3196</v>
      </c>
      <c r="AV189" s="127"/>
      <c r="AW189" s="127"/>
      <c r="AX189" s="127"/>
      <c r="AY189" s="127"/>
      <c r="AZ189" s="127"/>
      <c r="BA189" s="127"/>
      <c r="BB189" s="127"/>
      <c r="BC189" s="323">
        <v>1125000000</v>
      </c>
      <c r="BD189" s="323">
        <v>0</v>
      </c>
      <c r="BE189" s="323">
        <v>859095000</v>
      </c>
      <c r="BF189" s="302">
        <v>1984095000</v>
      </c>
      <c r="BG189" s="253">
        <v>9000000</v>
      </c>
      <c r="BH189" s="254">
        <v>0.56000000000000005</v>
      </c>
      <c r="BI189" s="252"/>
      <c r="BJ189" s="252"/>
      <c r="BK189" s="252"/>
      <c r="BL189" s="252"/>
      <c r="BM189" s="252"/>
      <c r="BN189" s="252"/>
      <c r="BO189" s="252"/>
      <c r="BP189" s="252"/>
      <c r="BQ189" s="252"/>
      <c r="BR189" s="252"/>
      <c r="BS189" s="252"/>
      <c r="BT189" s="252"/>
      <c r="BU189" s="252"/>
      <c r="BV189" s="252"/>
      <c r="BW189" s="252"/>
      <c r="BX189" s="252"/>
      <c r="BY189" s="252"/>
      <c r="BZ189" s="324">
        <v>393750000</v>
      </c>
      <c r="CA189" s="325">
        <v>44189</v>
      </c>
      <c r="CB189" s="324">
        <v>393750000</v>
      </c>
      <c r="CC189" s="325">
        <v>44727</v>
      </c>
      <c r="CD189" s="324">
        <v>337500000</v>
      </c>
      <c r="CE189" s="325">
        <v>44798</v>
      </c>
      <c r="CF189" s="325"/>
      <c r="CG189" s="325"/>
      <c r="CH189" s="325"/>
      <c r="CI189" s="325"/>
      <c r="CJ189" s="325"/>
      <c r="CK189" s="325"/>
      <c r="CL189" s="252"/>
      <c r="CM189" s="252"/>
      <c r="CN189" s="252"/>
      <c r="CO189" s="252"/>
      <c r="CP189" s="252"/>
      <c r="CQ189" s="252"/>
      <c r="CR189" s="252"/>
      <c r="CS189" s="252"/>
      <c r="CT189" s="252"/>
      <c r="CU189" s="252"/>
      <c r="CV189" s="257">
        <v>1125000000</v>
      </c>
      <c r="CW189" s="258">
        <f t="shared" ref="CW189:CW201" si="65">CD189+CF189</f>
        <v>337500000</v>
      </c>
      <c r="CX189" s="257">
        <v>0</v>
      </c>
      <c r="CY189" s="258">
        <f t="shared" ref="CY189:CY201" si="66">BC189-CX189</f>
        <v>1125000000</v>
      </c>
      <c r="CZ189" s="252">
        <v>0</v>
      </c>
      <c r="DA189" s="252"/>
      <c r="DB189" s="252"/>
      <c r="DC189" s="252"/>
      <c r="DD189" s="326">
        <v>792272627.11000001</v>
      </c>
      <c r="DE189" s="260">
        <v>332727372.88999999</v>
      </c>
      <c r="DF189" s="261" t="s">
        <v>3197</v>
      </c>
      <c r="DG189" s="260">
        <v>859095000</v>
      </c>
      <c r="DH189" s="259">
        <v>956465884</v>
      </c>
      <c r="DI189" s="262">
        <v>1.1133412300153067</v>
      </c>
      <c r="DJ189" s="327"/>
      <c r="DK189" s="263">
        <v>0.92</v>
      </c>
      <c r="DL189" s="263">
        <v>0.7042423352088889</v>
      </c>
      <c r="DM189" s="127">
        <v>172.5</v>
      </c>
      <c r="DN189" s="91"/>
      <c r="DO189" s="91"/>
      <c r="DP189" s="91"/>
      <c r="DQ189" s="91" t="s">
        <v>180</v>
      </c>
      <c r="DR189" s="127">
        <v>82</v>
      </c>
      <c r="DS189" s="92"/>
      <c r="DT189" s="127">
        <v>0</v>
      </c>
      <c r="DU189" s="92" t="s">
        <v>180</v>
      </c>
      <c r="DV189" s="173">
        <v>125</v>
      </c>
      <c r="DW189" s="107">
        <v>55</v>
      </c>
      <c r="DX189" s="107">
        <v>70</v>
      </c>
      <c r="DY189" s="107">
        <v>0</v>
      </c>
      <c r="DZ189" s="107">
        <v>0</v>
      </c>
      <c r="EA189" s="107">
        <v>0</v>
      </c>
      <c r="EB189" s="107">
        <v>0</v>
      </c>
      <c r="EC189" s="107"/>
      <c r="ED189" s="107"/>
      <c r="EE189" s="107">
        <v>125</v>
      </c>
      <c r="EF189" s="92">
        <v>125</v>
      </c>
      <c r="EG189" s="265">
        <v>254.5</v>
      </c>
      <c r="EH189" s="48" t="s">
        <v>168</v>
      </c>
      <c r="EI189" s="348"/>
      <c r="EJ189" s="150" t="s">
        <v>2767</v>
      </c>
      <c r="EK189" s="150" t="s">
        <v>2694</v>
      </c>
      <c r="EL189" s="150"/>
      <c r="EM189" s="329"/>
      <c r="EN189" s="48"/>
      <c r="EO189" s="48"/>
      <c r="EP189" s="48"/>
      <c r="EQ189" s="48"/>
      <c r="ER189" s="269"/>
      <c r="ES189" s="1"/>
      <c r="ET189" s="1"/>
      <c r="EU189" s="1"/>
    </row>
    <row r="190" spans="1:151" s="40" customFormat="1" ht="70.25" hidden="1" customHeight="1" x14ac:dyDescent="0.2">
      <c r="A190" s="120"/>
      <c r="B190" s="121"/>
      <c r="C190" s="245"/>
      <c r="D190" s="320" t="s">
        <v>3198</v>
      </c>
      <c r="E190" s="247" t="s">
        <v>3199</v>
      </c>
      <c r="F190" s="247"/>
      <c r="G190" s="173" t="s">
        <v>3034</v>
      </c>
      <c r="H190" s="247">
        <v>3014884563</v>
      </c>
      <c r="I190" s="173" t="s">
        <v>1761</v>
      </c>
      <c r="J190" s="173" t="s">
        <v>383</v>
      </c>
      <c r="K190" s="173" t="s">
        <v>1271</v>
      </c>
      <c r="L190" s="247">
        <v>1052250264593</v>
      </c>
      <c r="M190" s="247">
        <v>24</v>
      </c>
      <c r="N190" s="173" t="s">
        <v>3200</v>
      </c>
      <c r="O190" s="173" t="s">
        <v>3201</v>
      </c>
      <c r="P190" s="173" t="s">
        <v>528</v>
      </c>
      <c r="Q190" s="173" t="s">
        <v>3202</v>
      </c>
      <c r="R190" s="173">
        <v>1</v>
      </c>
      <c r="S190" s="173" t="s">
        <v>3203</v>
      </c>
      <c r="T190" s="173">
        <v>11</v>
      </c>
      <c r="U190" s="48">
        <v>405</v>
      </c>
      <c r="V190" s="49" t="s">
        <v>3204</v>
      </c>
      <c r="W190" s="173" t="s">
        <v>27</v>
      </c>
      <c r="X190" s="173"/>
      <c r="Y190" s="173"/>
      <c r="Z190" s="173"/>
      <c r="AA190" s="173"/>
      <c r="AB190" s="173" t="s">
        <v>153</v>
      </c>
      <c r="AC190" s="173" t="s">
        <v>153</v>
      </c>
      <c r="AD190" s="173"/>
      <c r="AE190" s="127">
        <v>700</v>
      </c>
      <c r="AF190" s="173">
        <f>AE190+AK190</f>
        <v>3500</v>
      </c>
      <c r="AG190" s="108">
        <v>0</v>
      </c>
      <c r="AH190" s="108">
        <v>0</v>
      </c>
      <c r="AI190" s="249">
        <v>0</v>
      </c>
      <c r="AJ190" s="249">
        <v>0</v>
      </c>
      <c r="AK190" s="127">
        <v>2800</v>
      </c>
      <c r="AL190" s="127">
        <v>0</v>
      </c>
      <c r="AM190" s="173">
        <v>700</v>
      </c>
      <c r="AN190" s="173">
        <v>405</v>
      </c>
      <c r="AO190" s="173">
        <v>295</v>
      </c>
      <c r="AP190" s="173"/>
      <c r="AQ190" s="250" t="s">
        <v>1277</v>
      </c>
      <c r="AR190" s="173" t="s">
        <v>438</v>
      </c>
      <c r="AS190" s="173" t="s">
        <v>3205</v>
      </c>
      <c r="AT190" s="173" t="s">
        <v>238</v>
      </c>
      <c r="AU190" s="127" t="s">
        <v>3206</v>
      </c>
      <c r="AV190" s="127"/>
      <c r="AW190" s="127"/>
      <c r="AX190" s="127"/>
      <c r="AY190" s="127"/>
      <c r="AZ190" s="127"/>
      <c r="BA190" s="127"/>
      <c r="BB190" s="127"/>
      <c r="BC190" s="323">
        <v>5481941155</v>
      </c>
      <c r="BD190" s="323">
        <v>0</v>
      </c>
      <c r="BE190" s="323">
        <v>3791125000</v>
      </c>
      <c r="BF190" s="252">
        <v>9273066155</v>
      </c>
      <c r="BG190" s="253">
        <v>7831344.5071428567</v>
      </c>
      <c r="BH190" s="254">
        <v>0.59</v>
      </c>
      <c r="BI190" s="252"/>
      <c r="BJ190" s="252"/>
      <c r="BK190" s="252"/>
      <c r="BL190" s="252"/>
      <c r="BM190" s="252"/>
      <c r="BN190" s="252"/>
      <c r="BO190" s="252"/>
      <c r="BP190" s="252"/>
      <c r="BQ190" s="252"/>
      <c r="BR190" s="252"/>
      <c r="BS190" s="252"/>
      <c r="BT190" s="252"/>
      <c r="BU190" s="252"/>
      <c r="BV190" s="252"/>
      <c r="BW190" s="252"/>
      <c r="BX190" s="252"/>
      <c r="BY190" s="252"/>
      <c r="BZ190" s="366">
        <v>1918679404</v>
      </c>
      <c r="CA190" s="367">
        <v>44377</v>
      </c>
      <c r="CB190" s="366">
        <v>0</v>
      </c>
      <c r="CC190" s="367"/>
      <c r="CD190" s="366"/>
      <c r="CE190" s="367"/>
      <c r="CF190" s="367"/>
      <c r="CG190" s="367"/>
      <c r="CH190" s="367"/>
      <c r="CI190" s="367"/>
      <c r="CJ190" s="367"/>
      <c r="CK190" s="367"/>
      <c r="CL190" s="252"/>
      <c r="CM190" s="252"/>
      <c r="CN190" s="252"/>
      <c r="CO190" s="252"/>
      <c r="CP190" s="252"/>
      <c r="CQ190" s="252"/>
      <c r="CR190" s="252"/>
      <c r="CS190" s="252"/>
      <c r="CT190" s="252"/>
      <c r="CU190" s="252"/>
      <c r="CV190" s="257">
        <v>1918679404</v>
      </c>
      <c r="CW190" s="258">
        <f t="shared" si="65"/>
        <v>0</v>
      </c>
      <c r="CX190" s="257">
        <v>3563261751</v>
      </c>
      <c r="CY190" s="258">
        <f t="shared" si="66"/>
        <v>1918679404</v>
      </c>
      <c r="CZ190" s="252">
        <v>0</v>
      </c>
      <c r="DA190" s="252"/>
      <c r="DB190" s="252"/>
      <c r="DC190" s="252"/>
      <c r="DD190" s="326">
        <v>749331691</v>
      </c>
      <c r="DE190" s="260">
        <v>1169347713</v>
      </c>
      <c r="DF190" s="261"/>
      <c r="DG190" s="260">
        <v>3791125000</v>
      </c>
      <c r="DH190" s="326">
        <v>1323828584</v>
      </c>
      <c r="DI190" s="262">
        <v>0.34919148906986713</v>
      </c>
      <c r="DJ190" s="327">
        <v>0</v>
      </c>
      <c r="DK190" s="368">
        <v>0.24440000000000001</v>
      </c>
      <c r="DL190" s="263">
        <v>0.13669094027332732</v>
      </c>
      <c r="DM190" s="127">
        <v>700</v>
      </c>
      <c r="DN190" s="91"/>
      <c r="DO190" s="91"/>
      <c r="DP190" s="91"/>
      <c r="DQ190" s="91"/>
      <c r="DR190" s="127"/>
      <c r="DS190" s="92" t="s">
        <v>3207</v>
      </c>
      <c r="DT190" s="127"/>
      <c r="DU190" s="348" t="s">
        <v>3208</v>
      </c>
      <c r="DV190" s="173">
        <v>700</v>
      </c>
      <c r="DW190" s="383"/>
      <c r="DX190" s="383"/>
      <c r="DY190" s="383">
        <v>288</v>
      </c>
      <c r="DZ190" s="383">
        <v>368</v>
      </c>
      <c r="EA190" s="383">
        <v>7</v>
      </c>
      <c r="EB190" s="383">
        <v>37</v>
      </c>
      <c r="EC190" s="383"/>
      <c r="ED190" s="383"/>
      <c r="EE190" s="383">
        <v>140</v>
      </c>
      <c r="EF190" s="92">
        <v>700</v>
      </c>
      <c r="EG190" s="265">
        <v>3500</v>
      </c>
      <c r="EH190" s="48" t="s">
        <v>702</v>
      </c>
      <c r="EI190" s="348" t="s">
        <v>3209</v>
      </c>
      <c r="EJ190" s="384">
        <v>6</v>
      </c>
      <c r="EK190" s="384" t="s">
        <v>2694</v>
      </c>
      <c r="EL190" s="384" t="s">
        <v>3210</v>
      </c>
      <c r="EM190" s="329" t="s">
        <v>3211</v>
      </c>
      <c r="EN190" s="48"/>
      <c r="EO190" s="48"/>
      <c r="EP190" s="48"/>
      <c r="EQ190" s="48"/>
      <c r="ER190" s="269"/>
      <c r="ES190" s="1"/>
      <c r="ET190" s="1"/>
      <c r="EU190" s="1"/>
    </row>
    <row r="191" spans="1:151" s="40" customFormat="1" ht="70.25" hidden="1" customHeight="1" x14ac:dyDescent="0.2">
      <c r="A191" s="120"/>
      <c r="B191" s="121"/>
      <c r="C191" s="245"/>
      <c r="D191" s="320" t="s">
        <v>3212</v>
      </c>
      <c r="E191" s="246" t="s">
        <v>3213</v>
      </c>
      <c r="F191" s="247"/>
      <c r="G191" s="173" t="s">
        <v>2743</v>
      </c>
      <c r="H191" s="247">
        <v>3103626714</v>
      </c>
      <c r="I191" s="173" t="s">
        <v>1761</v>
      </c>
      <c r="J191" s="173" t="s">
        <v>601</v>
      </c>
      <c r="K191" s="173" t="s">
        <v>602</v>
      </c>
      <c r="L191" s="247">
        <v>1423807173122</v>
      </c>
      <c r="M191" s="247">
        <v>24</v>
      </c>
      <c r="N191" s="173" t="s">
        <v>3214</v>
      </c>
      <c r="O191" s="173" t="s">
        <v>3215</v>
      </c>
      <c r="P191" s="173" t="s">
        <v>606</v>
      </c>
      <c r="Q191" s="173" t="s">
        <v>1100</v>
      </c>
      <c r="R191" s="173">
        <v>1</v>
      </c>
      <c r="S191" s="173" t="s">
        <v>3216</v>
      </c>
      <c r="T191" s="173"/>
      <c r="U191" s="48">
        <v>99</v>
      </c>
      <c r="V191" s="49" t="s">
        <v>3217</v>
      </c>
      <c r="W191" s="173" t="s">
        <v>1767</v>
      </c>
      <c r="X191" s="173" t="s">
        <v>153</v>
      </c>
      <c r="Y191" s="173" t="s">
        <v>153</v>
      </c>
      <c r="Z191" s="173"/>
      <c r="AA191" s="173" t="s">
        <v>714</v>
      </c>
      <c r="AB191" s="173"/>
      <c r="AC191" s="173"/>
      <c r="AD191" s="173"/>
      <c r="AE191" s="127">
        <v>1000</v>
      </c>
      <c r="AF191" s="248">
        <f>AG191+AH191</f>
        <v>1000</v>
      </c>
      <c r="AG191" s="108">
        <v>1000</v>
      </c>
      <c r="AH191" s="108">
        <v>0</v>
      </c>
      <c r="AI191" s="322">
        <v>0</v>
      </c>
      <c r="AJ191" s="322">
        <v>0</v>
      </c>
      <c r="AK191" s="127">
        <v>0</v>
      </c>
      <c r="AL191" s="127">
        <v>0</v>
      </c>
      <c r="AM191" s="173">
        <v>210</v>
      </c>
      <c r="AN191" s="173">
        <v>99</v>
      </c>
      <c r="AO191" s="173">
        <v>111</v>
      </c>
      <c r="AP191" s="173"/>
      <c r="AQ191" s="250" t="s">
        <v>1277</v>
      </c>
      <c r="AR191" s="173" t="s">
        <v>208</v>
      </c>
      <c r="AS191" s="173" t="s">
        <v>1769</v>
      </c>
      <c r="AT191" s="173" t="s">
        <v>158</v>
      </c>
      <c r="AU191" s="127" t="s">
        <v>3218</v>
      </c>
      <c r="AV191" s="127"/>
      <c r="AW191" s="127"/>
      <c r="AX191" s="127"/>
      <c r="AY191" s="127"/>
      <c r="AZ191" s="127"/>
      <c r="BA191" s="127"/>
      <c r="BB191" s="127"/>
      <c r="BC191" s="323">
        <v>4198972552</v>
      </c>
      <c r="BD191" s="323">
        <v>0</v>
      </c>
      <c r="BE191" s="251">
        <v>4049496360</v>
      </c>
      <c r="BF191" s="252">
        <v>8248468912</v>
      </c>
      <c r="BG191" s="253">
        <v>19995107.39047619</v>
      </c>
      <c r="BH191" s="254">
        <v>0.5</v>
      </c>
      <c r="BI191" s="252"/>
      <c r="BJ191" s="252"/>
      <c r="BK191" s="252"/>
      <c r="BL191" s="252"/>
      <c r="BM191" s="252"/>
      <c r="BN191" s="252"/>
      <c r="BO191" s="252"/>
      <c r="BP191" s="252"/>
      <c r="BQ191" s="252"/>
      <c r="BR191" s="252"/>
      <c r="BS191" s="252"/>
      <c r="BT191" s="252"/>
      <c r="BU191" s="252"/>
      <c r="BV191" s="252"/>
      <c r="BW191" s="252"/>
      <c r="BX191" s="252"/>
      <c r="BY191" s="252"/>
      <c r="BZ191" s="366">
        <v>1469640393</v>
      </c>
      <c r="CA191" s="367">
        <v>44211</v>
      </c>
      <c r="CB191" s="366">
        <v>1469640393</v>
      </c>
      <c r="CC191" s="367">
        <v>44727</v>
      </c>
      <c r="CD191" s="366">
        <v>1259691766</v>
      </c>
      <c r="CE191" s="367">
        <v>45057</v>
      </c>
      <c r="CF191" s="367"/>
      <c r="CG191" s="367"/>
      <c r="CH191" s="367"/>
      <c r="CI191" s="367"/>
      <c r="CJ191" s="367"/>
      <c r="CK191" s="367"/>
      <c r="CL191" s="255"/>
      <c r="CM191" s="255"/>
      <c r="CN191" s="252"/>
      <c r="CO191" s="252"/>
      <c r="CP191" s="252"/>
      <c r="CQ191" s="252"/>
      <c r="CR191" s="252"/>
      <c r="CS191" s="252"/>
      <c r="CT191" s="252"/>
      <c r="CU191" s="252"/>
      <c r="CV191" s="257">
        <v>4198972552</v>
      </c>
      <c r="CW191" s="258">
        <f t="shared" si="65"/>
        <v>1259691766</v>
      </c>
      <c r="CX191" s="257">
        <v>0</v>
      </c>
      <c r="CY191" s="258">
        <f t="shared" si="66"/>
        <v>4198972552</v>
      </c>
      <c r="CZ191" s="252">
        <v>0</v>
      </c>
      <c r="DA191" s="252"/>
      <c r="DB191" s="252"/>
      <c r="DC191" s="252"/>
      <c r="DD191" s="326">
        <v>3702878910</v>
      </c>
      <c r="DE191" s="260">
        <v>496093642</v>
      </c>
      <c r="DF191" s="261"/>
      <c r="DG191" s="260">
        <v>4049496360</v>
      </c>
      <c r="DH191" s="259">
        <v>1485068208</v>
      </c>
      <c r="DI191" s="262">
        <v>0.36672911295072752</v>
      </c>
      <c r="DJ191" s="327">
        <v>0.04</v>
      </c>
      <c r="DK191" s="368">
        <v>0.7400000000000001</v>
      </c>
      <c r="DL191" s="263">
        <v>0.88185356397157033</v>
      </c>
      <c r="DM191" s="127">
        <v>1000</v>
      </c>
      <c r="DN191" s="91">
        <v>523</v>
      </c>
      <c r="DO191" s="91" t="s">
        <v>3219</v>
      </c>
      <c r="DP191" s="91"/>
      <c r="DQ191" s="91" t="s">
        <v>180</v>
      </c>
      <c r="DR191" s="127">
        <v>0</v>
      </c>
      <c r="DS191" s="92"/>
      <c r="DT191" s="127">
        <v>0</v>
      </c>
      <c r="DU191" s="92"/>
      <c r="DV191" s="173">
        <v>0</v>
      </c>
      <c r="DW191" s="107"/>
      <c r="DX191" s="107"/>
      <c r="DY191" s="107"/>
      <c r="DZ191" s="107"/>
      <c r="EA191" s="107"/>
      <c r="EB191" s="107"/>
      <c r="EC191" s="107"/>
      <c r="ED191" s="107"/>
      <c r="EE191" s="107">
        <v>0</v>
      </c>
      <c r="EF191" s="92">
        <v>0</v>
      </c>
      <c r="EG191" s="265">
        <v>1523</v>
      </c>
      <c r="EH191" s="48" t="s">
        <v>168</v>
      </c>
      <c r="EI191" s="266" t="s">
        <v>3220</v>
      </c>
      <c r="EJ191" s="150" t="s">
        <v>2789</v>
      </c>
      <c r="EK191" s="150" t="s">
        <v>351</v>
      </c>
      <c r="EL191" s="150" t="s">
        <v>311</v>
      </c>
      <c r="EM191" s="242" t="s">
        <v>3221</v>
      </c>
      <c r="EN191" s="48">
        <v>0</v>
      </c>
      <c r="EO191" s="48">
        <v>210</v>
      </c>
      <c r="EP191" s="48">
        <v>210</v>
      </c>
      <c r="EQ191" s="48">
        <v>210</v>
      </c>
      <c r="ER191" s="269">
        <v>45280</v>
      </c>
      <c r="ES191" s="1"/>
      <c r="ET191" s="1"/>
      <c r="EU191" s="1"/>
    </row>
    <row r="192" spans="1:151" s="40" customFormat="1" ht="70.25" hidden="1" customHeight="1" x14ac:dyDescent="0.2">
      <c r="A192" s="120"/>
      <c r="B192" s="121"/>
      <c r="C192" s="245"/>
      <c r="D192" s="320" t="s">
        <v>3222</v>
      </c>
      <c r="E192" s="246" t="s">
        <v>3223</v>
      </c>
      <c r="F192" s="247"/>
      <c r="G192" s="173" t="s">
        <v>2887</v>
      </c>
      <c r="H192" s="247">
        <v>3112331378</v>
      </c>
      <c r="I192" s="173" t="s">
        <v>1761</v>
      </c>
      <c r="J192" s="173" t="s">
        <v>383</v>
      </c>
      <c r="K192" s="173" t="s">
        <v>1271</v>
      </c>
      <c r="L192" s="247">
        <v>1052612292791</v>
      </c>
      <c r="M192" s="247">
        <v>24</v>
      </c>
      <c r="N192" s="173" t="s">
        <v>3224</v>
      </c>
      <c r="O192" s="173" t="s">
        <v>3225</v>
      </c>
      <c r="P192" s="173" t="s">
        <v>528</v>
      </c>
      <c r="Q192" s="173" t="s">
        <v>3226</v>
      </c>
      <c r="R192" s="173">
        <v>1</v>
      </c>
      <c r="S192" s="173" t="s">
        <v>3227</v>
      </c>
      <c r="T192" s="173">
        <v>7</v>
      </c>
      <c r="U192" s="48">
        <v>69</v>
      </c>
      <c r="V192" s="49" t="s">
        <v>3228</v>
      </c>
      <c r="W192" s="173" t="s">
        <v>23</v>
      </c>
      <c r="X192" s="173" t="s">
        <v>153</v>
      </c>
      <c r="Y192" s="173" t="s">
        <v>153</v>
      </c>
      <c r="Z192" s="173"/>
      <c r="AA192" s="173" t="s">
        <v>714</v>
      </c>
      <c r="AB192" s="173"/>
      <c r="AC192" s="173"/>
      <c r="AD192" s="173"/>
      <c r="AE192" s="127">
        <v>250</v>
      </c>
      <c r="AF192" s="127">
        <f>AG192+AH192</f>
        <v>150</v>
      </c>
      <c r="AG192" s="108">
        <v>150</v>
      </c>
      <c r="AH192" s="108">
        <v>0</v>
      </c>
      <c r="AI192" s="249">
        <v>0</v>
      </c>
      <c r="AJ192" s="249">
        <v>0</v>
      </c>
      <c r="AK192" s="127">
        <v>0</v>
      </c>
      <c r="AL192" s="127">
        <v>0</v>
      </c>
      <c r="AM192" s="173">
        <v>125</v>
      </c>
      <c r="AN192" s="173">
        <v>69</v>
      </c>
      <c r="AO192" s="173">
        <v>56</v>
      </c>
      <c r="AP192" s="173"/>
      <c r="AQ192" s="250" t="s">
        <v>1277</v>
      </c>
      <c r="AR192" s="173" t="s">
        <v>156</v>
      </c>
      <c r="AS192" s="173" t="s">
        <v>3229</v>
      </c>
      <c r="AT192" s="173" t="s">
        <v>716</v>
      </c>
      <c r="AU192" s="127" t="s">
        <v>3230</v>
      </c>
      <c r="AV192" s="127"/>
      <c r="AW192" s="127"/>
      <c r="AX192" s="127"/>
      <c r="AY192" s="127"/>
      <c r="AZ192" s="127"/>
      <c r="BA192" s="127"/>
      <c r="BB192" s="127"/>
      <c r="BC192" s="323">
        <v>1159999743</v>
      </c>
      <c r="BD192" s="323">
        <v>59683705</v>
      </c>
      <c r="BE192" s="323">
        <v>549687252</v>
      </c>
      <c r="BF192" s="252">
        <v>1709686995</v>
      </c>
      <c r="BG192" s="253">
        <v>9279997.9440000001</v>
      </c>
      <c r="BH192" s="254">
        <v>0.67</v>
      </c>
      <c r="BI192" s="252"/>
      <c r="BJ192" s="252"/>
      <c r="BK192" s="252"/>
      <c r="BL192" s="252"/>
      <c r="BM192" s="252"/>
      <c r="BN192" s="252"/>
      <c r="BO192" s="252"/>
      <c r="BP192" s="252"/>
      <c r="BQ192" s="252"/>
      <c r="BR192" s="252"/>
      <c r="BS192" s="252"/>
      <c r="BT192" s="252"/>
      <c r="BU192" s="252"/>
      <c r="BV192" s="252"/>
      <c r="BW192" s="252"/>
      <c r="BX192" s="252"/>
      <c r="BY192" s="252"/>
      <c r="BZ192" s="324">
        <v>405999910</v>
      </c>
      <c r="CA192" s="325">
        <v>44194</v>
      </c>
      <c r="CB192" s="324">
        <v>405999910</v>
      </c>
      <c r="CC192" s="325">
        <v>44760</v>
      </c>
      <c r="CD192" s="324">
        <v>347999923</v>
      </c>
      <c r="CE192" s="325">
        <v>44909</v>
      </c>
      <c r="CF192" s="325"/>
      <c r="CG192" s="325"/>
      <c r="CH192" s="325"/>
      <c r="CI192" s="325"/>
      <c r="CJ192" s="325"/>
      <c r="CK192" s="325"/>
      <c r="CL192" s="252"/>
      <c r="CM192" s="252"/>
      <c r="CN192" s="252"/>
      <c r="CO192" s="252"/>
      <c r="CP192" s="252"/>
      <c r="CQ192" s="252"/>
      <c r="CR192" s="252"/>
      <c r="CS192" s="252"/>
      <c r="CT192" s="252"/>
      <c r="CU192" s="252"/>
      <c r="CV192" s="257">
        <v>1159999743</v>
      </c>
      <c r="CW192" s="258">
        <f t="shared" si="65"/>
        <v>347999923</v>
      </c>
      <c r="CX192" s="257">
        <v>0</v>
      </c>
      <c r="CY192" s="258">
        <f t="shared" si="66"/>
        <v>1159999743</v>
      </c>
      <c r="CZ192" s="252">
        <v>0</v>
      </c>
      <c r="DA192" s="252"/>
      <c r="DB192" s="252"/>
      <c r="DC192" s="252"/>
      <c r="DD192" s="421">
        <v>962106194</v>
      </c>
      <c r="DE192" s="260">
        <v>197893549</v>
      </c>
      <c r="DF192" s="261"/>
      <c r="DG192" s="260">
        <v>549687252</v>
      </c>
      <c r="DH192" s="422">
        <v>235689118</v>
      </c>
      <c r="DI192" s="262">
        <v>0.42876948145051763</v>
      </c>
      <c r="DJ192" s="327">
        <v>0.01</v>
      </c>
      <c r="DK192" s="263">
        <v>0.73</v>
      </c>
      <c r="DL192" s="263">
        <v>0.82940207513477004</v>
      </c>
      <c r="DM192" s="127">
        <v>250</v>
      </c>
      <c r="DN192" s="91">
        <v>150</v>
      </c>
      <c r="DO192" s="162" t="s">
        <v>347</v>
      </c>
      <c r="DP192" s="91"/>
      <c r="DQ192" s="91" t="s">
        <v>180</v>
      </c>
      <c r="DR192" s="127">
        <v>0</v>
      </c>
      <c r="DS192" s="97" t="s">
        <v>3231</v>
      </c>
      <c r="DT192" s="127">
        <v>0</v>
      </c>
      <c r="DU192" s="92"/>
      <c r="DV192" s="173">
        <v>0</v>
      </c>
      <c r="DW192" s="107"/>
      <c r="DX192" s="107"/>
      <c r="DY192" s="107"/>
      <c r="DZ192" s="107"/>
      <c r="EA192" s="107">
        <v>56</v>
      </c>
      <c r="EB192" s="107">
        <v>69</v>
      </c>
      <c r="EC192" s="107"/>
      <c r="ED192" s="107"/>
      <c r="EE192" s="107" t="s">
        <v>902</v>
      </c>
      <c r="EF192" s="92">
        <v>0</v>
      </c>
      <c r="EG192" s="265">
        <v>400</v>
      </c>
      <c r="EH192" s="48" t="s">
        <v>702</v>
      </c>
      <c r="EI192" s="99" t="s">
        <v>3232</v>
      </c>
      <c r="EJ192" s="150" t="s">
        <v>2717</v>
      </c>
      <c r="EK192" s="150" t="s">
        <v>505</v>
      </c>
      <c r="EL192" s="150" t="s">
        <v>3233</v>
      </c>
      <c r="EM192" s="329" t="s">
        <v>2896</v>
      </c>
      <c r="EN192" s="48">
        <v>0</v>
      </c>
      <c r="EO192" s="48">
        <v>0</v>
      </c>
      <c r="EP192" s="48">
        <v>0</v>
      </c>
      <c r="EQ192" s="48">
        <v>0</v>
      </c>
      <c r="ER192" s="269"/>
      <c r="ES192" s="1"/>
      <c r="ET192" s="1"/>
      <c r="EU192" s="1"/>
    </row>
    <row r="193" spans="1:151" s="40" customFormat="1" ht="70.25" hidden="1" customHeight="1" x14ac:dyDescent="0.2">
      <c r="A193" s="120" t="s">
        <v>3234</v>
      </c>
      <c r="B193" s="121" t="s">
        <v>3235</v>
      </c>
      <c r="C193" s="245" t="s">
        <v>3235</v>
      </c>
      <c r="D193" s="173" t="s">
        <v>3235</v>
      </c>
      <c r="E193" s="374" t="s">
        <v>3236</v>
      </c>
      <c r="F193" s="173"/>
      <c r="G193" s="173" t="s">
        <v>1488</v>
      </c>
      <c r="H193" s="247">
        <v>3004946013</v>
      </c>
      <c r="I193" s="173" t="s">
        <v>1761</v>
      </c>
      <c r="J193" s="173" t="s">
        <v>144</v>
      </c>
      <c r="K193" s="173" t="s">
        <v>831</v>
      </c>
      <c r="L193" s="247">
        <v>1305893153533</v>
      </c>
      <c r="M193" s="173">
        <v>26</v>
      </c>
      <c r="N193" s="173" t="s">
        <v>3237</v>
      </c>
      <c r="O193" s="173" t="s">
        <v>3238</v>
      </c>
      <c r="P193" s="173" t="s">
        <v>2923</v>
      </c>
      <c r="Q193" s="173" t="s">
        <v>3129</v>
      </c>
      <c r="R193" s="173">
        <v>1</v>
      </c>
      <c r="S193" s="247" t="s">
        <v>3239</v>
      </c>
      <c r="T193" s="173">
        <v>4</v>
      </c>
      <c r="U193" s="48">
        <v>34</v>
      </c>
      <c r="V193" s="49" t="s">
        <v>3240</v>
      </c>
      <c r="W193" s="173" t="s">
        <v>1767</v>
      </c>
      <c r="X193" s="173" t="s">
        <v>153</v>
      </c>
      <c r="Y193" s="173" t="s">
        <v>153</v>
      </c>
      <c r="Z193" s="173" t="s">
        <v>3241</v>
      </c>
      <c r="AA193" s="45" t="s">
        <v>1234</v>
      </c>
      <c r="AB193" s="173"/>
      <c r="AC193" s="173"/>
      <c r="AD193" s="173" t="s">
        <v>153</v>
      </c>
      <c r="AE193" s="127">
        <v>432.8</v>
      </c>
      <c r="AF193" s="248">
        <f>AG193+AH193</f>
        <v>432.8</v>
      </c>
      <c r="AG193" s="108">
        <v>126</v>
      </c>
      <c r="AH193" s="108">
        <v>306.8</v>
      </c>
      <c r="AI193" s="249">
        <v>593431029</v>
      </c>
      <c r="AJ193" s="249">
        <v>414180000</v>
      </c>
      <c r="AK193" s="127">
        <v>432.8</v>
      </c>
      <c r="AL193" s="127">
        <v>126</v>
      </c>
      <c r="AM193" s="173">
        <v>29</v>
      </c>
      <c r="AN193" s="173">
        <v>5</v>
      </c>
      <c r="AO193" s="173">
        <v>24</v>
      </c>
      <c r="AP193" s="173"/>
      <c r="AQ193" s="250" t="s">
        <v>1277</v>
      </c>
      <c r="AR193" s="173"/>
      <c r="AS193" s="173" t="s">
        <v>1769</v>
      </c>
      <c r="AT193" s="173" t="s">
        <v>716</v>
      </c>
      <c r="AU193" s="127" t="s">
        <v>3242</v>
      </c>
      <c r="AV193" s="127"/>
      <c r="AW193" s="127"/>
      <c r="AX193" s="127"/>
      <c r="AY193" s="127"/>
      <c r="AZ193" s="127"/>
      <c r="BA193" s="127"/>
      <c r="BB193" s="127"/>
      <c r="BC193" s="323">
        <v>2766525614</v>
      </c>
      <c r="BD193" s="323">
        <v>587348783.75999999</v>
      </c>
      <c r="BE193" s="323">
        <v>1301894406</v>
      </c>
      <c r="BF193" s="252">
        <v>4068420020</v>
      </c>
      <c r="BG193" s="253">
        <v>95397434.965517238</v>
      </c>
      <c r="BH193" s="254">
        <v>0.68</v>
      </c>
      <c r="BI193" s="252"/>
      <c r="BJ193" s="252"/>
      <c r="BK193" s="252"/>
      <c r="BL193" s="252"/>
      <c r="BM193" s="252"/>
      <c r="BN193" s="252"/>
      <c r="BO193" s="252"/>
      <c r="BP193" s="252"/>
      <c r="BQ193" s="252"/>
      <c r="BR193" s="252"/>
      <c r="BS193" s="252"/>
      <c r="BT193" s="252"/>
      <c r="BU193" s="252"/>
      <c r="BV193" s="252"/>
      <c r="BW193" s="252"/>
      <c r="BX193" s="252"/>
      <c r="BY193" s="252"/>
      <c r="BZ193" s="366">
        <v>968283965</v>
      </c>
      <c r="CA193" s="367">
        <v>44195</v>
      </c>
      <c r="CB193" s="366">
        <v>968283965</v>
      </c>
      <c r="CC193" s="367">
        <v>44686</v>
      </c>
      <c r="CD193" s="366">
        <v>829957684</v>
      </c>
      <c r="CE193" s="367">
        <v>45197</v>
      </c>
      <c r="CF193" s="367"/>
      <c r="CG193" s="367"/>
      <c r="CH193" s="367"/>
      <c r="CI193" s="367"/>
      <c r="CJ193" s="367"/>
      <c r="CK193" s="367"/>
      <c r="CL193" s="252"/>
      <c r="CM193" s="252"/>
      <c r="CN193" s="252"/>
      <c r="CO193" s="252"/>
      <c r="CP193" s="252"/>
      <c r="CQ193" s="252"/>
      <c r="CR193" s="252"/>
      <c r="CS193" s="252"/>
      <c r="CT193" s="252"/>
      <c r="CU193" s="252"/>
      <c r="CV193" s="257">
        <v>2766525614</v>
      </c>
      <c r="CW193" s="258">
        <f t="shared" si="65"/>
        <v>829957684</v>
      </c>
      <c r="CX193" s="257">
        <v>0</v>
      </c>
      <c r="CY193" s="258">
        <f t="shared" si="66"/>
        <v>2766525614</v>
      </c>
      <c r="CZ193" s="252">
        <v>0</v>
      </c>
      <c r="DA193" s="252"/>
      <c r="DB193" s="252"/>
      <c r="DC193" s="252"/>
      <c r="DD193" s="326">
        <v>2195204096</v>
      </c>
      <c r="DE193" s="260">
        <v>571321518</v>
      </c>
      <c r="DF193" s="261"/>
      <c r="DG193" s="260">
        <v>1301894406</v>
      </c>
      <c r="DH193" s="326">
        <v>1480188686</v>
      </c>
      <c r="DI193" s="262">
        <v>1.1369498779457847</v>
      </c>
      <c r="DJ193" s="347">
        <v>0.01</v>
      </c>
      <c r="DK193" s="368">
        <v>0.51700000000000002</v>
      </c>
      <c r="DL193" s="263">
        <v>0.79348771791273931</v>
      </c>
      <c r="DM193" s="127">
        <v>432.8</v>
      </c>
      <c r="DN193" s="91">
        <v>126.3</v>
      </c>
      <c r="DO193" s="91" t="s">
        <v>3243</v>
      </c>
      <c r="DP193" s="423">
        <v>306.8</v>
      </c>
      <c r="DQ193" s="3"/>
      <c r="DR193" s="127">
        <v>432.8</v>
      </c>
      <c r="DS193" s="92" t="s">
        <v>3244</v>
      </c>
      <c r="DT193" s="127">
        <v>126</v>
      </c>
      <c r="DU193" s="348" t="s">
        <v>3245</v>
      </c>
      <c r="DV193" s="173">
        <v>0</v>
      </c>
      <c r="DW193" s="107">
        <v>21</v>
      </c>
      <c r="DX193" s="107">
        <v>2</v>
      </c>
      <c r="DY193" s="107"/>
      <c r="DZ193" s="107"/>
      <c r="EA193" s="107"/>
      <c r="EB193" s="107"/>
      <c r="EC193" s="107"/>
      <c r="ED193" s="107"/>
      <c r="EE193" s="107"/>
      <c r="EF193" s="92">
        <v>0</v>
      </c>
      <c r="EG193" s="265">
        <v>1298.7</v>
      </c>
      <c r="EH193" s="48" t="s">
        <v>168</v>
      </c>
      <c r="EI193" s="266" t="s">
        <v>3246</v>
      </c>
      <c r="EJ193" s="150" t="s">
        <v>2789</v>
      </c>
      <c r="EK193" s="150" t="s">
        <v>351</v>
      </c>
      <c r="EL193" s="150" t="s">
        <v>311</v>
      </c>
      <c r="EM193" s="329">
        <v>45168</v>
      </c>
      <c r="EN193" s="48">
        <v>0</v>
      </c>
      <c r="EO193" s="48">
        <v>70</v>
      </c>
      <c r="EP193" s="48">
        <v>70</v>
      </c>
      <c r="EQ193" s="48">
        <v>70</v>
      </c>
      <c r="ER193" s="269"/>
      <c r="ES193" s="1"/>
      <c r="ET193" s="1"/>
      <c r="EU193" s="1"/>
    </row>
    <row r="194" spans="1:151" s="40" customFormat="1" ht="70.25" hidden="1" customHeight="1" x14ac:dyDescent="0.2">
      <c r="A194" s="120"/>
      <c r="B194" s="121"/>
      <c r="C194" s="245"/>
      <c r="D194" s="320" t="s">
        <v>3247</v>
      </c>
      <c r="E194" s="246" t="s">
        <v>3248</v>
      </c>
      <c r="F194" s="247"/>
      <c r="G194" s="173" t="s">
        <v>1488</v>
      </c>
      <c r="H194" s="247">
        <v>3004946013</v>
      </c>
      <c r="I194" s="173" t="s">
        <v>1761</v>
      </c>
      <c r="J194" s="173" t="s">
        <v>383</v>
      </c>
      <c r="K194" s="173" t="s">
        <v>2920</v>
      </c>
      <c r="L194" s="247">
        <v>527006250084</v>
      </c>
      <c r="M194" s="247">
        <v>26</v>
      </c>
      <c r="N194" s="173" t="s">
        <v>3249</v>
      </c>
      <c r="O194" s="173" t="s">
        <v>3250</v>
      </c>
      <c r="P194" s="173" t="s">
        <v>2920</v>
      </c>
      <c r="Q194" s="173" t="s">
        <v>3251</v>
      </c>
      <c r="R194" s="173">
        <v>1</v>
      </c>
      <c r="S194" s="173" t="s">
        <v>3252</v>
      </c>
      <c r="T194" s="173">
        <v>6</v>
      </c>
      <c r="U194" s="48">
        <v>43</v>
      </c>
      <c r="V194" s="49" t="s">
        <v>3253</v>
      </c>
      <c r="W194" s="173" t="s">
        <v>23</v>
      </c>
      <c r="X194" s="173" t="s">
        <v>153</v>
      </c>
      <c r="Y194" s="173" t="s">
        <v>153</v>
      </c>
      <c r="Z194" s="173"/>
      <c r="AA194" s="173" t="s">
        <v>714</v>
      </c>
      <c r="AB194" s="173"/>
      <c r="AC194" s="173"/>
      <c r="AD194" s="173"/>
      <c r="AE194" s="127">
        <v>260</v>
      </c>
      <c r="AF194" s="127">
        <f>AG194+AH194</f>
        <v>260</v>
      </c>
      <c r="AG194" s="108">
        <v>260</v>
      </c>
      <c r="AH194" s="108">
        <v>0</v>
      </c>
      <c r="AI194" s="249">
        <v>929383000</v>
      </c>
      <c r="AJ194" s="249">
        <v>0</v>
      </c>
      <c r="AK194" s="127">
        <v>0</v>
      </c>
      <c r="AL194" s="127">
        <v>0</v>
      </c>
      <c r="AM194" s="173">
        <v>212</v>
      </c>
      <c r="AN194" s="173">
        <v>43</v>
      </c>
      <c r="AO194" s="173">
        <v>169</v>
      </c>
      <c r="AP194" s="173"/>
      <c r="AQ194" s="250"/>
      <c r="AR194" s="173"/>
      <c r="AS194" s="173"/>
      <c r="AT194" s="173"/>
      <c r="AU194" s="127" t="s">
        <v>2775</v>
      </c>
      <c r="AV194" s="127"/>
      <c r="AW194" s="127"/>
      <c r="AX194" s="127"/>
      <c r="AY194" s="127"/>
      <c r="AZ194" s="127"/>
      <c r="BA194" s="127"/>
      <c r="BB194" s="251"/>
      <c r="BC194" s="323">
        <v>929383000</v>
      </c>
      <c r="BD194" s="323">
        <v>112480728</v>
      </c>
      <c r="BE194" s="323">
        <v>398307000</v>
      </c>
      <c r="BF194" s="252">
        <v>1327690000</v>
      </c>
      <c r="BG194" s="253">
        <v>0</v>
      </c>
      <c r="BH194" s="254" t="e">
        <v>#DIV/0!</v>
      </c>
      <c r="BI194" s="252"/>
      <c r="BJ194" s="252"/>
      <c r="BK194" s="252"/>
      <c r="BL194" s="252"/>
      <c r="BM194" s="252"/>
      <c r="BN194" s="252"/>
      <c r="BO194" s="252"/>
      <c r="BP194" s="252"/>
      <c r="BQ194" s="252"/>
      <c r="BR194" s="252"/>
      <c r="BS194" s="252"/>
      <c r="BT194" s="252"/>
      <c r="BU194" s="252"/>
      <c r="BV194" s="252"/>
      <c r="BW194" s="252"/>
      <c r="BX194" s="252"/>
      <c r="BY194" s="252"/>
      <c r="BZ194" s="255">
        <v>325284050</v>
      </c>
      <c r="CA194" s="256">
        <v>44777</v>
      </c>
      <c r="CB194" s="255"/>
      <c r="CC194" s="256"/>
      <c r="CD194" s="255"/>
      <c r="CE194" s="256"/>
      <c r="CF194" s="256"/>
      <c r="CG194" s="256"/>
      <c r="CH194" s="256"/>
      <c r="CI194" s="256"/>
      <c r="CJ194" s="256"/>
      <c r="CK194" s="256"/>
      <c r="CL194" s="252"/>
      <c r="CM194" s="252"/>
      <c r="CN194" s="252"/>
      <c r="CO194" s="252"/>
      <c r="CP194" s="252"/>
      <c r="CQ194" s="252"/>
      <c r="CR194" s="252"/>
      <c r="CS194" s="252"/>
      <c r="CT194" s="252"/>
      <c r="CU194" s="252"/>
      <c r="CV194" s="257">
        <v>325284050</v>
      </c>
      <c r="CW194" s="258">
        <f t="shared" si="65"/>
        <v>0</v>
      </c>
      <c r="CX194" s="257">
        <v>604098950</v>
      </c>
      <c r="CY194" s="258">
        <f t="shared" si="66"/>
        <v>325284050</v>
      </c>
      <c r="CZ194" s="252">
        <v>0</v>
      </c>
      <c r="DA194" s="252"/>
      <c r="DB194" s="252"/>
      <c r="DC194" s="252"/>
      <c r="DD194" s="326">
        <v>24517043</v>
      </c>
      <c r="DE194" s="260">
        <v>300767007</v>
      </c>
      <c r="DF194" s="261"/>
      <c r="DG194" s="260">
        <v>398307000</v>
      </c>
      <c r="DH194" s="326">
        <v>0</v>
      </c>
      <c r="DI194" s="262">
        <v>0</v>
      </c>
      <c r="DJ194" s="347">
        <v>0</v>
      </c>
      <c r="DK194" s="368">
        <v>0.01</v>
      </c>
      <c r="DL194" s="263">
        <v>2.6379913340355915E-2</v>
      </c>
      <c r="DM194" s="127"/>
      <c r="DN194" s="91"/>
      <c r="DO194" s="91"/>
      <c r="DP194" s="91"/>
      <c r="DQ194" s="91"/>
      <c r="DR194" s="127"/>
      <c r="DS194" s="92"/>
      <c r="DT194" s="127"/>
      <c r="DU194" s="92"/>
      <c r="DV194" s="173">
        <v>0</v>
      </c>
      <c r="DW194" s="107"/>
      <c r="DX194" s="107"/>
      <c r="DY194" s="107">
        <v>169</v>
      </c>
      <c r="DZ194" s="107">
        <v>43</v>
      </c>
      <c r="EA194" s="107"/>
      <c r="EB194" s="107"/>
      <c r="EC194" s="107"/>
      <c r="ED194" s="107"/>
      <c r="EE194" s="107"/>
      <c r="EF194" s="92">
        <v>0</v>
      </c>
      <c r="EG194" s="265">
        <v>260</v>
      </c>
      <c r="EH194" s="48" t="s">
        <v>376</v>
      </c>
      <c r="EI194" s="266" t="s">
        <v>3254</v>
      </c>
      <c r="EJ194" s="150" t="s">
        <v>195</v>
      </c>
      <c r="EK194" s="150" t="s">
        <v>351</v>
      </c>
      <c r="EL194" s="150" t="s">
        <v>311</v>
      </c>
      <c r="EM194" s="329">
        <v>45245</v>
      </c>
      <c r="EN194" s="48">
        <v>0</v>
      </c>
      <c r="EO194" s="48">
        <v>0</v>
      </c>
      <c r="EP194" s="48">
        <v>0</v>
      </c>
      <c r="EQ194" s="48">
        <v>0</v>
      </c>
      <c r="ER194" s="269"/>
      <c r="ES194" s="1"/>
      <c r="ET194" s="1"/>
      <c r="EU194" s="1"/>
    </row>
    <row r="195" spans="1:151" s="40" customFormat="1" ht="70.25" hidden="1" customHeight="1" x14ac:dyDescent="0.2">
      <c r="A195" s="120" t="s">
        <v>3255</v>
      </c>
      <c r="B195" s="121" t="s">
        <v>3234</v>
      </c>
      <c r="C195" s="245" t="s">
        <v>3234</v>
      </c>
      <c r="D195" s="173" t="s">
        <v>3234</v>
      </c>
      <c r="E195" s="247" t="s">
        <v>3256</v>
      </c>
      <c r="F195" s="247"/>
      <c r="G195" s="321" t="s">
        <v>2684</v>
      </c>
      <c r="H195" s="247">
        <v>3112331378</v>
      </c>
      <c r="I195" s="173" t="s">
        <v>1761</v>
      </c>
      <c r="J195" s="173" t="s">
        <v>383</v>
      </c>
      <c r="K195" s="173" t="s">
        <v>1271</v>
      </c>
      <c r="L195" s="247">
        <v>1052835278523</v>
      </c>
      <c r="M195" s="247">
        <v>12</v>
      </c>
      <c r="N195" s="173" t="s">
        <v>3257</v>
      </c>
      <c r="O195" s="173" t="s">
        <v>3258</v>
      </c>
      <c r="P195" s="173" t="s">
        <v>528</v>
      </c>
      <c r="Q195" s="173" t="s">
        <v>2890</v>
      </c>
      <c r="R195" s="173">
        <v>1</v>
      </c>
      <c r="S195" s="173" t="s">
        <v>3259</v>
      </c>
      <c r="T195" s="173">
        <v>3</v>
      </c>
      <c r="U195" s="48">
        <v>65</v>
      </c>
      <c r="V195" s="49" t="s">
        <v>3260</v>
      </c>
      <c r="W195" s="173" t="s">
        <v>27</v>
      </c>
      <c r="X195" s="173"/>
      <c r="Y195" s="173"/>
      <c r="Z195" s="173"/>
      <c r="AA195" s="173"/>
      <c r="AB195" s="173" t="s">
        <v>153</v>
      </c>
      <c r="AC195" s="173" t="s">
        <v>153</v>
      </c>
      <c r="AD195" s="173"/>
      <c r="AE195" s="127">
        <v>65</v>
      </c>
      <c r="AF195" s="173">
        <f t="shared" ref="AF195:AF200" si="67">AE195+AK195</f>
        <v>130</v>
      </c>
      <c r="AG195" s="108">
        <v>0</v>
      </c>
      <c r="AH195" s="108">
        <v>0</v>
      </c>
      <c r="AI195" s="322">
        <v>0</v>
      </c>
      <c r="AJ195" s="322">
        <v>0</v>
      </c>
      <c r="AK195" s="127">
        <v>65</v>
      </c>
      <c r="AL195" s="127" t="s">
        <v>902</v>
      </c>
      <c r="AM195" s="173">
        <v>65</v>
      </c>
      <c r="AN195" s="173">
        <v>65</v>
      </c>
      <c r="AO195" s="173">
        <v>0</v>
      </c>
      <c r="AP195" s="173"/>
      <c r="AQ195" s="250" t="s">
        <v>1277</v>
      </c>
      <c r="AR195" s="173" t="s">
        <v>208</v>
      </c>
      <c r="AS195" s="173" t="s">
        <v>3261</v>
      </c>
      <c r="AT195" s="173" t="s">
        <v>2738</v>
      </c>
      <c r="AU195" s="1"/>
      <c r="AV195" s="127"/>
      <c r="AW195" s="127"/>
      <c r="AX195" s="127"/>
      <c r="AY195" s="127" t="s">
        <v>3262</v>
      </c>
      <c r="AZ195" s="127"/>
      <c r="BA195" s="127"/>
      <c r="BB195" s="127"/>
      <c r="BC195" s="323">
        <v>530345000</v>
      </c>
      <c r="BD195" s="323">
        <v>0</v>
      </c>
      <c r="BE195" s="323">
        <v>355075000</v>
      </c>
      <c r="BF195" s="302">
        <v>885420000</v>
      </c>
      <c r="BG195" s="253">
        <v>8159153.846153846</v>
      </c>
      <c r="BH195" s="254">
        <v>0.59</v>
      </c>
      <c r="BI195" s="252"/>
      <c r="BJ195" s="252"/>
      <c r="BK195" s="252"/>
      <c r="BL195" s="252"/>
      <c r="BM195" s="252"/>
      <c r="BN195" s="252"/>
      <c r="BO195" s="252"/>
      <c r="BP195" s="252"/>
      <c r="BQ195" s="252"/>
      <c r="BR195" s="252"/>
      <c r="BS195" s="252"/>
      <c r="BT195" s="252"/>
      <c r="BU195" s="252"/>
      <c r="BV195" s="252"/>
      <c r="BW195" s="252"/>
      <c r="BX195" s="252"/>
      <c r="BY195" s="252"/>
      <c r="BZ195" s="324">
        <v>185620750</v>
      </c>
      <c r="CA195" s="325">
        <v>44211</v>
      </c>
      <c r="CB195" s="324">
        <v>185620750</v>
      </c>
      <c r="CC195" s="325">
        <v>44496</v>
      </c>
      <c r="CD195" s="324">
        <v>159103500</v>
      </c>
      <c r="CE195" s="325">
        <v>44560</v>
      </c>
      <c r="CF195" s="325"/>
      <c r="CG195" s="325"/>
      <c r="CH195" s="325"/>
      <c r="CI195" s="325"/>
      <c r="CJ195" s="325"/>
      <c r="CK195" s="325"/>
      <c r="CL195" s="252"/>
      <c r="CM195" s="252"/>
      <c r="CN195" s="252"/>
      <c r="CO195" s="252"/>
      <c r="CP195" s="252"/>
      <c r="CQ195" s="252"/>
      <c r="CR195" s="252"/>
      <c r="CS195" s="252"/>
      <c r="CT195" s="252"/>
      <c r="CU195" s="252"/>
      <c r="CV195" s="257">
        <v>530345000</v>
      </c>
      <c r="CW195" s="258">
        <f t="shared" si="65"/>
        <v>159103500</v>
      </c>
      <c r="CX195" s="257">
        <v>0</v>
      </c>
      <c r="CY195" s="258">
        <f t="shared" si="66"/>
        <v>530345000</v>
      </c>
      <c r="CZ195" s="252">
        <v>0</v>
      </c>
      <c r="DA195" s="252"/>
      <c r="DB195" s="252"/>
      <c r="DC195" s="252"/>
      <c r="DD195" s="326">
        <v>530345000</v>
      </c>
      <c r="DE195" s="260">
        <v>0</v>
      </c>
      <c r="DF195" s="261"/>
      <c r="DG195" s="260">
        <v>355075000</v>
      </c>
      <c r="DH195" s="259">
        <v>355075000</v>
      </c>
      <c r="DI195" s="262">
        <v>1</v>
      </c>
      <c r="DJ195" s="327"/>
      <c r="DK195" s="263">
        <v>1</v>
      </c>
      <c r="DL195" s="263">
        <v>1</v>
      </c>
      <c r="DM195" s="127">
        <v>65</v>
      </c>
      <c r="DN195" s="91"/>
      <c r="DO195" s="91"/>
      <c r="DP195" s="91"/>
      <c r="DQ195" s="91" t="s">
        <v>180</v>
      </c>
      <c r="DR195" s="127">
        <v>65</v>
      </c>
      <c r="DS195" s="92"/>
      <c r="DT195" s="127" t="s">
        <v>902</v>
      </c>
      <c r="DU195" s="92"/>
      <c r="DV195" s="173">
        <v>65</v>
      </c>
      <c r="DW195" s="107"/>
      <c r="DX195" s="107"/>
      <c r="DY195" s="107">
        <v>289</v>
      </c>
      <c r="DZ195" s="107">
        <v>211</v>
      </c>
      <c r="EA195" s="107"/>
      <c r="EB195" s="107"/>
      <c r="EC195" s="107"/>
      <c r="ED195" s="107"/>
      <c r="EE195" s="107">
        <v>65</v>
      </c>
      <c r="EF195" s="92">
        <v>65</v>
      </c>
      <c r="EG195" s="265">
        <v>130</v>
      </c>
      <c r="EH195" s="48" t="s">
        <v>168</v>
      </c>
      <c r="EI195" s="348"/>
      <c r="EJ195" s="150">
        <v>4</v>
      </c>
      <c r="EK195" s="150" t="s">
        <v>2798</v>
      </c>
      <c r="EL195" s="150"/>
      <c r="EM195" s="329"/>
      <c r="EN195" s="48"/>
      <c r="EO195" s="48"/>
      <c r="EP195" s="48"/>
      <c r="EQ195" s="48"/>
      <c r="ER195" s="269"/>
      <c r="ES195" s="1"/>
      <c r="ET195" s="1"/>
      <c r="EU195" s="1"/>
    </row>
    <row r="196" spans="1:151" s="40" customFormat="1" ht="89" hidden="1" customHeight="1" x14ac:dyDescent="0.2">
      <c r="A196" s="120"/>
      <c r="B196" s="121"/>
      <c r="C196" s="245"/>
      <c r="D196" s="320" t="s">
        <v>3263</v>
      </c>
      <c r="E196" s="247" t="s">
        <v>3264</v>
      </c>
      <c r="F196" s="247"/>
      <c r="G196" s="321" t="s">
        <v>2684</v>
      </c>
      <c r="H196" s="247">
        <v>3014127575</v>
      </c>
      <c r="I196" s="173" t="s">
        <v>1761</v>
      </c>
      <c r="J196" s="173" t="s">
        <v>383</v>
      </c>
      <c r="K196" s="173" t="s">
        <v>2469</v>
      </c>
      <c r="L196" s="247">
        <v>976109344817</v>
      </c>
      <c r="M196" s="247">
        <v>24</v>
      </c>
      <c r="N196" s="173" t="s">
        <v>3265</v>
      </c>
      <c r="O196" s="173" t="s">
        <v>3266</v>
      </c>
      <c r="P196" s="173" t="s">
        <v>3072</v>
      </c>
      <c r="Q196" s="173" t="s">
        <v>2473</v>
      </c>
      <c r="R196" s="173">
        <v>1</v>
      </c>
      <c r="S196" s="173" t="s">
        <v>3267</v>
      </c>
      <c r="T196" s="173">
        <v>6</v>
      </c>
      <c r="U196" s="48">
        <v>63</v>
      </c>
      <c r="V196" s="49" t="s">
        <v>3268</v>
      </c>
      <c r="W196" s="173" t="s">
        <v>27</v>
      </c>
      <c r="X196" s="173"/>
      <c r="Y196" s="173"/>
      <c r="Z196" s="173"/>
      <c r="AA196" s="173"/>
      <c r="AB196" s="173" t="s">
        <v>153</v>
      </c>
      <c r="AC196" s="173" t="s">
        <v>153</v>
      </c>
      <c r="AD196" s="173"/>
      <c r="AE196" s="127">
        <v>15</v>
      </c>
      <c r="AF196" s="173">
        <f t="shared" si="67"/>
        <v>15</v>
      </c>
      <c r="AG196" s="108">
        <v>0</v>
      </c>
      <c r="AH196" s="108">
        <v>0</v>
      </c>
      <c r="AI196" s="322">
        <v>0</v>
      </c>
      <c r="AJ196" s="322">
        <v>0</v>
      </c>
      <c r="AK196" s="127">
        <v>0</v>
      </c>
      <c r="AL196" s="127">
        <v>0</v>
      </c>
      <c r="AM196" s="173">
        <v>90</v>
      </c>
      <c r="AN196" s="173">
        <v>63</v>
      </c>
      <c r="AO196" s="173">
        <v>27</v>
      </c>
      <c r="AP196" s="173"/>
      <c r="AQ196" s="250" t="s">
        <v>1277</v>
      </c>
      <c r="AR196" s="173" t="s">
        <v>208</v>
      </c>
      <c r="AS196" s="173" t="s">
        <v>3269</v>
      </c>
      <c r="AT196" s="173" t="s">
        <v>2738</v>
      </c>
      <c r="AU196" s="127" t="s">
        <v>3270</v>
      </c>
      <c r="AV196" s="127"/>
      <c r="AW196" s="127"/>
      <c r="AX196" s="127"/>
      <c r="AY196" s="127"/>
      <c r="AZ196" s="127"/>
      <c r="BA196" s="127"/>
      <c r="BB196" s="127"/>
      <c r="BC196" s="323">
        <v>809848000</v>
      </c>
      <c r="BD196" s="323">
        <v>0</v>
      </c>
      <c r="BE196" s="323">
        <v>952721000</v>
      </c>
      <c r="BF196" s="302">
        <v>1762569000</v>
      </c>
      <c r="BG196" s="253">
        <v>8998311.1111111119</v>
      </c>
      <c r="BH196" s="254">
        <v>0.45</v>
      </c>
      <c r="BI196" s="252"/>
      <c r="BJ196" s="252"/>
      <c r="BK196" s="252"/>
      <c r="BL196" s="252"/>
      <c r="BM196" s="252"/>
      <c r="BN196" s="252"/>
      <c r="BO196" s="252"/>
      <c r="BP196" s="252"/>
      <c r="BQ196" s="252"/>
      <c r="BR196" s="252"/>
      <c r="BS196" s="252"/>
      <c r="BT196" s="252"/>
      <c r="BU196" s="252"/>
      <c r="BV196" s="252"/>
      <c r="BW196" s="252"/>
      <c r="BX196" s="252"/>
      <c r="BY196" s="252"/>
      <c r="BZ196" s="324">
        <v>283446800</v>
      </c>
      <c r="CA196" s="325">
        <v>44299</v>
      </c>
      <c r="CB196" s="324">
        <v>283446800</v>
      </c>
      <c r="CC196" s="325">
        <v>44621</v>
      </c>
      <c r="CD196" s="324">
        <v>242954400</v>
      </c>
      <c r="CE196" s="325">
        <v>44771</v>
      </c>
      <c r="CF196" s="325"/>
      <c r="CG196" s="325"/>
      <c r="CH196" s="325"/>
      <c r="CI196" s="325"/>
      <c r="CJ196" s="325"/>
      <c r="CK196" s="325"/>
      <c r="CL196" s="252"/>
      <c r="CM196" s="252"/>
      <c r="CN196" s="252"/>
      <c r="CO196" s="252"/>
      <c r="CP196" s="252"/>
      <c r="CQ196" s="252"/>
      <c r="CR196" s="252"/>
      <c r="CS196" s="252"/>
      <c r="CT196" s="252"/>
      <c r="CU196" s="252"/>
      <c r="CV196" s="257">
        <v>809848000</v>
      </c>
      <c r="CW196" s="258">
        <f t="shared" si="65"/>
        <v>242954400</v>
      </c>
      <c r="CX196" s="257">
        <v>0</v>
      </c>
      <c r="CY196" s="258">
        <f t="shared" si="66"/>
        <v>809848000</v>
      </c>
      <c r="CZ196" s="252">
        <v>0</v>
      </c>
      <c r="DA196" s="252"/>
      <c r="DB196" s="252"/>
      <c r="DC196" s="252"/>
      <c r="DD196" s="424">
        <v>795720237</v>
      </c>
      <c r="DE196" s="260">
        <v>14127763</v>
      </c>
      <c r="DF196" s="261"/>
      <c r="DG196" s="260">
        <v>952721000</v>
      </c>
      <c r="DH196" s="259">
        <v>679459834</v>
      </c>
      <c r="DI196" s="262">
        <v>0.71317818542889266</v>
      </c>
      <c r="DJ196" s="327"/>
      <c r="DK196" s="263">
        <v>0.95000000000000007</v>
      </c>
      <c r="DL196" s="263">
        <v>0.98255504366251445</v>
      </c>
      <c r="DM196" s="127">
        <v>15</v>
      </c>
      <c r="DN196" s="91"/>
      <c r="DO196" s="91"/>
      <c r="DP196" s="91"/>
      <c r="DQ196" s="91" t="s">
        <v>180</v>
      </c>
      <c r="DR196" s="127" t="s">
        <v>347</v>
      </c>
      <c r="DS196" s="92"/>
      <c r="DT196" s="127" t="s">
        <v>347</v>
      </c>
      <c r="DU196" s="92" t="s">
        <v>180</v>
      </c>
      <c r="DV196" s="173">
        <v>90</v>
      </c>
      <c r="DW196" s="107">
        <v>0</v>
      </c>
      <c r="DX196" s="107">
        <v>0</v>
      </c>
      <c r="DY196" s="107">
        <v>27</v>
      </c>
      <c r="DZ196" s="107">
        <v>63</v>
      </c>
      <c r="EA196" s="107">
        <v>0</v>
      </c>
      <c r="EB196" s="107">
        <v>0</v>
      </c>
      <c r="EC196" s="107"/>
      <c r="ED196" s="107"/>
      <c r="EE196" s="107">
        <v>0</v>
      </c>
      <c r="EF196" s="92">
        <v>90</v>
      </c>
      <c r="EG196" s="265">
        <v>15</v>
      </c>
      <c r="EH196" s="48" t="s">
        <v>168</v>
      </c>
      <c r="EI196" s="150"/>
      <c r="EJ196" s="150" t="s">
        <v>2717</v>
      </c>
      <c r="EK196" s="150" t="s">
        <v>3271</v>
      </c>
      <c r="EL196" s="150"/>
      <c r="EM196" s="329"/>
      <c r="EN196" s="48"/>
      <c r="EO196" s="48"/>
      <c r="EP196" s="48"/>
      <c r="EQ196" s="48"/>
      <c r="ER196" s="269"/>
      <c r="ES196" s="1"/>
      <c r="ET196" s="1"/>
      <c r="EU196" s="1"/>
    </row>
    <row r="197" spans="1:151" s="40" customFormat="1" ht="70.25" hidden="1" customHeight="1" x14ac:dyDescent="0.2">
      <c r="A197" s="120"/>
      <c r="B197" s="121"/>
      <c r="C197" s="245"/>
      <c r="D197" s="320" t="s">
        <v>3272</v>
      </c>
      <c r="E197" s="247" t="s">
        <v>3273</v>
      </c>
      <c r="F197" s="247"/>
      <c r="G197" s="321" t="s">
        <v>2684</v>
      </c>
      <c r="H197" s="247">
        <v>3145892728</v>
      </c>
      <c r="I197" s="173" t="s">
        <v>1761</v>
      </c>
      <c r="J197" s="173" t="s">
        <v>144</v>
      </c>
      <c r="K197" s="173" t="s">
        <v>2731</v>
      </c>
      <c r="L197" s="247">
        <v>305031319437</v>
      </c>
      <c r="M197" s="247">
        <v>18</v>
      </c>
      <c r="N197" s="173" t="s">
        <v>3274</v>
      </c>
      <c r="O197" s="173" t="s">
        <v>3275</v>
      </c>
      <c r="P197" s="173" t="s">
        <v>2923</v>
      </c>
      <c r="Q197" s="173" t="s">
        <v>3276</v>
      </c>
      <c r="R197" s="173">
        <v>1</v>
      </c>
      <c r="S197" s="173" t="s">
        <v>3277</v>
      </c>
      <c r="T197" s="173">
        <v>14</v>
      </c>
      <c r="U197" s="48">
        <v>27</v>
      </c>
      <c r="V197" s="49" t="s">
        <v>3278</v>
      </c>
      <c r="W197" s="173" t="s">
        <v>27</v>
      </c>
      <c r="X197" s="173"/>
      <c r="Y197" s="173"/>
      <c r="Z197" s="173"/>
      <c r="AA197" s="173"/>
      <c r="AB197" s="173" t="s">
        <v>153</v>
      </c>
      <c r="AC197" s="173" t="s">
        <v>153</v>
      </c>
      <c r="AD197" s="173"/>
      <c r="AE197" s="127">
        <v>0</v>
      </c>
      <c r="AF197" s="173">
        <f t="shared" si="67"/>
        <v>254</v>
      </c>
      <c r="AG197" s="108">
        <v>0</v>
      </c>
      <c r="AH197" s="108">
        <v>0</v>
      </c>
      <c r="AI197" s="249">
        <v>0</v>
      </c>
      <c r="AJ197" s="249">
        <v>0</v>
      </c>
      <c r="AK197" s="127">
        <v>254</v>
      </c>
      <c r="AL197" s="407">
        <v>0</v>
      </c>
      <c r="AM197" s="173">
        <v>70</v>
      </c>
      <c r="AN197" s="173">
        <v>27</v>
      </c>
      <c r="AO197" s="173">
        <v>43</v>
      </c>
      <c r="AP197" s="173"/>
      <c r="AQ197" s="250" t="s">
        <v>1277</v>
      </c>
      <c r="AR197" s="173" t="s">
        <v>1529</v>
      </c>
      <c r="AS197" s="173" t="s">
        <v>3279</v>
      </c>
      <c r="AT197" s="173" t="s">
        <v>3143</v>
      </c>
      <c r="AU197" s="127" t="s">
        <v>3280</v>
      </c>
      <c r="AV197" s="127"/>
      <c r="AW197" s="127"/>
      <c r="AX197" s="127"/>
      <c r="AY197" s="127"/>
      <c r="AZ197" s="127"/>
      <c r="BA197" s="127"/>
      <c r="BB197" s="127"/>
      <c r="BC197" s="323">
        <v>614335000</v>
      </c>
      <c r="BD197" s="323">
        <v>0</v>
      </c>
      <c r="BE197" s="323">
        <v>416000000</v>
      </c>
      <c r="BF197" s="252">
        <v>1030335000</v>
      </c>
      <c r="BG197" s="253">
        <v>8776214.2857142854</v>
      </c>
      <c r="BH197" s="254">
        <v>0.59</v>
      </c>
      <c r="BI197" s="252"/>
      <c r="BJ197" s="252"/>
      <c r="BK197" s="252"/>
      <c r="BL197" s="252"/>
      <c r="BM197" s="252"/>
      <c r="BN197" s="252"/>
      <c r="BO197" s="252"/>
      <c r="BP197" s="252"/>
      <c r="BQ197" s="252"/>
      <c r="BR197" s="252"/>
      <c r="BS197" s="252"/>
      <c r="BT197" s="252"/>
      <c r="BU197" s="252"/>
      <c r="BV197" s="252"/>
      <c r="BW197" s="252"/>
      <c r="BX197" s="252"/>
      <c r="BY197" s="252"/>
      <c r="BZ197" s="252">
        <v>215017250</v>
      </c>
      <c r="CA197" s="334">
        <v>44259</v>
      </c>
      <c r="CB197" s="252">
        <v>215017250</v>
      </c>
      <c r="CC197" s="334">
        <v>44560</v>
      </c>
      <c r="CD197" s="252">
        <v>182964271.53</v>
      </c>
      <c r="CE197" s="334">
        <v>44748</v>
      </c>
      <c r="CF197" s="334"/>
      <c r="CG197" s="334"/>
      <c r="CH197" s="334"/>
      <c r="CI197" s="334"/>
      <c r="CJ197" s="334"/>
      <c r="CK197" s="334"/>
      <c r="CL197" s="252"/>
      <c r="CM197" s="252"/>
      <c r="CN197" s="252"/>
      <c r="CO197" s="252"/>
      <c r="CP197" s="252"/>
      <c r="CQ197" s="252"/>
      <c r="CR197" s="252"/>
      <c r="CS197" s="252"/>
      <c r="CT197" s="252"/>
      <c r="CU197" s="252"/>
      <c r="CV197" s="257">
        <v>612998771.52999997</v>
      </c>
      <c r="CW197" s="258">
        <f t="shared" si="65"/>
        <v>182964271.53</v>
      </c>
      <c r="CX197" s="257">
        <v>1336228.4700000286</v>
      </c>
      <c r="CY197" s="258">
        <f t="shared" si="66"/>
        <v>612998771.52999997</v>
      </c>
      <c r="CZ197" s="252">
        <v>0</v>
      </c>
      <c r="DA197" s="252"/>
      <c r="DB197" s="252"/>
      <c r="DC197" s="252"/>
      <c r="DD197" s="326">
        <v>614335000</v>
      </c>
      <c r="DE197" s="260">
        <v>-1336228.4700000286</v>
      </c>
      <c r="DF197" s="261" t="s">
        <v>3281</v>
      </c>
      <c r="DG197" s="260">
        <v>416000000</v>
      </c>
      <c r="DH197" s="326">
        <v>416000000</v>
      </c>
      <c r="DI197" s="262">
        <v>1</v>
      </c>
      <c r="DJ197" s="327" t="s">
        <v>347</v>
      </c>
      <c r="DK197" s="263">
        <v>1</v>
      </c>
      <c r="DL197" s="263">
        <v>1</v>
      </c>
      <c r="DM197" s="127">
        <v>0</v>
      </c>
      <c r="DN197" s="91"/>
      <c r="DO197" s="91"/>
      <c r="DP197" s="91"/>
      <c r="DQ197" s="91"/>
      <c r="DR197" s="127">
        <v>254</v>
      </c>
      <c r="DS197" s="92"/>
      <c r="DT197" s="127">
        <v>0</v>
      </c>
      <c r="DU197" s="92"/>
      <c r="DV197" s="300">
        <v>70</v>
      </c>
      <c r="DW197" s="107">
        <v>33</v>
      </c>
      <c r="DX197" s="107">
        <v>19</v>
      </c>
      <c r="DY197" s="107">
        <v>4</v>
      </c>
      <c r="DZ197" s="107">
        <v>4</v>
      </c>
      <c r="EA197" s="107">
        <v>5</v>
      </c>
      <c r="EB197" s="107">
        <v>5</v>
      </c>
      <c r="EC197" s="107"/>
      <c r="ED197" s="107"/>
      <c r="EE197" s="107">
        <v>35</v>
      </c>
      <c r="EF197" s="92">
        <v>70</v>
      </c>
      <c r="EG197" s="265">
        <v>254</v>
      </c>
      <c r="EH197" s="48" t="s">
        <v>168</v>
      </c>
      <c r="EI197" s="348"/>
      <c r="EJ197" s="150" t="s">
        <v>347</v>
      </c>
      <c r="EK197" s="150" t="s">
        <v>347</v>
      </c>
      <c r="EL197" s="150"/>
      <c r="EM197" s="329"/>
      <c r="EN197" s="48"/>
      <c r="EO197" s="48"/>
      <c r="EP197" s="48"/>
      <c r="EQ197" s="48"/>
      <c r="ER197" s="269"/>
      <c r="ES197" s="127"/>
      <c r="ET197" s="127"/>
      <c r="EU197" s="127"/>
    </row>
    <row r="198" spans="1:151" s="40" customFormat="1" ht="70.25" hidden="1" customHeight="1" x14ac:dyDescent="0.2">
      <c r="A198" s="120"/>
      <c r="B198" s="121"/>
      <c r="C198" s="245"/>
      <c r="D198" s="320" t="s">
        <v>3282</v>
      </c>
      <c r="E198" s="247" t="s">
        <v>3283</v>
      </c>
      <c r="F198" s="247"/>
      <c r="G198" s="321" t="s">
        <v>2684</v>
      </c>
      <c r="H198" s="247">
        <v>3157924015</v>
      </c>
      <c r="I198" s="173" t="s">
        <v>1761</v>
      </c>
      <c r="J198" s="173" t="s">
        <v>229</v>
      </c>
      <c r="K198" s="173" t="s">
        <v>355</v>
      </c>
      <c r="L198" s="247">
        <v>618610303755</v>
      </c>
      <c r="M198" s="247">
        <v>18</v>
      </c>
      <c r="N198" s="173" t="s">
        <v>3284</v>
      </c>
      <c r="O198" s="173" t="s">
        <v>3285</v>
      </c>
      <c r="P198" s="173" t="s">
        <v>2945</v>
      </c>
      <c r="Q198" s="173" t="s">
        <v>3286</v>
      </c>
      <c r="R198" s="173">
        <v>16</v>
      </c>
      <c r="S198" s="173" t="s">
        <v>3287</v>
      </c>
      <c r="T198" s="173">
        <v>15</v>
      </c>
      <c r="U198" s="48">
        <v>40</v>
      </c>
      <c r="V198" s="49" t="s">
        <v>3288</v>
      </c>
      <c r="W198" s="173" t="s">
        <v>27</v>
      </c>
      <c r="X198" s="173"/>
      <c r="Y198" s="173"/>
      <c r="Z198" s="173"/>
      <c r="AA198" s="173"/>
      <c r="AB198" s="173" t="s">
        <v>153</v>
      </c>
      <c r="AC198" s="173" t="s">
        <v>153</v>
      </c>
      <c r="AD198" s="173"/>
      <c r="AE198" s="127">
        <v>300</v>
      </c>
      <c r="AF198" s="173">
        <f t="shared" si="67"/>
        <v>528</v>
      </c>
      <c r="AG198" s="108">
        <v>0</v>
      </c>
      <c r="AH198" s="108">
        <v>0</v>
      </c>
      <c r="AI198" s="322">
        <v>0</v>
      </c>
      <c r="AJ198" s="322">
        <v>0</v>
      </c>
      <c r="AK198" s="127">
        <v>228</v>
      </c>
      <c r="AL198" s="127">
        <v>300</v>
      </c>
      <c r="AM198" s="173">
        <v>145</v>
      </c>
      <c r="AN198" s="173">
        <v>40</v>
      </c>
      <c r="AO198" s="173">
        <v>105</v>
      </c>
      <c r="AP198" s="173"/>
      <c r="AQ198" s="250" t="s">
        <v>1277</v>
      </c>
      <c r="AR198" s="173" t="s">
        <v>208</v>
      </c>
      <c r="AS198" s="173" t="s">
        <v>3289</v>
      </c>
      <c r="AT198" s="173" t="s">
        <v>2726</v>
      </c>
      <c r="AU198" s="127" t="s">
        <v>3290</v>
      </c>
      <c r="AV198" s="127"/>
      <c r="AW198" s="127"/>
      <c r="AX198" s="127"/>
      <c r="AY198" s="127"/>
      <c r="AZ198" s="127"/>
      <c r="BA198" s="127"/>
      <c r="BB198" s="127"/>
      <c r="BC198" s="323">
        <v>777339000</v>
      </c>
      <c r="BD198" s="323">
        <v>0</v>
      </c>
      <c r="BE198" s="323">
        <v>4013925000</v>
      </c>
      <c r="BF198" s="302">
        <v>4791264000</v>
      </c>
      <c r="BG198" s="253">
        <v>5360958.6206896547</v>
      </c>
      <c r="BH198" s="254">
        <v>0.16</v>
      </c>
      <c r="BI198" s="252">
        <v>518226000</v>
      </c>
      <c r="BJ198" s="252">
        <v>36250000</v>
      </c>
      <c r="BK198" s="252">
        <v>3000000</v>
      </c>
      <c r="BL198" s="252">
        <v>557476000</v>
      </c>
      <c r="BM198" s="252"/>
      <c r="BN198" s="252"/>
      <c r="BO198" s="252"/>
      <c r="BP198" s="252"/>
      <c r="BQ198" s="252"/>
      <c r="BR198" s="252"/>
      <c r="BS198" s="252"/>
      <c r="BT198" s="252"/>
      <c r="BU198" s="252"/>
      <c r="BV198" s="252"/>
      <c r="BW198" s="252"/>
      <c r="BX198" s="252"/>
      <c r="BY198" s="252"/>
      <c r="BZ198" s="324">
        <v>453447750</v>
      </c>
      <c r="CA198" s="325">
        <v>44187</v>
      </c>
      <c r="CB198" s="324">
        <v>294741037</v>
      </c>
      <c r="CC198" s="325">
        <v>44497</v>
      </c>
      <c r="CD198" s="324">
        <v>29150213</v>
      </c>
      <c r="CE198" s="325">
        <v>44710</v>
      </c>
      <c r="CF198" s="325"/>
      <c r="CG198" s="325"/>
      <c r="CH198" s="325"/>
      <c r="CI198" s="325"/>
      <c r="CJ198" s="325"/>
      <c r="CK198" s="325"/>
      <c r="CL198" s="324">
        <v>158706713</v>
      </c>
      <c r="CM198" s="324"/>
      <c r="CN198" s="324">
        <v>359519287</v>
      </c>
      <c r="CO198" s="324"/>
      <c r="CP198" s="324"/>
      <c r="CQ198" s="324"/>
      <c r="CR198" s="324"/>
      <c r="CS198" s="324"/>
      <c r="CT198" s="324"/>
      <c r="CU198" s="324"/>
      <c r="CV198" s="257">
        <v>777339000</v>
      </c>
      <c r="CW198" s="258">
        <f t="shared" si="65"/>
        <v>29150213</v>
      </c>
      <c r="CX198" s="257">
        <v>0</v>
      </c>
      <c r="CY198" s="258">
        <f t="shared" si="66"/>
        <v>777339000</v>
      </c>
      <c r="CZ198" s="252">
        <v>518226000</v>
      </c>
      <c r="DA198" s="252"/>
      <c r="DB198" s="252"/>
      <c r="DC198" s="252"/>
      <c r="DD198" s="376">
        <v>1297314884</v>
      </c>
      <c r="DE198" s="260">
        <v>-519975884</v>
      </c>
      <c r="DF198" s="261" t="s">
        <v>3291</v>
      </c>
      <c r="DG198" s="260">
        <v>4013925000</v>
      </c>
      <c r="DH198" s="259">
        <v>4449678945</v>
      </c>
      <c r="DI198" s="262">
        <v>1.1085605598011921</v>
      </c>
      <c r="DJ198" s="327"/>
      <c r="DK198" s="263">
        <v>1</v>
      </c>
      <c r="DL198" s="263">
        <v>1.6689177874775356</v>
      </c>
      <c r="DM198" s="127">
        <v>300</v>
      </c>
      <c r="DN198" s="91"/>
      <c r="DO198" s="91"/>
      <c r="DP198" s="91"/>
      <c r="DQ198" s="91" t="s">
        <v>180</v>
      </c>
      <c r="DR198" s="127">
        <v>228</v>
      </c>
      <c r="DS198" s="92"/>
      <c r="DT198" s="127">
        <v>300</v>
      </c>
      <c r="DU198" s="92"/>
      <c r="DV198" s="92">
        <v>145</v>
      </c>
      <c r="DW198" s="107">
        <v>96</v>
      </c>
      <c r="DX198" s="107">
        <v>37</v>
      </c>
      <c r="DY198" s="107">
        <v>1</v>
      </c>
      <c r="DZ198" s="107">
        <v>1</v>
      </c>
      <c r="EA198" s="107">
        <v>8</v>
      </c>
      <c r="EB198" s="107">
        <v>2</v>
      </c>
      <c r="EC198" s="107"/>
      <c r="ED198" s="107"/>
      <c r="EE198" s="107">
        <v>145</v>
      </c>
      <c r="EF198" s="92">
        <v>145</v>
      </c>
      <c r="EG198" s="265">
        <v>528</v>
      </c>
      <c r="EH198" s="48" t="s">
        <v>168</v>
      </c>
      <c r="EI198" s="328"/>
      <c r="EJ198" s="150">
        <v>7</v>
      </c>
      <c r="EK198" s="150" t="s">
        <v>2694</v>
      </c>
      <c r="EL198" s="150"/>
      <c r="EM198" s="329"/>
      <c r="EN198" s="48"/>
      <c r="EO198" s="48"/>
      <c r="EP198" s="48"/>
      <c r="EQ198" s="48"/>
      <c r="ER198" s="269"/>
      <c r="ES198" s="1"/>
      <c r="ET198" s="1"/>
      <c r="EU198" s="1"/>
    </row>
    <row r="199" spans="1:151" s="40" customFormat="1" ht="70.25" hidden="1" customHeight="1" x14ac:dyDescent="0.2">
      <c r="A199" s="120" t="s">
        <v>3292</v>
      </c>
      <c r="B199" s="121" t="s">
        <v>3255</v>
      </c>
      <c r="C199" s="245" t="s">
        <v>3255</v>
      </c>
      <c r="D199" s="173" t="s">
        <v>3255</v>
      </c>
      <c r="E199" s="247" t="s">
        <v>3293</v>
      </c>
      <c r="F199" s="247"/>
      <c r="G199" s="321" t="s">
        <v>2684</v>
      </c>
      <c r="H199" s="247">
        <v>3004946013</v>
      </c>
      <c r="I199" s="173" t="s">
        <v>1761</v>
      </c>
      <c r="J199" s="173" t="s">
        <v>601</v>
      </c>
      <c r="K199" s="173" t="s">
        <v>658</v>
      </c>
      <c r="L199" s="247">
        <v>870523151828</v>
      </c>
      <c r="M199" s="247">
        <v>24</v>
      </c>
      <c r="N199" s="173" t="s">
        <v>3294</v>
      </c>
      <c r="O199" s="173" t="s">
        <v>3295</v>
      </c>
      <c r="P199" s="173" t="s">
        <v>3119</v>
      </c>
      <c r="Q199" s="173" t="s">
        <v>3120</v>
      </c>
      <c r="R199" s="173">
        <v>1</v>
      </c>
      <c r="S199" s="173" t="s">
        <v>180</v>
      </c>
      <c r="T199" s="173"/>
      <c r="U199" s="48">
        <v>42</v>
      </c>
      <c r="V199" s="49" t="s">
        <v>3296</v>
      </c>
      <c r="W199" s="173" t="s">
        <v>27</v>
      </c>
      <c r="X199" s="173"/>
      <c r="Y199" s="173"/>
      <c r="Z199" s="173"/>
      <c r="AA199" s="173"/>
      <c r="AB199" s="173" t="s">
        <v>153</v>
      </c>
      <c r="AC199" s="173" t="s">
        <v>153</v>
      </c>
      <c r="AD199" s="173"/>
      <c r="AE199" s="127">
        <v>100</v>
      </c>
      <c r="AF199" s="173">
        <f t="shared" si="67"/>
        <v>110</v>
      </c>
      <c r="AG199" s="108">
        <v>0</v>
      </c>
      <c r="AH199" s="108">
        <v>0</v>
      </c>
      <c r="AI199" s="249">
        <v>0</v>
      </c>
      <c r="AJ199" s="249">
        <v>0</v>
      </c>
      <c r="AK199" s="127">
        <v>10</v>
      </c>
      <c r="AL199" s="127">
        <v>7.2</v>
      </c>
      <c r="AM199" s="173">
        <v>100</v>
      </c>
      <c r="AN199" s="173">
        <v>42</v>
      </c>
      <c r="AO199" s="173">
        <v>58</v>
      </c>
      <c r="AP199" s="173"/>
      <c r="AQ199" s="250" t="s">
        <v>1277</v>
      </c>
      <c r="AR199" s="173" t="s">
        <v>208</v>
      </c>
      <c r="AS199" s="173" t="s">
        <v>3297</v>
      </c>
      <c r="AT199" s="173" t="s">
        <v>2738</v>
      </c>
      <c r="AU199" s="127" t="s">
        <v>3298</v>
      </c>
      <c r="AV199" s="127"/>
      <c r="AW199" s="127"/>
      <c r="AX199" s="127"/>
      <c r="AY199" s="127"/>
      <c r="AZ199" s="127"/>
      <c r="BA199" s="127"/>
      <c r="BB199" s="127"/>
      <c r="BC199" s="251">
        <v>661252800</v>
      </c>
      <c r="BD199" s="251">
        <v>0</v>
      </c>
      <c r="BE199" s="251">
        <v>448312147</v>
      </c>
      <c r="BF199" s="252">
        <v>1109564947</v>
      </c>
      <c r="BG199" s="253">
        <v>6612528</v>
      </c>
      <c r="BH199" s="254">
        <v>0.59</v>
      </c>
      <c r="BI199" s="252"/>
      <c r="BJ199" s="252"/>
      <c r="BK199" s="252"/>
      <c r="BL199" s="252"/>
      <c r="BM199" s="252"/>
      <c r="BN199" s="252"/>
      <c r="BO199" s="252"/>
      <c r="BP199" s="252"/>
      <c r="BQ199" s="252"/>
      <c r="BR199" s="252"/>
      <c r="BS199" s="252"/>
      <c r="BT199" s="252"/>
      <c r="BU199" s="252"/>
      <c r="BV199" s="252"/>
      <c r="BW199" s="252"/>
      <c r="BX199" s="252"/>
      <c r="BY199" s="252"/>
      <c r="BZ199" s="324">
        <v>231438480</v>
      </c>
      <c r="CA199" s="325">
        <v>44270</v>
      </c>
      <c r="CB199" s="324">
        <v>231438480</v>
      </c>
      <c r="CC199" s="325">
        <v>44771</v>
      </c>
      <c r="CD199" s="324">
        <v>198375840</v>
      </c>
      <c r="CE199" s="325">
        <v>44985</v>
      </c>
      <c r="CF199" s="325"/>
      <c r="CG199" s="325"/>
      <c r="CH199" s="325"/>
      <c r="CI199" s="325"/>
      <c r="CJ199" s="325"/>
      <c r="CK199" s="325"/>
      <c r="CL199" s="252"/>
      <c r="CM199" s="252"/>
      <c r="CN199" s="252"/>
      <c r="CO199" s="252"/>
      <c r="CP199" s="252"/>
      <c r="CQ199" s="252"/>
      <c r="CR199" s="252"/>
      <c r="CS199" s="252"/>
      <c r="CT199" s="252"/>
      <c r="CU199" s="252"/>
      <c r="CV199" s="257">
        <v>661252800</v>
      </c>
      <c r="CW199" s="258">
        <f t="shared" si="65"/>
        <v>198375840</v>
      </c>
      <c r="CX199" s="257">
        <v>0</v>
      </c>
      <c r="CY199" s="258">
        <f t="shared" si="66"/>
        <v>661252800</v>
      </c>
      <c r="CZ199" s="252">
        <v>0</v>
      </c>
      <c r="DA199" s="252"/>
      <c r="DB199" s="252"/>
      <c r="DC199" s="252"/>
      <c r="DD199" s="326">
        <v>662131326</v>
      </c>
      <c r="DE199" s="260">
        <v>-878526</v>
      </c>
      <c r="DF199" s="261"/>
      <c r="DG199" s="260">
        <v>448312147</v>
      </c>
      <c r="DH199" s="326">
        <v>441402995</v>
      </c>
      <c r="DI199" s="262">
        <v>0.98458852376355532</v>
      </c>
      <c r="DJ199" s="347"/>
      <c r="DK199" s="263">
        <v>0.98499999999999999</v>
      </c>
      <c r="DL199" s="263">
        <v>1.0013285781171739</v>
      </c>
      <c r="DM199" s="127">
        <v>100</v>
      </c>
      <c r="DN199" s="91"/>
      <c r="DO199" s="91"/>
      <c r="DP199" s="91"/>
      <c r="DQ199" s="91" t="s">
        <v>180</v>
      </c>
      <c r="DR199" s="127">
        <v>10</v>
      </c>
      <c r="DS199" s="92"/>
      <c r="DT199" s="127">
        <v>7.2</v>
      </c>
      <c r="DU199" s="348"/>
      <c r="DV199" s="173">
        <v>100</v>
      </c>
      <c r="DW199" s="107"/>
      <c r="DX199" s="107"/>
      <c r="DY199" s="107"/>
      <c r="DZ199" s="107"/>
      <c r="EA199" s="107">
        <v>58</v>
      </c>
      <c r="EB199" s="107">
        <v>42</v>
      </c>
      <c r="EC199" s="107"/>
      <c r="ED199" s="107"/>
      <c r="EE199" s="107">
        <v>0</v>
      </c>
      <c r="EF199" s="92">
        <v>100</v>
      </c>
      <c r="EG199" s="265">
        <v>110</v>
      </c>
      <c r="EH199" s="48" t="s">
        <v>168</v>
      </c>
      <c r="EI199" s="266"/>
      <c r="EJ199" s="150" t="s">
        <v>2754</v>
      </c>
      <c r="EK199" s="150" t="s">
        <v>251</v>
      </c>
      <c r="EL199" s="150"/>
      <c r="EM199" s="329"/>
      <c r="EN199" s="48"/>
      <c r="EO199" s="48"/>
      <c r="EP199" s="48"/>
      <c r="EQ199" s="48"/>
      <c r="ER199" s="269"/>
      <c r="ES199" s="1"/>
      <c r="ET199" s="1"/>
      <c r="EU199" s="1"/>
    </row>
    <row r="200" spans="1:151" s="40" customFormat="1" ht="48.75" hidden="1" customHeight="1" x14ac:dyDescent="0.2">
      <c r="A200" s="120" t="s">
        <v>3299</v>
      </c>
      <c r="B200" s="121" t="s">
        <v>3292</v>
      </c>
      <c r="C200" s="245" t="s">
        <v>3292</v>
      </c>
      <c r="D200" s="300" t="s">
        <v>3292</v>
      </c>
      <c r="E200" s="393" t="s">
        <v>3300</v>
      </c>
      <c r="F200" s="393"/>
      <c r="G200" s="300" t="s">
        <v>2887</v>
      </c>
      <c r="H200" s="393">
        <v>3112331378</v>
      </c>
      <c r="I200" s="300" t="s">
        <v>1761</v>
      </c>
      <c r="J200" s="300" t="s">
        <v>383</v>
      </c>
      <c r="K200" s="300" t="s">
        <v>1271</v>
      </c>
      <c r="L200" s="393">
        <v>1052835278794</v>
      </c>
      <c r="M200" s="393">
        <v>26</v>
      </c>
      <c r="N200" s="300" t="s">
        <v>3301</v>
      </c>
      <c r="O200" s="300" t="s">
        <v>3302</v>
      </c>
      <c r="P200" s="300" t="s">
        <v>528</v>
      </c>
      <c r="Q200" s="300" t="s">
        <v>2890</v>
      </c>
      <c r="R200" s="300">
        <v>1</v>
      </c>
      <c r="S200" s="300" t="s">
        <v>3303</v>
      </c>
      <c r="T200" s="300">
        <v>8</v>
      </c>
      <c r="U200" s="48">
        <v>193</v>
      </c>
      <c r="V200" s="49" t="s">
        <v>3304</v>
      </c>
      <c r="W200" s="300" t="s">
        <v>27</v>
      </c>
      <c r="X200" s="300"/>
      <c r="Y200" s="300"/>
      <c r="Z200" s="300"/>
      <c r="AA200" s="300"/>
      <c r="AB200" s="300" t="s">
        <v>153</v>
      </c>
      <c r="AC200" s="300" t="s">
        <v>153</v>
      </c>
      <c r="AD200" s="300"/>
      <c r="AE200" s="248">
        <v>750</v>
      </c>
      <c r="AF200" s="173">
        <f t="shared" si="67"/>
        <v>833.5</v>
      </c>
      <c r="AG200" s="108">
        <v>0</v>
      </c>
      <c r="AH200" s="108">
        <v>0</v>
      </c>
      <c r="AI200" s="395" t="s">
        <v>3076</v>
      </c>
      <c r="AJ200" s="395" t="s">
        <v>3076</v>
      </c>
      <c r="AK200" s="248">
        <v>83.5</v>
      </c>
      <c r="AL200" s="248"/>
      <c r="AM200" s="300">
        <v>500</v>
      </c>
      <c r="AN200" s="300">
        <v>193</v>
      </c>
      <c r="AO200" s="300">
        <v>307</v>
      </c>
      <c r="AP200" s="300"/>
      <c r="AQ200" s="412" t="s">
        <v>1277</v>
      </c>
      <c r="AR200" s="300" t="s">
        <v>208</v>
      </c>
      <c r="AS200" s="300" t="s">
        <v>3305</v>
      </c>
      <c r="AT200" s="300" t="s">
        <v>2726</v>
      </c>
      <c r="AU200" s="248" t="s">
        <v>3306</v>
      </c>
      <c r="AV200" s="248"/>
      <c r="AW200" s="248"/>
      <c r="AX200" s="248"/>
      <c r="AY200" s="248"/>
      <c r="AZ200" s="248"/>
      <c r="BA200" s="248"/>
      <c r="BB200" s="248"/>
      <c r="BC200" s="396">
        <v>4499456000</v>
      </c>
      <c r="BD200" s="396">
        <v>314587434</v>
      </c>
      <c r="BE200" s="396">
        <v>4353100000</v>
      </c>
      <c r="BF200" s="252">
        <v>8852556000</v>
      </c>
      <c r="BG200" s="396">
        <v>8998912</v>
      </c>
      <c r="BH200" s="398">
        <v>0.5</v>
      </c>
      <c r="BI200" s="397"/>
      <c r="BJ200" s="397"/>
      <c r="BK200" s="397"/>
      <c r="BL200" s="397"/>
      <c r="BM200" s="397"/>
      <c r="BN200" s="397"/>
      <c r="BO200" s="397"/>
      <c r="BP200" s="397"/>
      <c r="BQ200" s="397"/>
      <c r="BR200" s="397"/>
      <c r="BS200" s="397"/>
      <c r="BT200" s="397"/>
      <c r="BU200" s="397"/>
      <c r="BV200" s="397"/>
      <c r="BW200" s="397"/>
      <c r="BX200" s="397"/>
      <c r="BY200" s="397"/>
      <c r="BZ200" s="397">
        <v>1574809600</v>
      </c>
      <c r="CA200" s="325">
        <v>44200</v>
      </c>
      <c r="CB200" s="397">
        <v>1574809600</v>
      </c>
      <c r="CC200" s="325">
        <v>44559</v>
      </c>
      <c r="CD200" s="397">
        <v>1349836800</v>
      </c>
      <c r="CE200" s="325">
        <v>44757</v>
      </c>
      <c r="CF200" s="325"/>
      <c r="CG200" s="325"/>
      <c r="CH200" s="325"/>
      <c r="CI200" s="325"/>
      <c r="CJ200" s="325"/>
      <c r="CK200" s="325"/>
      <c r="CL200" s="397"/>
      <c r="CM200" s="397"/>
      <c r="CN200" s="397"/>
      <c r="CO200" s="397"/>
      <c r="CP200" s="397"/>
      <c r="CQ200" s="397"/>
      <c r="CR200" s="397"/>
      <c r="CS200" s="397"/>
      <c r="CT200" s="397"/>
      <c r="CU200" s="397"/>
      <c r="CV200" s="257">
        <v>4499456000</v>
      </c>
      <c r="CW200" s="258">
        <f t="shared" si="65"/>
        <v>1349836800</v>
      </c>
      <c r="CX200" s="257">
        <v>0</v>
      </c>
      <c r="CY200" s="258">
        <f t="shared" si="66"/>
        <v>4499456000</v>
      </c>
      <c r="CZ200" s="252">
        <v>0</v>
      </c>
      <c r="DA200" s="252"/>
      <c r="DB200" s="252"/>
      <c r="DC200" s="252"/>
      <c r="DD200" s="387">
        <v>4499456000</v>
      </c>
      <c r="DE200" s="260">
        <v>0</v>
      </c>
      <c r="DF200" s="400" t="s">
        <v>3307</v>
      </c>
      <c r="DG200" s="397">
        <v>4353100000</v>
      </c>
      <c r="DH200" s="387">
        <v>4353100000</v>
      </c>
      <c r="DI200" s="262">
        <v>1</v>
      </c>
      <c r="DJ200" s="347">
        <v>1.4E-3</v>
      </c>
      <c r="DK200" s="263">
        <v>1</v>
      </c>
      <c r="DL200" s="263">
        <v>1</v>
      </c>
      <c r="DM200" s="248">
        <v>750</v>
      </c>
      <c r="DN200" s="91"/>
      <c r="DO200" s="100" t="s">
        <v>347</v>
      </c>
      <c r="DP200" s="91"/>
      <c r="DQ200" s="100"/>
      <c r="DR200" s="248">
        <v>83.5</v>
      </c>
      <c r="DS200" s="425" t="s">
        <v>3308</v>
      </c>
      <c r="DT200" s="426" t="s">
        <v>3309</v>
      </c>
      <c r="DU200" s="427" t="s">
        <v>3310</v>
      </c>
      <c r="DV200" s="99">
        <v>500</v>
      </c>
      <c r="DW200" s="107"/>
      <c r="DX200" s="107"/>
      <c r="DY200" s="107">
        <v>307</v>
      </c>
      <c r="DZ200" s="107">
        <v>193</v>
      </c>
      <c r="EA200" s="107"/>
      <c r="EB200" s="107"/>
      <c r="EC200" s="107"/>
      <c r="ED200" s="107"/>
      <c r="EE200" s="107">
        <v>500</v>
      </c>
      <c r="EF200" s="99">
        <v>500</v>
      </c>
      <c r="EG200" s="265">
        <v>833.5</v>
      </c>
      <c r="EH200" s="428" t="s">
        <v>3311</v>
      </c>
      <c r="EI200" s="99" t="s">
        <v>3312</v>
      </c>
      <c r="EJ200" s="150" t="s">
        <v>2754</v>
      </c>
      <c r="EK200" s="150" t="s">
        <v>1419</v>
      </c>
      <c r="EL200" s="150" t="s">
        <v>311</v>
      </c>
      <c r="EM200" s="207" t="s">
        <v>3313</v>
      </c>
      <c r="EN200" s="48">
        <v>500</v>
      </c>
      <c r="EO200" s="48">
        <v>500</v>
      </c>
      <c r="EP200" s="48" t="s">
        <v>3314</v>
      </c>
      <c r="EQ200" s="48">
        <v>500</v>
      </c>
      <c r="ER200" s="105">
        <v>45186</v>
      </c>
      <c r="ES200" s="1"/>
      <c r="ET200" s="1"/>
      <c r="EU200" s="1"/>
    </row>
    <row r="201" spans="1:151" s="40" customFormat="1" ht="48.75" hidden="1" customHeight="1" x14ac:dyDescent="0.2">
      <c r="A201" s="120"/>
      <c r="B201" s="121"/>
      <c r="C201" s="245"/>
      <c r="D201" s="320" t="s">
        <v>3315</v>
      </c>
      <c r="E201" s="246" t="s">
        <v>3316</v>
      </c>
      <c r="F201" s="247"/>
      <c r="G201" s="321" t="s">
        <v>2684</v>
      </c>
      <c r="H201" s="247">
        <v>3112331378</v>
      </c>
      <c r="I201" s="173" t="s">
        <v>1761</v>
      </c>
      <c r="J201" s="173" t="s">
        <v>383</v>
      </c>
      <c r="K201" s="173" t="s">
        <v>1271</v>
      </c>
      <c r="L201" s="247">
        <v>1052079310582</v>
      </c>
      <c r="M201" s="247">
        <v>18</v>
      </c>
      <c r="N201" s="173" t="s">
        <v>3317</v>
      </c>
      <c r="O201" s="173" t="s">
        <v>3318</v>
      </c>
      <c r="P201" s="173" t="s">
        <v>528</v>
      </c>
      <c r="Q201" s="173" t="s">
        <v>2890</v>
      </c>
      <c r="R201" s="173">
        <v>1</v>
      </c>
      <c r="S201" s="173" t="s">
        <v>3319</v>
      </c>
      <c r="T201" s="173">
        <v>1</v>
      </c>
      <c r="U201" s="48">
        <v>40</v>
      </c>
      <c r="V201" s="49" t="s">
        <v>3320</v>
      </c>
      <c r="W201" s="173" t="s">
        <v>23</v>
      </c>
      <c r="X201" s="173" t="s">
        <v>153</v>
      </c>
      <c r="Y201" s="173" t="s">
        <v>153</v>
      </c>
      <c r="Z201" s="173"/>
      <c r="AA201" s="173" t="s">
        <v>714</v>
      </c>
      <c r="AB201" s="173"/>
      <c r="AC201" s="173"/>
      <c r="AD201" s="173"/>
      <c r="AE201" s="127">
        <v>250</v>
      </c>
      <c r="AF201" s="127">
        <f>AG201+AH201</f>
        <v>250</v>
      </c>
      <c r="AG201" s="108">
        <v>250</v>
      </c>
      <c r="AH201" s="108">
        <v>0</v>
      </c>
      <c r="AI201" s="322">
        <v>0</v>
      </c>
      <c r="AJ201" s="322">
        <v>0</v>
      </c>
      <c r="AK201" s="127">
        <v>0</v>
      </c>
      <c r="AL201" s="127">
        <v>0</v>
      </c>
      <c r="AM201" s="173">
        <v>65</v>
      </c>
      <c r="AN201" s="173">
        <v>40</v>
      </c>
      <c r="AO201" s="173">
        <v>25</v>
      </c>
      <c r="AP201" s="173"/>
      <c r="AQ201" s="250" t="s">
        <v>1277</v>
      </c>
      <c r="AR201" s="173" t="s">
        <v>156</v>
      </c>
      <c r="AS201" s="173" t="s">
        <v>902</v>
      </c>
      <c r="AT201" s="173" t="s">
        <v>158</v>
      </c>
      <c r="AU201" s="127" t="s">
        <v>3321</v>
      </c>
      <c r="AV201" s="127"/>
      <c r="AW201" s="127"/>
      <c r="AX201" s="127"/>
      <c r="AY201" s="127"/>
      <c r="AZ201" s="127"/>
      <c r="BA201" s="127"/>
      <c r="BB201" s="127"/>
      <c r="BC201" s="323">
        <v>772625000</v>
      </c>
      <c r="BD201" s="323">
        <v>0</v>
      </c>
      <c r="BE201" s="323">
        <v>331125000</v>
      </c>
      <c r="BF201" s="302">
        <v>1103750000</v>
      </c>
      <c r="BG201" s="253">
        <v>11886538.461538462</v>
      </c>
      <c r="BH201" s="254">
        <v>0.7</v>
      </c>
      <c r="BI201" s="252"/>
      <c r="BJ201" s="252"/>
      <c r="BK201" s="252"/>
      <c r="BL201" s="252"/>
      <c r="BM201" s="252"/>
      <c r="BN201" s="252"/>
      <c r="BO201" s="252"/>
      <c r="BP201" s="252"/>
      <c r="BQ201" s="252"/>
      <c r="BR201" s="252"/>
      <c r="BS201" s="252"/>
      <c r="BT201" s="252"/>
      <c r="BU201" s="252"/>
      <c r="BV201" s="252"/>
      <c r="BW201" s="252"/>
      <c r="BX201" s="252"/>
      <c r="BY201" s="252"/>
      <c r="BZ201" s="324">
        <v>270418750</v>
      </c>
      <c r="CA201" s="325">
        <v>44272</v>
      </c>
      <c r="CB201" s="324">
        <v>270418750</v>
      </c>
      <c r="CC201" s="325">
        <v>44553</v>
      </c>
      <c r="CD201" s="324">
        <v>231782709</v>
      </c>
      <c r="CE201" s="325">
        <v>44621</v>
      </c>
      <c r="CF201" s="325"/>
      <c r="CG201" s="325"/>
      <c r="CH201" s="325"/>
      <c r="CI201" s="325"/>
      <c r="CJ201" s="325"/>
      <c r="CK201" s="325"/>
      <c r="CL201" s="252"/>
      <c r="CM201" s="252"/>
      <c r="CN201" s="252"/>
      <c r="CO201" s="252"/>
      <c r="CP201" s="252"/>
      <c r="CQ201" s="252"/>
      <c r="CR201" s="252"/>
      <c r="CS201" s="252"/>
      <c r="CT201" s="252"/>
      <c r="CU201" s="252"/>
      <c r="CV201" s="257">
        <v>772620209</v>
      </c>
      <c r="CW201" s="258">
        <f t="shared" si="65"/>
        <v>231782709</v>
      </c>
      <c r="CX201" s="257">
        <v>4791</v>
      </c>
      <c r="CY201" s="258">
        <f t="shared" si="66"/>
        <v>772620209</v>
      </c>
      <c r="CZ201" s="252">
        <v>0</v>
      </c>
      <c r="DA201" s="252"/>
      <c r="DB201" s="252"/>
      <c r="DC201" s="252"/>
      <c r="DD201" s="326">
        <v>772625000</v>
      </c>
      <c r="DE201" s="260">
        <v>-4791</v>
      </c>
      <c r="DF201" s="261" t="s">
        <v>347</v>
      </c>
      <c r="DG201" s="260">
        <v>331125000</v>
      </c>
      <c r="DH201" s="259">
        <v>331125000</v>
      </c>
      <c r="DI201" s="262">
        <v>1</v>
      </c>
      <c r="DJ201" s="327"/>
      <c r="DK201" s="263">
        <v>1</v>
      </c>
      <c r="DL201" s="263">
        <v>1</v>
      </c>
      <c r="DM201" s="127">
        <v>250</v>
      </c>
      <c r="DN201" s="91">
        <v>250</v>
      </c>
      <c r="DO201" s="91"/>
      <c r="DP201" s="91"/>
      <c r="DQ201" s="91" t="s">
        <v>180</v>
      </c>
      <c r="DR201" s="127">
        <v>0</v>
      </c>
      <c r="DS201" s="92"/>
      <c r="DT201" s="127">
        <v>0</v>
      </c>
      <c r="DU201" s="92"/>
      <c r="DV201" s="173">
        <v>0</v>
      </c>
      <c r="DW201" s="107"/>
      <c r="DX201" s="107"/>
      <c r="DY201" s="107"/>
      <c r="DZ201" s="107"/>
      <c r="EA201" s="107"/>
      <c r="EB201" s="107"/>
      <c r="EC201" s="107"/>
      <c r="ED201" s="107"/>
      <c r="EE201" s="107">
        <v>0</v>
      </c>
      <c r="EF201" s="92">
        <v>0</v>
      </c>
      <c r="EG201" s="265">
        <v>500</v>
      </c>
      <c r="EH201" s="48" t="s">
        <v>168</v>
      </c>
      <c r="EI201" s="348"/>
      <c r="EJ201" s="150">
        <v>5</v>
      </c>
      <c r="EK201" s="150" t="s">
        <v>2728</v>
      </c>
      <c r="EL201" s="150"/>
      <c r="EM201" s="329"/>
      <c r="EN201" s="48"/>
      <c r="EO201" s="48"/>
      <c r="EP201" s="48"/>
      <c r="EQ201" s="48"/>
      <c r="ER201" s="269"/>
      <c r="ES201" s="1"/>
      <c r="ET201" s="1"/>
      <c r="EU201" s="1"/>
    </row>
    <row r="202" spans="1:151" s="40" customFormat="1" ht="48.75" hidden="1" customHeight="1" x14ac:dyDescent="0.2">
      <c r="A202" s="48"/>
      <c r="C202" s="245"/>
      <c r="D202" s="320" t="s">
        <v>3322</v>
      </c>
      <c r="E202" s="42" t="s">
        <v>3323</v>
      </c>
      <c r="F202" s="45" t="s">
        <v>227</v>
      </c>
      <c r="G202" s="45" t="s">
        <v>228</v>
      </c>
      <c r="H202" s="45">
        <v>3204764984</v>
      </c>
      <c r="I202" s="45" t="s">
        <v>143</v>
      </c>
      <c r="J202" s="45" t="s">
        <v>229</v>
      </c>
      <c r="K202" s="45" t="s">
        <v>230</v>
      </c>
      <c r="L202" s="81">
        <v>1186001196962</v>
      </c>
      <c r="M202" s="45">
        <v>18</v>
      </c>
      <c r="N202" s="45" t="s">
        <v>3324</v>
      </c>
      <c r="O202" s="45" t="s">
        <v>3325</v>
      </c>
      <c r="P202" s="45" t="s">
        <v>230</v>
      </c>
      <c r="Q202" s="45" t="s">
        <v>3326</v>
      </c>
      <c r="R202" s="81">
        <v>1</v>
      </c>
      <c r="S202" s="76" t="s">
        <v>3327</v>
      </c>
      <c r="T202" s="81">
        <v>2</v>
      </c>
      <c r="U202" s="48">
        <v>45</v>
      </c>
      <c r="V202" s="49" t="s">
        <v>3328</v>
      </c>
      <c r="W202" s="45" t="s">
        <v>27</v>
      </c>
      <c r="X202" s="45" t="s">
        <v>180</v>
      </c>
      <c r="Y202" s="45"/>
      <c r="Z202" s="45"/>
      <c r="AA202" s="45"/>
      <c r="AB202" s="45" t="s">
        <v>153</v>
      </c>
      <c r="AC202" s="45" t="s">
        <v>153</v>
      </c>
      <c r="AD202" s="45"/>
      <c r="AE202" s="45">
        <v>0</v>
      </c>
      <c r="AF202" s="45">
        <f>AE202+AK202</f>
        <v>5.34</v>
      </c>
      <c r="AG202" s="45"/>
      <c r="AH202" s="45"/>
      <c r="AI202" s="45"/>
      <c r="AJ202" s="45"/>
      <c r="AK202" s="45">
        <v>5.34</v>
      </c>
      <c r="AL202" s="45">
        <v>22</v>
      </c>
      <c r="AM202" s="45">
        <v>71</v>
      </c>
      <c r="AN202" s="45">
        <v>45</v>
      </c>
      <c r="AO202" s="45">
        <v>26</v>
      </c>
      <c r="AP202" s="45" t="s">
        <v>154</v>
      </c>
      <c r="AQ202" s="45" t="s">
        <v>1277</v>
      </c>
      <c r="AR202" s="45" t="s">
        <v>182</v>
      </c>
      <c r="AS202" s="45" t="s">
        <v>3329</v>
      </c>
      <c r="AT202" s="45" t="s">
        <v>1373</v>
      </c>
      <c r="AU202" s="45" t="s">
        <v>3330</v>
      </c>
      <c r="AV202" s="45" t="s">
        <v>3331</v>
      </c>
      <c r="AW202" s="45" t="s">
        <v>3332</v>
      </c>
      <c r="AX202" s="45" t="s">
        <v>341</v>
      </c>
      <c r="AY202" s="45" t="s">
        <v>3333</v>
      </c>
      <c r="AZ202" s="45">
        <v>70</v>
      </c>
      <c r="BA202" s="45"/>
      <c r="BB202" s="112"/>
      <c r="BC202" s="112">
        <v>639000000</v>
      </c>
      <c r="BD202" s="112">
        <v>0</v>
      </c>
      <c r="BE202" s="112">
        <v>717077800</v>
      </c>
      <c r="BF202" s="61">
        <v>1356077800</v>
      </c>
      <c r="BG202" s="103">
        <v>9000000</v>
      </c>
      <c r="BH202" s="104">
        <v>0.47</v>
      </c>
      <c r="BI202" s="45"/>
      <c r="BJ202" s="45"/>
      <c r="BK202" s="45"/>
      <c r="BL202" s="54">
        <f>+BI202+BJ202+BK202</f>
        <v>0</v>
      </c>
      <c r="BM202" s="45"/>
      <c r="BN202" s="45"/>
      <c r="BO202" s="45" t="s">
        <v>3325</v>
      </c>
      <c r="BP202" s="74"/>
      <c r="BQ202" s="74"/>
      <c r="BR202" s="74"/>
      <c r="BS202" s="76" t="s">
        <v>165</v>
      </c>
      <c r="BT202" s="74"/>
      <c r="BU202" s="45">
        <v>18</v>
      </c>
      <c r="BV202" s="76" t="s">
        <v>3334</v>
      </c>
      <c r="BW202" s="76" t="s">
        <v>3335</v>
      </c>
      <c r="BX202" s="45"/>
      <c r="BY202" s="45"/>
      <c r="BZ202" s="113">
        <v>223650000</v>
      </c>
      <c r="CA202" s="114">
        <v>45201</v>
      </c>
      <c r="CB202" s="113"/>
      <c r="CC202" s="114"/>
      <c r="CD202" s="113"/>
      <c r="CE202" s="146"/>
      <c r="CF202" s="146"/>
      <c r="CG202" s="146"/>
      <c r="CH202" s="146"/>
      <c r="CI202" s="146"/>
      <c r="CJ202" s="113"/>
      <c r="CK202" s="113"/>
      <c r="CL202" s="113"/>
      <c r="CM202" s="113"/>
      <c r="CN202" s="113"/>
      <c r="CO202" s="113"/>
      <c r="CP202" s="113"/>
      <c r="CQ202" s="113"/>
      <c r="CR202" s="113"/>
      <c r="CS202" s="113"/>
      <c r="CT202" s="113"/>
      <c r="CU202" s="113"/>
      <c r="CV202" s="60">
        <f>+BZ202+CB202+CD202</f>
        <v>223650000</v>
      </c>
      <c r="CW202" s="60">
        <f>CF202+CI202</f>
        <v>0</v>
      </c>
      <c r="CX202" s="60">
        <f>+BC202-CV202</f>
        <v>415350000</v>
      </c>
      <c r="CY202" s="60">
        <f>BD202-CW202</f>
        <v>0</v>
      </c>
      <c r="CZ202" s="61">
        <f>+CJ202+CL202+CN202</f>
        <v>0</v>
      </c>
      <c r="DA202" s="61">
        <f>+BL202-CZ202</f>
        <v>0</v>
      </c>
      <c r="DB202" s="54">
        <f>+CP202+CR202+CT202</f>
        <v>0</v>
      </c>
      <c r="DC202" s="60">
        <f>+BB202-DB202</f>
        <v>0</v>
      </c>
      <c r="DD202" s="60"/>
      <c r="DE202" s="61">
        <f>CV202-DD202</f>
        <v>223650000</v>
      </c>
      <c r="DF202" s="60"/>
      <c r="DG202" s="61">
        <v>717077800</v>
      </c>
      <c r="DH202" s="61"/>
      <c r="DI202" s="64">
        <f>DH202/DG202</f>
        <v>0</v>
      </c>
      <c r="DJ202" s="104">
        <v>0</v>
      </c>
      <c r="DK202" s="65">
        <v>0</v>
      </c>
      <c r="DL202" s="66">
        <f>DD202/BC202</f>
        <v>0</v>
      </c>
      <c r="DM202" s="45">
        <v>0</v>
      </c>
      <c r="DN202" s="75"/>
      <c r="DO202" s="75"/>
      <c r="DP202" s="75"/>
      <c r="DQ202" s="75"/>
      <c r="DR202" s="45">
        <v>5.34</v>
      </c>
      <c r="DS202" s="75"/>
      <c r="DT202" s="45">
        <v>22</v>
      </c>
      <c r="DU202" s="75"/>
      <c r="DV202" s="75">
        <v>0</v>
      </c>
      <c r="DW202" s="68"/>
      <c r="DX202" s="68"/>
      <c r="DY202" s="68"/>
      <c r="DZ202" s="68"/>
      <c r="EA202" s="68"/>
      <c r="EB202" s="68"/>
      <c r="EC202" s="68"/>
      <c r="ED202" s="68"/>
      <c r="EE202" s="68"/>
      <c r="EF202" s="75">
        <v>0</v>
      </c>
      <c r="EG202" s="70">
        <f>AG202+AL202+DN202+DP202</f>
        <v>22</v>
      </c>
      <c r="EH202" s="76" t="s">
        <v>168</v>
      </c>
      <c r="EI202" s="118" t="s">
        <v>3336</v>
      </c>
      <c r="EJ202" s="72"/>
      <c r="EK202" s="119"/>
      <c r="EL202" s="119"/>
      <c r="EM202" s="74"/>
      <c r="EN202" s="48">
        <v>71</v>
      </c>
      <c r="EO202" s="48">
        <v>0</v>
      </c>
      <c r="EP202" s="48" t="s">
        <v>679</v>
      </c>
      <c r="EQ202" s="48">
        <v>0</v>
      </c>
      <c r="ER202" s="74"/>
    </row>
    <row r="203" spans="1:151" ht="45.75" hidden="1" customHeight="1" x14ac:dyDescent="0.2">
      <c r="A203" s="40"/>
      <c r="B203" s="40"/>
      <c r="C203" s="245"/>
      <c r="D203" s="320" t="s">
        <v>3337</v>
      </c>
      <c r="E203" s="246" t="s">
        <v>3338</v>
      </c>
      <c r="F203" s="247"/>
      <c r="G203" s="173" t="s">
        <v>3034</v>
      </c>
      <c r="H203" s="247">
        <v>3014884563</v>
      </c>
      <c r="I203" s="173" t="s">
        <v>1761</v>
      </c>
      <c r="J203" s="173" t="s">
        <v>383</v>
      </c>
      <c r="K203" s="173" t="s">
        <v>2469</v>
      </c>
      <c r="L203" s="247" t="s">
        <v>3339</v>
      </c>
      <c r="M203" s="247">
        <v>26</v>
      </c>
      <c r="N203" s="173" t="s">
        <v>3340</v>
      </c>
      <c r="O203" s="173" t="s">
        <v>3341</v>
      </c>
      <c r="P203" s="173" t="s">
        <v>1144</v>
      </c>
      <c r="Q203" s="173" t="s">
        <v>3342</v>
      </c>
      <c r="R203" s="173">
        <v>1</v>
      </c>
      <c r="S203" s="173" t="s">
        <v>3343</v>
      </c>
      <c r="T203" s="173">
        <v>1</v>
      </c>
      <c r="U203" s="48">
        <v>66</v>
      </c>
      <c r="V203" s="49" t="s">
        <v>3344</v>
      </c>
      <c r="W203" s="173" t="s">
        <v>1767</v>
      </c>
      <c r="X203" s="173" t="s">
        <v>153</v>
      </c>
      <c r="Y203" s="173" t="s">
        <v>153</v>
      </c>
      <c r="Z203" s="173"/>
      <c r="AA203" s="173" t="s">
        <v>714</v>
      </c>
      <c r="AB203" s="173"/>
      <c r="AC203" s="173"/>
      <c r="AD203" s="173" t="s">
        <v>153</v>
      </c>
      <c r="AE203" s="127">
        <v>300</v>
      </c>
      <c r="AF203" s="248">
        <f>AG203+AH203</f>
        <v>115</v>
      </c>
      <c r="AG203" s="108">
        <v>115</v>
      </c>
      <c r="AH203" s="108">
        <v>0</v>
      </c>
      <c r="AI203" s="249">
        <v>0</v>
      </c>
      <c r="AJ203" s="249">
        <v>0</v>
      </c>
      <c r="AK203" s="127">
        <v>0</v>
      </c>
      <c r="AL203" s="127">
        <v>0</v>
      </c>
      <c r="AM203" s="173">
        <v>115</v>
      </c>
      <c r="AN203" s="173">
        <v>66</v>
      </c>
      <c r="AO203" s="173">
        <v>49</v>
      </c>
      <c r="AP203" s="173"/>
      <c r="AQ203" s="250" t="s">
        <v>1277</v>
      </c>
      <c r="AR203" s="173" t="s">
        <v>156</v>
      </c>
      <c r="AS203" s="173" t="s">
        <v>3345</v>
      </c>
      <c r="AT203" s="173" t="s">
        <v>716</v>
      </c>
      <c r="AU203" s="127" t="s">
        <v>3346</v>
      </c>
      <c r="AV203" s="127"/>
      <c r="AW203" s="127"/>
      <c r="AX203" s="127"/>
      <c r="AY203" s="127"/>
      <c r="AZ203" s="127"/>
      <c r="BA203" s="127"/>
      <c r="BB203" s="127"/>
      <c r="BC203" s="323">
        <v>932100000</v>
      </c>
      <c r="BD203" s="323">
        <v>0</v>
      </c>
      <c r="BE203" s="429">
        <v>400500000</v>
      </c>
      <c r="BF203" s="252">
        <v>1332600000</v>
      </c>
      <c r="BG203" s="253">
        <v>8105217.3913043477</v>
      </c>
      <c r="BH203" s="254">
        <v>0.69</v>
      </c>
      <c r="BI203" s="252"/>
      <c r="BJ203" s="252"/>
      <c r="BK203" s="252"/>
      <c r="BL203" s="252"/>
      <c r="BM203" s="252"/>
      <c r="BN203" s="252"/>
      <c r="BO203" s="252"/>
      <c r="BP203" s="252"/>
      <c r="BQ203" s="252"/>
      <c r="BR203" s="252"/>
      <c r="BS203" s="252"/>
      <c r="BT203" s="252"/>
      <c r="BU203" s="252"/>
      <c r="BV203" s="252"/>
      <c r="BW203" s="252"/>
      <c r="BX203" s="252"/>
      <c r="BY203" s="252"/>
      <c r="BZ203" s="366">
        <v>326235000</v>
      </c>
      <c r="CA203" s="367">
        <v>44560</v>
      </c>
      <c r="CB203" s="366">
        <v>0</v>
      </c>
      <c r="CC203" s="367"/>
      <c r="CD203" s="366"/>
      <c r="CE203" s="367"/>
      <c r="CF203" s="367"/>
      <c r="CG203" s="367"/>
      <c r="CH203" s="367"/>
      <c r="CI203" s="367"/>
      <c r="CJ203" s="367"/>
      <c r="CK203" s="367"/>
      <c r="CL203" s="252"/>
      <c r="CM203" s="252"/>
      <c r="CN203" s="252"/>
      <c r="CO203" s="252"/>
      <c r="CP203" s="252"/>
      <c r="CQ203" s="252"/>
      <c r="CR203" s="252"/>
      <c r="CS203" s="252"/>
      <c r="CT203" s="252"/>
      <c r="CU203" s="252"/>
      <c r="CV203" s="257">
        <v>326235000</v>
      </c>
      <c r="CW203" s="258">
        <f>CD203+CF203</f>
        <v>0</v>
      </c>
      <c r="CX203" s="257">
        <v>605865000</v>
      </c>
      <c r="CY203" s="258">
        <f>BC203-CX203</f>
        <v>326235000</v>
      </c>
      <c r="CZ203" s="252">
        <v>0</v>
      </c>
      <c r="DA203" s="252"/>
      <c r="DB203" s="252"/>
      <c r="DC203" s="252"/>
      <c r="DD203" s="326">
        <v>133484625</v>
      </c>
      <c r="DE203" s="260">
        <v>192750375</v>
      </c>
      <c r="DF203" s="261"/>
      <c r="DG203" s="260">
        <v>400500000</v>
      </c>
      <c r="DH203" s="326">
        <v>47913316</v>
      </c>
      <c r="DI203" s="262">
        <v>0.11963374781523096</v>
      </c>
      <c r="DJ203" s="327">
        <v>0</v>
      </c>
      <c r="DK203" s="368">
        <v>0.32600000000000001</v>
      </c>
      <c r="DL203" s="263">
        <v>0.14320848084969423</v>
      </c>
      <c r="DM203" s="127">
        <v>300</v>
      </c>
      <c r="DN203" s="91">
        <v>29.5</v>
      </c>
      <c r="DO203" s="430" t="s">
        <v>347</v>
      </c>
      <c r="DP203" s="91"/>
      <c r="DQ203" s="91"/>
      <c r="DR203" s="127"/>
      <c r="DS203" s="92" t="s">
        <v>3347</v>
      </c>
      <c r="DT203" s="127"/>
      <c r="DU203" s="348" t="s">
        <v>3348</v>
      </c>
      <c r="DV203" s="173">
        <v>0</v>
      </c>
      <c r="DW203" s="383">
        <v>0</v>
      </c>
      <c r="DX203" s="383">
        <v>0</v>
      </c>
      <c r="DY203" s="383">
        <v>0</v>
      </c>
      <c r="DZ203" s="383">
        <v>0</v>
      </c>
      <c r="EA203" s="383">
        <v>0</v>
      </c>
      <c r="EB203" s="383">
        <v>0</v>
      </c>
      <c r="EC203" s="383"/>
      <c r="ED203" s="383"/>
      <c r="EE203" s="383">
        <v>0</v>
      </c>
      <c r="EF203" s="92">
        <v>0</v>
      </c>
      <c r="EG203" s="265">
        <v>329.5</v>
      </c>
      <c r="EH203" s="48" t="s">
        <v>702</v>
      </c>
      <c r="EI203" s="348" t="s">
        <v>3349</v>
      </c>
      <c r="EJ203" s="384" t="s">
        <v>195</v>
      </c>
      <c r="EK203" s="384" t="s">
        <v>2694</v>
      </c>
      <c r="EL203" s="384" t="s">
        <v>3210</v>
      </c>
      <c r="EM203" s="329" t="s">
        <v>3211</v>
      </c>
      <c r="EN203" s="48">
        <v>0</v>
      </c>
      <c r="EO203" s="48">
        <v>115</v>
      </c>
      <c r="EP203" s="48">
        <v>0</v>
      </c>
      <c r="EQ203" s="48">
        <v>0</v>
      </c>
      <c r="ER203" s="269"/>
    </row>
    <row r="204" spans="1:151" ht="40" hidden="1" customHeight="1" x14ac:dyDescent="0.2">
      <c r="A204" s="40"/>
      <c r="B204" s="121" t="s">
        <v>3299</v>
      </c>
      <c r="C204" s="245" t="s">
        <v>3299</v>
      </c>
      <c r="D204" s="173" t="s">
        <v>3299</v>
      </c>
      <c r="E204" s="247" t="s">
        <v>3350</v>
      </c>
      <c r="F204" s="247"/>
      <c r="G204" s="173" t="s">
        <v>3084</v>
      </c>
      <c r="H204" s="247">
        <v>3145892728</v>
      </c>
      <c r="I204" s="173" t="s">
        <v>1761</v>
      </c>
      <c r="J204" s="173" t="s">
        <v>144</v>
      </c>
      <c r="K204" s="173" t="s">
        <v>2731</v>
      </c>
      <c r="L204" s="247">
        <v>305031319437</v>
      </c>
      <c r="M204" s="247">
        <v>26</v>
      </c>
      <c r="N204" s="173" t="s">
        <v>3351</v>
      </c>
      <c r="O204" s="173" t="s">
        <v>3352</v>
      </c>
      <c r="P204" s="173" t="s">
        <v>148</v>
      </c>
      <c r="Q204" s="173" t="s">
        <v>3353</v>
      </c>
      <c r="R204" s="173">
        <v>4</v>
      </c>
      <c r="S204" s="173" t="s">
        <v>3354</v>
      </c>
      <c r="T204" s="173">
        <v>16</v>
      </c>
      <c r="U204" s="48">
        <v>112</v>
      </c>
      <c r="V204" s="49" t="s">
        <v>3355</v>
      </c>
      <c r="W204" s="173" t="s">
        <v>27</v>
      </c>
      <c r="X204" s="173"/>
      <c r="Y204" s="173"/>
      <c r="Z204" s="173"/>
      <c r="AA204" s="173"/>
      <c r="AB204" s="173" t="s">
        <v>153</v>
      </c>
      <c r="AC204" s="173" t="s">
        <v>153</v>
      </c>
      <c r="AD204" s="173"/>
      <c r="AE204" s="127">
        <v>1.2</v>
      </c>
      <c r="AF204" s="173">
        <f>AE204+AK204</f>
        <v>879.2</v>
      </c>
      <c r="AG204" s="108">
        <v>0</v>
      </c>
      <c r="AH204" s="108">
        <v>0</v>
      </c>
      <c r="AI204" s="322">
        <v>0</v>
      </c>
      <c r="AJ204" s="322">
        <v>0</v>
      </c>
      <c r="AK204" s="127">
        <v>878</v>
      </c>
      <c r="AL204" s="407">
        <v>0</v>
      </c>
      <c r="AM204" s="173">
        <v>206</v>
      </c>
      <c r="AN204" s="173">
        <v>112</v>
      </c>
      <c r="AO204" s="173">
        <v>94</v>
      </c>
      <c r="AP204" s="173"/>
      <c r="AQ204" s="173" t="s">
        <v>1277</v>
      </c>
      <c r="AR204" s="173" t="s">
        <v>3356</v>
      </c>
      <c r="AS204" s="173" t="s">
        <v>3357</v>
      </c>
      <c r="AT204" s="173" t="s">
        <v>3143</v>
      </c>
      <c r="AU204" s="127" t="s">
        <v>3358</v>
      </c>
      <c r="AV204" s="127"/>
      <c r="AW204" s="127"/>
      <c r="AX204" s="127"/>
      <c r="AY204" s="127"/>
      <c r="AZ204" s="127"/>
      <c r="BA204" s="127"/>
      <c r="BB204" s="127"/>
      <c r="BC204" s="323">
        <v>1853819886</v>
      </c>
      <c r="BD204" s="323">
        <v>326524933</v>
      </c>
      <c r="BE204" s="323">
        <v>1243185941</v>
      </c>
      <c r="BF204" s="252">
        <v>3097005827</v>
      </c>
      <c r="BG204" s="253">
        <v>8999125.6601941753</v>
      </c>
      <c r="BH204" s="254">
        <v>0.59</v>
      </c>
      <c r="BI204" s="252"/>
      <c r="BJ204" s="252"/>
      <c r="BK204" s="252"/>
      <c r="BL204" s="252"/>
      <c r="BM204" s="252"/>
      <c r="BN204" s="252"/>
      <c r="BO204" s="252"/>
      <c r="BP204" s="252"/>
      <c r="BQ204" s="252"/>
      <c r="BR204" s="252"/>
      <c r="BS204" s="252"/>
      <c r="BT204" s="252"/>
      <c r="BU204" s="252"/>
      <c r="BV204" s="252"/>
      <c r="BW204" s="252"/>
      <c r="BX204" s="252"/>
      <c r="BY204" s="252"/>
      <c r="BZ204" s="255">
        <v>648836960</v>
      </c>
      <c r="CA204" s="256">
        <v>44307</v>
      </c>
      <c r="CB204" s="255">
        <v>648836960</v>
      </c>
      <c r="CC204" s="256">
        <v>44498</v>
      </c>
      <c r="CD204" s="255">
        <v>556145966</v>
      </c>
      <c r="CE204" s="256">
        <v>44760</v>
      </c>
      <c r="CF204" s="256"/>
      <c r="CG204" s="256"/>
      <c r="CH204" s="256"/>
      <c r="CI204" s="256"/>
      <c r="CJ204" s="256"/>
      <c r="CK204" s="256"/>
      <c r="CL204" s="252"/>
      <c r="CM204" s="252"/>
      <c r="CN204" s="252"/>
      <c r="CO204" s="252"/>
      <c r="CP204" s="252"/>
      <c r="CQ204" s="252"/>
      <c r="CR204" s="252"/>
      <c r="CS204" s="252"/>
      <c r="CT204" s="252"/>
      <c r="CU204" s="252"/>
      <c r="CV204" s="257">
        <v>1853819886</v>
      </c>
      <c r="CW204" s="258">
        <f>CD204+CF204</f>
        <v>556145966</v>
      </c>
      <c r="CX204" s="257">
        <v>0</v>
      </c>
      <c r="CY204" s="258">
        <f>BC204-CX204</f>
        <v>1853819886</v>
      </c>
      <c r="CZ204" s="252">
        <v>0</v>
      </c>
      <c r="DA204" s="252"/>
      <c r="DB204" s="252"/>
      <c r="DC204" s="252"/>
      <c r="DD204" s="259">
        <v>1847435752</v>
      </c>
      <c r="DE204" s="260">
        <v>6384134</v>
      </c>
      <c r="DF204" s="359"/>
      <c r="DG204" s="360">
        <v>1243185941</v>
      </c>
      <c r="DH204" s="259">
        <v>1375517055</v>
      </c>
      <c r="DI204" s="262">
        <v>1.1064451500260331</v>
      </c>
      <c r="DJ204" s="327">
        <v>0</v>
      </c>
      <c r="DK204" s="368">
        <v>0.95000000000000018</v>
      </c>
      <c r="DL204" s="263">
        <v>0.99655622746944683</v>
      </c>
      <c r="DM204" s="127">
        <v>1.2</v>
      </c>
      <c r="DN204" s="91"/>
      <c r="DO204" s="91"/>
      <c r="DP204" s="91"/>
      <c r="DQ204" s="91"/>
      <c r="DR204" s="127">
        <v>878</v>
      </c>
      <c r="DS204" s="92" t="s">
        <v>3359</v>
      </c>
      <c r="DT204" s="127">
        <v>0</v>
      </c>
      <c r="DU204" s="92"/>
      <c r="DV204" s="173">
        <v>206</v>
      </c>
      <c r="DW204" s="107">
        <v>85</v>
      </c>
      <c r="DX204" s="107">
        <v>109</v>
      </c>
      <c r="DY204" s="107">
        <v>5</v>
      </c>
      <c r="DZ204" s="107">
        <v>3</v>
      </c>
      <c r="EA204" s="107"/>
      <c r="EB204" s="107">
        <v>4</v>
      </c>
      <c r="EC204" s="107"/>
      <c r="ED204" s="107"/>
      <c r="EE204" s="107">
        <v>206</v>
      </c>
      <c r="EF204" s="92">
        <v>206</v>
      </c>
      <c r="EG204" s="265">
        <v>879.2</v>
      </c>
      <c r="EH204" s="48" t="s">
        <v>168</v>
      </c>
      <c r="EI204" s="348" t="s">
        <v>3360</v>
      </c>
      <c r="EJ204" s="364" t="s">
        <v>2754</v>
      </c>
      <c r="EK204" s="150" t="s">
        <v>310</v>
      </c>
      <c r="EL204" s="364" t="s">
        <v>544</v>
      </c>
      <c r="EM204" s="267" t="s">
        <v>163</v>
      </c>
      <c r="EN204" s="48">
        <v>206</v>
      </c>
      <c r="EO204" s="48">
        <v>206</v>
      </c>
      <c r="EP204" s="48" t="s">
        <v>3361</v>
      </c>
      <c r="EQ204" s="48">
        <v>206</v>
      </c>
      <c r="ER204" s="269">
        <v>45103</v>
      </c>
      <c r="ES204" s="144"/>
      <c r="ET204" s="144"/>
      <c r="EU204" s="144"/>
    </row>
    <row r="205" spans="1:151" s="431" customFormat="1" ht="40" hidden="1" customHeight="1" x14ac:dyDescent="0.2">
      <c r="A205" s="40"/>
      <c r="B205" s="40"/>
      <c r="C205" s="245" t="s">
        <v>3362</v>
      </c>
      <c r="D205" s="173" t="s">
        <v>3362</v>
      </c>
      <c r="E205" s="247" t="s">
        <v>3363</v>
      </c>
      <c r="F205" s="247"/>
      <c r="G205" s="321" t="s">
        <v>2684</v>
      </c>
      <c r="H205" s="247">
        <v>3103343535</v>
      </c>
      <c r="I205" s="173" t="s">
        <v>1761</v>
      </c>
      <c r="J205" s="173" t="s">
        <v>144</v>
      </c>
      <c r="K205" s="173" t="s">
        <v>173</v>
      </c>
      <c r="L205" s="247">
        <v>1573168164455</v>
      </c>
      <c r="M205" s="247">
        <v>12</v>
      </c>
      <c r="N205" s="173" t="s">
        <v>3364</v>
      </c>
      <c r="O205" s="173" t="s">
        <v>3365</v>
      </c>
      <c r="P205" s="173" t="s">
        <v>2722</v>
      </c>
      <c r="Q205" s="173" t="s">
        <v>204</v>
      </c>
      <c r="R205" s="173">
        <v>1</v>
      </c>
      <c r="S205" s="173" t="s">
        <v>3366</v>
      </c>
      <c r="T205" s="173">
        <v>5</v>
      </c>
      <c r="U205" s="48">
        <v>38</v>
      </c>
      <c r="V205" s="49" t="s">
        <v>3367</v>
      </c>
      <c r="W205" s="173" t="s">
        <v>27</v>
      </c>
      <c r="X205" s="173"/>
      <c r="Y205" s="173"/>
      <c r="Z205" s="173"/>
      <c r="AA205" s="173"/>
      <c r="AB205" s="173" t="s">
        <v>153</v>
      </c>
      <c r="AC205" s="173" t="s">
        <v>153</v>
      </c>
      <c r="AD205" s="173"/>
      <c r="AE205" s="127">
        <v>1</v>
      </c>
      <c r="AF205" s="173">
        <f>AE205+AK205</f>
        <v>31</v>
      </c>
      <c r="AG205" s="108">
        <v>0</v>
      </c>
      <c r="AH205" s="108">
        <v>0</v>
      </c>
      <c r="AI205" s="322">
        <v>0</v>
      </c>
      <c r="AJ205" s="322">
        <v>0</v>
      </c>
      <c r="AK205" s="127">
        <v>30</v>
      </c>
      <c r="AL205" s="127">
        <v>7</v>
      </c>
      <c r="AM205" s="173">
        <v>68</v>
      </c>
      <c r="AN205" s="173">
        <v>38</v>
      </c>
      <c r="AO205" s="173">
        <v>30</v>
      </c>
      <c r="AP205" s="173"/>
      <c r="AQ205" s="250" t="s">
        <v>1277</v>
      </c>
      <c r="AR205" s="173" t="s">
        <v>3356</v>
      </c>
      <c r="AS205" s="173" t="s">
        <v>3368</v>
      </c>
      <c r="AT205" s="173" t="s">
        <v>3143</v>
      </c>
      <c r="AU205" s="127" t="s">
        <v>3369</v>
      </c>
      <c r="AV205" s="127"/>
      <c r="AW205" s="127"/>
      <c r="AX205" s="127"/>
      <c r="AY205" s="127"/>
      <c r="AZ205" s="127"/>
      <c r="BA205" s="127"/>
      <c r="BB205" s="127"/>
      <c r="BC205" s="323">
        <v>612000000</v>
      </c>
      <c r="BD205" s="323">
        <v>0</v>
      </c>
      <c r="BE205" s="323">
        <v>408000000</v>
      </c>
      <c r="BF205" s="302">
        <v>1020000000</v>
      </c>
      <c r="BG205" s="253">
        <v>9000000</v>
      </c>
      <c r="BH205" s="254">
        <v>0.6</v>
      </c>
      <c r="BI205" s="252"/>
      <c r="BJ205" s="252"/>
      <c r="BK205" s="252"/>
      <c r="BL205" s="252"/>
      <c r="BM205" s="252"/>
      <c r="BN205" s="252"/>
      <c r="BO205" s="252"/>
      <c r="BP205" s="252"/>
      <c r="BQ205" s="252"/>
      <c r="BR205" s="252"/>
      <c r="BS205" s="252"/>
      <c r="BT205" s="252"/>
      <c r="BU205" s="252"/>
      <c r="BV205" s="252"/>
      <c r="BW205" s="252"/>
      <c r="BX205" s="252"/>
      <c r="BY205" s="252"/>
      <c r="BZ205" s="324">
        <v>214200000</v>
      </c>
      <c r="CA205" s="325">
        <v>44271</v>
      </c>
      <c r="CB205" s="324">
        <v>214200000</v>
      </c>
      <c r="CC205" s="325">
        <v>44459</v>
      </c>
      <c r="CD205" s="324">
        <v>183600000</v>
      </c>
      <c r="CE205" s="325">
        <v>44734</v>
      </c>
      <c r="CF205" s="325"/>
      <c r="CG205" s="325"/>
      <c r="CH205" s="325"/>
      <c r="CI205" s="325"/>
      <c r="CJ205" s="325"/>
      <c r="CK205" s="325"/>
      <c r="CL205" s="252"/>
      <c r="CM205" s="252"/>
      <c r="CN205" s="252"/>
      <c r="CO205" s="252"/>
      <c r="CP205" s="252"/>
      <c r="CQ205" s="252"/>
      <c r="CR205" s="252"/>
      <c r="CS205" s="252"/>
      <c r="CT205" s="252"/>
      <c r="CU205" s="252"/>
      <c r="CV205" s="257">
        <v>612000000</v>
      </c>
      <c r="CW205" s="258">
        <f>CD205+CF205</f>
        <v>183600000</v>
      </c>
      <c r="CX205" s="257">
        <v>0</v>
      </c>
      <c r="CY205" s="258">
        <f>BC205-CX205</f>
        <v>612000000</v>
      </c>
      <c r="CZ205" s="252">
        <v>0</v>
      </c>
      <c r="DA205" s="252"/>
      <c r="DB205" s="252"/>
      <c r="DC205" s="252"/>
      <c r="DD205" s="326">
        <v>510533223.69999999</v>
      </c>
      <c r="DE205" s="260">
        <v>101466776.30000001</v>
      </c>
      <c r="DF205" s="261"/>
      <c r="DG205" s="260">
        <v>408000000</v>
      </c>
      <c r="DH205" s="259">
        <v>240464357</v>
      </c>
      <c r="DI205" s="262">
        <v>0.58937342401960779</v>
      </c>
      <c r="DJ205" s="327"/>
      <c r="DK205" s="263">
        <v>0.7300000000000002</v>
      </c>
      <c r="DL205" s="263">
        <v>0.83420461388888889</v>
      </c>
      <c r="DM205" s="127">
        <v>1</v>
      </c>
      <c r="DN205" s="91"/>
      <c r="DO205" s="91"/>
      <c r="DP205" s="91"/>
      <c r="DQ205" s="91" t="s">
        <v>180</v>
      </c>
      <c r="DR205" s="127">
        <v>30</v>
      </c>
      <c r="DS205" s="92"/>
      <c r="DT205" s="127">
        <v>7</v>
      </c>
      <c r="DU205" s="348"/>
      <c r="DV205" s="92">
        <v>68</v>
      </c>
      <c r="DW205" s="107">
        <v>18</v>
      </c>
      <c r="DX205" s="107">
        <v>24</v>
      </c>
      <c r="DY205" s="107">
        <v>12</v>
      </c>
      <c r="DZ205" s="107">
        <v>14</v>
      </c>
      <c r="EA205" s="107"/>
      <c r="EB205" s="107"/>
      <c r="EC205" s="107"/>
      <c r="ED205" s="107"/>
      <c r="EE205" s="107">
        <v>1</v>
      </c>
      <c r="EF205" s="92">
        <v>68</v>
      </c>
      <c r="EG205" s="265">
        <v>31</v>
      </c>
      <c r="EH205" s="48" t="s">
        <v>168</v>
      </c>
      <c r="EI205" s="348"/>
      <c r="EJ205" s="150" t="s">
        <v>1555</v>
      </c>
      <c r="EK205" s="150" t="s">
        <v>2705</v>
      </c>
      <c r="EL205" s="150"/>
      <c r="EM205" s="329"/>
      <c r="EN205" s="48"/>
      <c r="EO205" s="48"/>
      <c r="EP205" s="48"/>
      <c r="EQ205" s="48"/>
      <c r="ER205" s="269"/>
      <c r="ES205" s="1"/>
      <c r="ET205" s="1"/>
      <c r="EU205" s="1"/>
    </row>
    <row r="206" spans="1:151" ht="40" hidden="1" customHeight="1" x14ac:dyDescent="0.2">
      <c r="A206" s="98"/>
      <c r="B206" s="98"/>
      <c r="C206" s="98"/>
      <c r="AM206" s="1" t="s">
        <v>347</v>
      </c>
      <c r="BZ206" s="432">
        <f>+BZ205/CW205</f>
        <v>1.1666666666666667</v>
      </c>
      <c r="CB206" s="432">
        <f>+CB205/CW205</f>
        <v>1.1666666666666667</v>
      </c>
      <c r="CD206" s="432">
        <f>+CD205/CW205</f>
        <v>1</v>
      </c>
      <c r="DM206" s="1" t="s">
        <v>347</v>
      </c>
      <c r="DN206" s="1" t="s">
        <v>347</v>
      </c>
      <c r="DO206" s="433" t="s">
        <v>347</v>
      </c>
      <c r="DP206" s="1" t="s">
        <v>347</v>
      </c>
    </row>
    <row r="207" spans="1:151" ht="40" hidden="1" customHeight="1" x14ac:dyDescent="0.2">
      <c r="A207" s="98"/>
      <c r="B207" s="98"/>
      <c r="C207" s="98"/>
      <c r="BZ207" s="434"/>
      <c r="CD207" s="435"/>
      <c r="CW207" s="436">
        <f>CW205/BC205</f>
        <v>0.3</v>
      </c>
      <c r="DD207" s="434"/>
      <c r="DN207" s="1" t="s">
        <v>347</v>
      </c>
    </row>
    <row r="208" spans="1:151" ht="40" hidden="1" customHeight="1" x14ac:dyDescent="0.2">
      <c r="A208" s="98"/>
      <c r="B208" s="98"/>
      <c r="C208" s="98"/>
      <c r="CD208" s="434"/>
      <c r="CV208" s="437"/>
      <c r="CW208" s="438"/>
      <c r="DN208" s="439" t="s">
        <v>347</v>
      </c>
    </row>
    <row r="209" spans="1:108" ht="40" hidden="1" customHeight="1" x14ac:dyDescent="0.2">
      <c r="A209" s="98"/>
      <c r="B209" s="98"/>
      <c r="C209" s="98"/>
      <c r="CV209" s="1">
        <f>CW73/BC73</f>
        <v>0</v>
      </c>
      <c r="CW209" s="440"/>
      <c r="DD209" s="440" t="e">
        <f>DD7/CW7</f>
        <v>#DIV/0!</v>
      </c>
    </row>
    <row r="210" spans="1:108" ht="40" hidden="1" customHeight="1" x14ac:dyDescent="0.2">
      <c r="A210" s="98"/>
      <c r="B210" s="98"/>
      <c r="C210" s="98"/>
      <c r="BC210" s="437">
        <f>BC40+BC41</f>
        <v>1592784402</v>
      </c>
      <c r="BD210" s="437"/>
    </row>
    <row r="211" spans="1:108" ht="40" hidden="1" customHeight="1" x14ac:dyDescent="0.2">
      <c r="A211" s="98"/>
      <c r="B211" s="98"/>
      <c r="C211" s="98"/>
      <c r="BC211" s="1">
        <v>3396525614</v>
      </c>
    </row>
    <row r="212" spans="1:108" ht="40" hidden="1" customHeight="1" x14ac:dyDescent="0.2">
      <c r="A212" s="98"/>
      <c r="B212" s="98"/>
      <c r="C212" s="98"/>
      <c r="BC212" s="437">
        <f>BC37+BC38</f>
        <v>1538013743.48</v>
      </c>
      <c r="BD212" s="437"/>
      <c r="CW212" s="441">
        <f>CW69/BC69</f>
        <v>0</v>
      </c>
    </row>
    <row r="213" spans="1:108" ht="40" hidden="1" customHeight="1" x14ac:dyDescent="0.2">
      <c r="A213" s="98"/>
      <c r="B213" s="98"/>
      <c r="C213" s="98"/>
      <c r="CW213" s="442">
        <f>CW212/BC212</f>
        <v>0</v>
      </c>
    </row>
    <row r="214" spans="1:108" ht="40" customHeight="1" x14ac:dyDescent="0.2">
      <c r="A214" s="98"/>
      <c r="B214" s="98"/>
      <c r="C214" s="98"/>
    </row>
    <row r="215" spans="1:108" ht="40" customHeight="1" x14ac:dyDescent="0.2">
      <c r="A215" s="98"/>
      <c r="B215" s="98"/>
      <c r="C215" s="98"/>
    </row>
    <row r="216" spans="1:108" ht="40" customHeight="1" x14ac:dyDescent="0.2">
      <c r="A216" s="98"/>
      <c r="B216" s="98"/>
      <c r="C216" s="98"/>
    </row>
    <row r="217" spans="1:108" ht="40" customHeight="1" x14ac:dyDescent="0.2">
      <c r="A217" s="98"/>
      <c r="B217" s="98"/>
      <c r="C217" s="98"/>
    </row>
    <row r="218" spans="1:108" ht="40" customHeight="1" x14ac:dyDescent="0.2">
      <c r="A218" s="98"/>
      <c r="B218" s="98"/>
      <c r="C218" s="98"/>
    </row>
    <row r="219" spans="1:108" ht="40" customHeight="1" x14ac:dyDescent="0.2">
      <c r="A219" s="98"/>
      <c r="B219" s="98"/>
      <c r="C219" s="98"/>
    </row>
    <row r="220" spans="1:108" ht="40" customHeight="1" x14ac:dyDescent="0.2">
      <c r="A220" s="98"/>
      <c r="B220" s="98"/>
      <c r="C220" s="98"/>
    </row>
    <row r="221" spans="1:108" ht="40" customHeight="1" x14ac:dyDescent="0.2">
      <c r="A221" s="98"/>
      <c r="B221" s="98"/>
      <c r="C221" s="98"/>
    </row>
    <row r="222" spans="1:108" ht="40" customHeight="1" x14ac:dyDescent="0.2">
      <c r="A222" s="98"/>
      <c r="B222" s="98"/>
      <c r="C222" s="98"/>
    </row>
    <row r="223" spans="1:108" ht="40" customHeight="1" x14ac:dyDescent="0.2">
      <c r="A223" s="98"/>
      <c r="B223" s="98"/>
      <c r="C223" s="98"/>
    </row>
    <row r="224" spans="1:108" ht="40" customHeight="1" x14ac:dyDescent="0.2">
      <c r="A224" s="98"/>
      <c r="B224" s="98"/>
      <c r="C224" s="98"/>
    </row>
    <row r="225" spans="1:3" ht="40" customHeight="1" x14ac:dyDescent="0.2">
      <c r="A225" s="98"/>
      <c r="B225" s="98"/>
      <c r="C225" s="98"/>
    </row>
    <row r="226" spans="1:3" ht="40" customHeight="1" x14ac:dyDescent="0.2">
      <c r="A226" s="98"/>
      <c r="B226" s="98"/>
      <c r="C226" s="98"/>
    </row>
    <row r="227" spans="1:3" ht="40" customHeight="1" x14ac:dyDescent="0.2">
      <c r="A227" s="98"/>
      <c r="B227" s="98"/>
      <c r="C227" s="98"/>
    </row>
    <row r="228" spans="1:3" ht="40" customHeight="1" x14ac:dyDescent="0.2">
      <c r="A228" s="98"/>
      <c r="B228" s="98"/>
      <c r="C228" s="98"/>
    </row>
    <row r="229" spans="1:3" ht="40" customHeight="1" x14ac:dyDescent="0.2">
      <c r="A229" s="98"/>
      <c r="B229" s="98"/>
      <c r="C229" s="98"/>
    </row>
    <row r="230" spans="1:3" ht="40" customHeight="1" x14ac:dyDescent="0.2">
      <c r="A230" s="98"/>
      <c r="B230" s="98"/>
      <c r="C230" s="98"/>
    </row>
    <row r="231" spans="1:3" ht="40" customHeight="1" x14ac:dyDescent="0.2">
      <c r="A231" s="98"/>
      <c r="B231" s="98"/>
      <c r="C231" s="98"/>
    </row>
    <row r="232" spans="1:3" ht="40" customHeight="1" x14ac:dyDescent="0.2">
      <c r="A232" s="98"/>
      <c r="B232" s="98"/>
      <c r="C232" s="98"/>
    </row>
    <row r="233" spans="1:3" ht="40" customHeight="1" x14ac:dyDescent="0.2">
      <c r="A233" s="98"/>
      <c r="B233" s="98"/>
      <c r="C233" s="98"/>
    </row>
    <row r="234" spans="1:3" ht="40" customHeight="1" x14ac:dyDescent="0.2">
      <c r="A234" s="98"/>
      <c r="B234" s="98"/>
      <c r="C234" s="98"/>
    </row>
    <row r="235" spans="1:3" ht="40" customHeight="1" x14ac:dyDescent="0.2">
      <c r="A235" s="98"/>
      <c r="B235" s="98"/>
      <c r="C235" s="98"/>
    </row>
    <row r="236" spans="1:3" ht="40" customHeight="1" x14ac:dyDescent="0.2">
      <c r="A236" s="98"/>
      <c r="B236" s="98"/>
      <c r="C236" s="98"/>
    </row>
    <row r="237" spans="1:3" ht="40" customHeight="1" x14ac:dyDescent="0.2">
      <c r="A237" s="98"/>
      <c r="B237" s="98"/>
      <c r="C237" s="98"/>
    </row>
    <row r="238" spans="1:3" ht="40" customHeight="1" x14ac:dyDescent="0.2">
      <c r="A238" s="98"/>
      <c r="B238" s="98"/>
      <c r="C238" s="98"/>
    </row>
    <row r="239" spans="1:3" ht="40" customHeight="1" x14ac:dyDescent="0.2">
      <c r="A239" s="98"/>
      <c r="B239" s="98"/>
      <c r="C239" s="98"/>
    </row>
    <row r="240" spans="1:3" ht="40" customHeight="1" x14ac:dyDescent="0.2">
      <c r="A240" s="98"/>
      <c r="B240" s="98"/>
      <c r="C240" s="98"/>
    </row>
    <row r="241" spans="1:3" ht="40" customHeight="1" x14ac:dyDescent="0.2">
      <c r="A241" s="98"/>
      <c r="B241" s="98"/>
      <c r="C241" s="98"/>
    </row>
    <row r="242" spans="1:3" ht="40" customHeight="1" x14ac:dyDescent="0.2">
      <c r="A242" s="98"/>
      <c r="B242" s="98"/>
      <c r="C242" s="98"/>
    </row>
    <row r="243" spans="1:3" ht="40" customHeight="1" x14ac:dyDescent="0.2">
      <c r="A243" s="98"/>
      <c r="B243" s="98"/>
      <c r="C243" s="98"/>
    </row>
    <row r="244" spans="1:3" ht="40" customHeight="1" x14ac:dyDescent="0.2">
      <c r="A244" s="98"/>
      <c r="B244" s="98"/>
      <c r="C244" s="98"/>
    </row>
    <row r="245" spans="1:3" ht="40" customHeight="1" x14ac:dyDescent="0.2">
      <c r="A245" s="98"/>
      <c r="B245" s="98"/>
      <c r="C245" s="98"/>
    </row>
    <row r="246" spans="1:3" ht="40" customHeight="1" x14ac:dyDescent="0.2">
      <c r="A246" s="98"/>
      <c r="B246" s="98"/>
      <c r="C246" s="98"/>
    </row>
    <row r="247" spans="1:3" ht="40" customHeight="1" x14ac:dyDescent="0.2">
      <c r="A247" s="98"/>
      <c r="B247" s="98"/>
      <c r="C247" s="40"/>
    </row>
    <row r="248" spans="1:3" ht="40" customHeight="1" x14ac:dyDescent="0.2">
      <c r="A248" s="40"/>
      <c r="B248" s="40"/>
      <c r="C248" s="40"/>
    </row>
    <row r="249" spans="1:3" ht="40" customHeight="1" x14ac:dyDescent="0.2">
      <c r="A249" s="40"/>
      <c r="B249" s="40"/>
      <c r="C249" s="40"/>
    </row>
    <row r="250" spans="1:3" ht="40" customHeight="1" x14ac:dyDescent="0.2">
      <c r="A250" s="40"/>
      <c r="B250" s="40"/>
      <c r="C250" s="40"/>
    </row>
    <row r="251" spans="1:3" ht="40" customHeight="1" x14ac:dyDescent="0.2">
      <c r="A251" s="40"/>
      <c r="B251" s="40"/>
      <c r="C251" s="40"/>
    </row>
    <row r="252" spans="1:3" ht="40" customHeight="1" x14ac:dyDescent="0.2">
      <c r="A252" s="40"/>
      <c r="B252" s="40"/>
      <c r="C252" s="40"/>
    </row>
    <row r="253" spans="1:3" ht="40" customHeight="1" x14ac:dyDescent="0.2">
      <c r="A253" s="40"/>
      <c r="B253" s="40"/>
      <c r="C253" s="40"/>
    </row>
    <row r="254" spans="1:3" ht="40" customHeight="1" x14ac:dyDescent="0.2">
      <c r="A254" s="40"/>
      <c r="B254" s="40"/>
      <c r="C254" s="40"/>
    </row>
    <row r="255" spans="1:3" ht="40" customHeight="1" x14ac:dyDescent="0.2">
      <c r="A255" s="40"/>
      <c r="B255" s="40"/>
      <c r="C255" s="40"/>
    </row>
    <row r="256" spans="1:3" ht="40" customHeight="1" x14ac:dyDescent="0.2">
      <c r="A256" s="40"/>
      <c r="B256" s="40"/>
      <c r="C256" s="40"/>
    </row>
    <row r="257" spans="1:3" ht="40" customHeight="1" x14ac:dyDescent="0.2">
      <c r="A257" s="40"/>
      <c r="B257" s="40"/>
      <c r="C257" s="40"/>
    </row>
    <row r="258" spans="1:3" ht="40" customHeight="1" x14ac:dyDescent="0.2">
      <c r="A258" s="40"/>
      <c r="B258" s="40"/>
      <c r="C258" s="40"/>
    </row>
    <row r="259" spans="1:3" ht="40" customHeight="1" x14ac:dyDescent="0.2">
      <c r="A259" s="40"/>
      <c r="B259" s="40"/>
      <c r="C259" s="40"/>
    </row>
    <row r="260" spans="1:3" ht="40" customHeight="1" x14ac:dyDescent="0.2">
      <c r="A260" s="40"/>
      <c r="B260" s="40"/>
      <c r="C260" s="40"/>
    </row>
    <row r="261" spans="1:3" ht="40" customHeight="1" x14ac:dyDescent="0.2">
      <c r="A261" s="40"/>
      <c r="B261" s="40"/>
      <c r="C261" s="40"/>
    </row>
    <row r="262" spans="1:3" ht="40" customHeight="1" x14ac:dyDescent="0.2">
      <c r="A262" s="40"/>
      <c r="B262" s="40"/>
      <c r="C262" s="40"/>
    </row>
    <row r="263" spans="1:3" ht="40" customHeight="1" x14ac:dyDescent="0.2">
      <c r="A263" s="40"/>
      <c r="B263" s="40"/>
      <c r="C263" s="40"/>
    </row>
    <row r="264" spans="1:3" ht="40" customHeight="1" x14ac:dyDescent="0.2">
      <c r="A264" s="40"/>
      <c r="B264" s="40"/>
      <c r="C264" s="40"/>
    </row>
    <row r="265" spans="1:3" ht="40" customHeight="1" x14ac:dyDescent="0.2">
      <c r="A265" s="40"/>
      <c r="B265" s="40"/>
      <c r="C265" s="40"/>
    </row>
    <row r="266" spans="1:3" ht="40" customHeight="1" x14ac:dyDescent="0.2">
      <c r="A266" s="40"/>
      <c r="B266" s="40"/>
      <c r="C266" s="40"/>
    </row>
    <row r="267" spans="1:3" ht="40" customHeight="1" x14ac:dyDescent="0.2">
      <c r="A267" s="40"/>
      <c r="B267" s="40"/>
      <c r="C267" s="40"/>
    </row>
    <row r="268" spans="1:3" ht="40" customHeight="1" x14ac:dyDescent="0.2">
      <c r="A268" s="40"/>
      <c r="B268" s="40"/>
      <c r="C268" s="40"/>
    </row>
    <row r="269" spans="1:3" ht="40" customHeight="1" x14ac:dyDescent="0.2">
      <c r="A269" s="40"/>
      <c r="B269" s="40"/>
      <c r="C269" s="40"/>
    </row>
    <row r="270" spans="1:3" ht="40" customHeight="1" x14ac:dyDescent="0.2">
      <c r="A270" s="40"/>
      <c r="B270" s="40"/>
      <c r="C270" s="40"/>
    </row>
    <row r="271" spans="1:3" ht="40" customHeight="1" x14ac:dyDescent="0.2">
      <c r="A271" s="40"/>
      <c r="B271" s="40"/>
      <c r="C271" s="40"/>
    </row>
    <row r="272" spans="1:3" ht="40" customHeight="1" x14ac:dyDescent="0.2">
      <c r="A272" s="40"/>
      <c r="B272" s="40"/>
      <c r="C272" s="40"/>
    </row>
    <row r="273" spans="1:3" ht="40" customHeight="1" x14ac:dyDescent="0.2">
      <c r="A273" s="40"/>
      <c r="B273" s="40"/>
      <c r="C273" s="40"/>
    </row>
    <row r="274" spans="1:3" ht="40" customHeight="1" x14ac:dyDescent="0.2">
      <c r="A274" s="40"/>
      <c r="B274" s="40"/>
      <c r="C274" s="40"/>
    </row>
    <row r="275" spans="1:3" ht="40" customHeight="1" x14ac:dyDescent="0.2">
      <c r="A275" s="98"/>
      <c r="B275" s="98"/>
      <c r="C275" s="40"/>
    </row>
    <row r="276" spans="1:3" ht="40" customHeight="1" x14ac:dyDescent="0.2">
      <c r="A276" s="98"/>
      <c r="B276" s="98"/>
      <c r="C276" s="98"/>
    </row>
    <row r="277" spans="1:3" ht="40" customHeight="1" x14ac:dyDescent="0.2">
      <c r="A277" s="98"/>
      <c r="B277" s="98"/>
      <c r="C277" s="98"/>
    </row>
    <row r="278" spans="1:3" ht="40" customHeight="1" x14ac:dyDescent="0.2">
      <c r="A278" s="98"/>
      <c r="B278" s="98"/>
      <c r="C278" s="98"/>
    </row>
    <row r="279" spans="1:3" ht="40" customHeight="1" x14ac:dyDescent="0.2">
      <c r="A279" s="98"/>
      <c r="B279" s="98"/>
      <c r="C279" s="98"/>
    </row>
    <row r="280" spans="1:3" ht="40" customHeight="1" x14ac:dyDescent="0.2">
      <c r="A280" s="98"/>
      <c r="B280" s="98"/>
      <c r="C280" s="98"/>
    </row>
    <row r="281" spans="1:3" ht="40" customHeight="1" x14ac:dyDescent="0.2">
      <c r="A281" s="98"/>
      <c r="B281" s="98"/>
      <c r="C281" s="98"/>
    </row>
    <row r="282" spans="1:3" ht="40" customHeight="1" x14ac:dyDescent="0.2">
      <c r="A282" s="98"/>
      <c r="B282" s="98"/>
      <c r="C282" s="98"/>
    </row>
    <row r="283" spans="1:3" ht="40" customHeight="1" x14ac:dyDescent="0.2">
      <c r="A283" s="98"/>
      <c r="B283" s="98"/>
      <c r="C283" s="98"/>
    </row>
    <row r="284" spans="1:3" ht="40" customHeight="1" x14ac:dyDescent="0.2">
      <c r="A284" s="98"/>
      <c r="B284" s="98"/>
      <c r="C284" s="98"/>
    </row>
    <row r="285" spans="1:3" ht="40" customHeight="1" x14ac:dyDescent="0.2">
      <c r="A285" s="98"/>
      <c r="B285" s="98"/>
      <c r="C285" s="98"/>
    </row>
    <row r="286" spans="1:3" ht="40" customHeight="1" x14ac:dyDescent="0.2">
      <c r="A286" s="98"/>
      <c r="B286" s="98"/>
      <c r="C286" s="98"/>
    </row>
    <row r="287" spans="1:3" ht="40" customHeight="1" x14ac:dyDescent="0.2">
      <c r="A287" s="98"/>
      <c r="B287" s="98"/>
      <c r="C287" s="98"/>
    </row>
    <row r="288" spans="1:3" ht="40" customHeight="1" x14ac:dyDescent="0.2">
      <c r="A288" s="98"/>
      <c r="B288" s="98"/>
      <c r="C288" s="98"/>
    </row>
    <row r="289" spans="1:3" ht="40" customHeight="1" x14ac:dyDescent="0.2">
      <c r="A289" s="98"/>
      <c r="B289" s="98"/>
      <c r="C289" s="98"/>
    </row>
    <row r="290" spans="1:3" ht="40" customHeight="1" x14ac:dyDescent="0.2">
      <c r="A290" s="98"/>
      <c r="B290" s="98"/>
      <c r="C290" s="98"/>
    </row>
    <row r="291" spans="1:3" ht="40" customHeight="1" x14ac:dyDescent="0.2">
      <c r="A291" s="98"/>
      <c r="B291" s="98"/>
      <c r="C291" s="98"/>
    </row>
    <row r="292" spans="1:3" ht="40" customHeight="1" x14ac:dyDescent="0.2">
      <c r="A292" s="98"/>
      <c r="B292" s="98"/>
      <c r="C292" s="98"/>
    </row>
    <row r="293" spans="1:3" ht="40" customHeight="1" x14ac:dyDescent="0.2">
      <c r="A293" s="98"/>
      <c r="B293" s="98"/>
      <c r="C293" s="98"/>
    </row>
    <row r="294" spans="1:3" ht="40" customHeight="1" x14ac:dyDescent="0.2">
      <c r="A294" s="98"/>
      <c r="B294" s="98"/>
      <c r="C294" s="98"/>
    </row>
    <row r="295" spans="1:3" ht="40" customHeight="1" x14ac:dyDescent="0.2">
      <c r="A295" s="98"/>
      <c r="B295" s="98"/>
      <c r="C295" s="98"/>
    </row>
    <row r="296" spans="1:3" ht="40" customHeight="1" x14ac:dyDescent="0.2">
      <c r="A296" s="98"/>
      <c r="B296" s="98"/>
      <c r="C296" s="98"/>
    </row>
    <row r="297" spans="1:3" ht="40" customHeight="1" x14ac:dyDescent="0.2">
      <c r="A297" s="98"/>
      <c r="B297" s="98"/>
      <c r="C297" s="98"/>
    </row>
    <row r="298" spans="1:3" ht="40" customHeight="1" x14ac:dyDescent="0.2">
      <c r="A298" s="98"/>
      <c r="B298" s="98"/>
      <c r="C298" s="98"/>
    </row>
    <row r="299" spans="1:3" ht="40" customHeight="1" x14ac:dyDescent="0.2">
      <c r="A299" s="98"/>
      <c r="B299" s="98"/>
      <c r="C299" s="98"/>
    </row>
    <row r="300" spans="1:3" ht="40" customHeight="1" x14ac:dyDescent="0.2">
      <c r="A300" s="98"/>
      <c r="B300" s="98"/>
      <c r="C300" s="98"/>
    </row>
    <row r="301" spans="1:3" ht="40" customHeight="1" x14ac:dyDescent="0.2">
      <c r="A301" s="40"/>
      <c r="B301" s="40"/>
      <c r="C301" s="98"/>
    </row>
    <row r="302" spans="1:3" ht="40" customHeight="1" x14ac:dyDescent="0.2">
      <c r="A302" s="98"/>
      <c r="B302" s="98"/>
      <c r="C302" s="98"/>
    </row>
    <row r="303" spans="1:3" ht="40" customHeight="1" x14ac:dyDescent="0.2">
      <c r="A303" s="143"/>
      <c r="B303" s="143"/>
      <c r="C303" s="40"/>
    </row>
    <row r="304" spans="1:3" ht="40" customHeight="1" x14ac:dyDescent="0.2">
      <c r="A304" s="98"/>
      <c r="B304" s="98"/>
      <c r="C304" s="98"/>
    </row>
    <row r="305" spans="1:3" ht="40" customHeight="1" x14ac:dyDescent="0.2">
      <c r="A305" s="143"/>
      <c r="B305" s="143"/>
      <c r="C305" s="143"/>
    </row>
    <row r="306" spans="1:3" ht="40" customHeight="1" x14ac:dyDescent="0.2">
      <c r="A306" s="98"/>
      <c r="B306" s="98"/>
      <c r="C306" s="98"/>
    </row>
    <row r="307" spans="1:3" ht="40" customHeight="1" x14ac:dyDescent="0.2">
      <c r="A307" s="143"/>
      <c r="B307" s="143"/>
      <c r="C307" s="143"/>
    </row>
    <row r="308" spans="1:3" ht="40" customHeight="1" x14ac:dyDescent="0.2">
      <c r="A308" s="143"/>
      <c r="B308" s="143"/>
      <c r="C308" s="98"/>
    </row>
    <row r="309" spans="1:3" ht="40" customHeight="1" x14ac:dyDescent="0.2">
      <c r="A309" s="40"/>
      <c r="B309" s="40"/>
      <c r="C309" s="143"/>
    </row>
    <row r="310" spans="1:3" ht="40" customHeight="1" x14ac:dyDescent="0.2">
      <c r="A310" s="40"/>
      <c r="B310" s="40"/>
      <c r="C310" s="143"/>
    </row>
    <row r="311" spans="1:3" ht="40" customHeight="1" x14ac:dyDescent="0.2">
      <c r="A311" s="40"/>
      <c r="B311" s="40"/>
      <c r="C311" s="40"/>
    </row>
    <row r="312" spans="1:3" ht="40" customHeight="1" x14ac:dyDescent="0.2">
      <c r="A312" s="40"/>
      <c r="B312" s="40"/>
      <c r="C312" s="40"/>
    </row>
    <row r="313" spans="1:3" ht="40" customHeight="1" x14ac:dyDescent="0.2">
      <c r="A313" s="40"/>
      <c r="B313" s="40"/>
      <c r="C313" s="40"/>
    </row>
    <row r="314" spans="1:3" ht="40" customHeight="1" x14ac:dyDescent="0.2">
      <c r="A314" s="40"/>
      <c r="B314" s="40"/>
      <c r="C314" s="40"/>
    </row>
    <row r="315" spans="1:3" ht="40" customHeight="1" x14ac:dyDescent="0.2">
      <c r="A315" s="40"/>
      <c r="B315" s="40"/>
      <c r="C315" s="40"/>
    </row>
    <row r="316" spans="1:3" ht="40" customHeight="1" x14ac:dyDescent="0.2">
      <c r="A316" s="40"/>
      <c r="B316" s="40"/>
      <c r="C316" s="40"/>
    </row>
    <row r="317" spans="1:3" ht="40" customHeight="1" x14ac:dyDescent="0.2">
      <c r="A317" s="40"/>
      <c r="B317" s="40"/>
      <c r="C317" s="40"/>
    </row>
    <row r="318" spans="1:3" ht="40" customHeight="1" x14ac:dyDescent="0.2">
      <c r="A318" s="40"/>
      <c r="B318" s="40"/>
      <c r="C318" s="40"/>
    </row>
    <row r="319" spans="1:3" ht="40" customHeight="1" x14ac:dyDescent="0.2">
      <c r="A319" s="40"/>
      <c r="B319" s="40"/>
      <c r="C319" s="40"/>
    </row>
    <row r="320" spans="1:3" ht="40" customHeight="1" x14ac:dyDescent="0.2">
      <c r="A320" s="40"/>
      <c r="B320" s="40"/>
      <c r="C320" s="40"/>
    </row>
    <row r="321" spans="1:3" ht="40" customHeight="1" x14ac:dyDescent="0.2">
      <c r="A321" s="40"/>
      <c r="B321" s="40"/>
      <c r="C321" s="40"/>
    </row>
    <row r="322" spans="1:3" ht="40" customHeight="1" x14ac:dyDescent="0.2">
      <c r="A322" s="40"/>
      <c r="B322" s="40"/>
      <c r="C322" s="40"/>
    </row>
    <row r="323" spans="1:3" ht="40" customHeight="1" x14ac:dyDescent="0.2">
      <c r="C323" s="40"/>
    </row>
    <row r="324" spans="1:3" ht="40" customHeight="1" x14ac:dyDescent="0.2">
      <c r="C324" s="40"/>
    </row>
    <row r="325" spans="1:3" ht="40" customHeight="1" x14ac:dyDescent="0.2">
      <c r="A325" s="431"/>
      <c r="B325" s="431"/>
      <c r="C325" s="40"/>
    </row>
    <row r="326" spans="1:3" ht="40" customHeight="1" x14ac:dyDescent="0.2">
      <c r="C326" s="40"/>
    </row>
    <row r="331" spans="1:3" ht="40" customHeight="1" x14ac:dyDescent="0.2">
      <c r="C331" s="431"/>
    </row>
  </sheetData>
  <protectedRanges>
    <protectedRange algorithmName="SHA-512" hashValue="N9Wg9ZSU2+8MAuMQNLD3104KNVxibvsyEhMve1He7pXtKMg7MZvy0zXyAEm+y1Q7DtoyeytwOX77+32k4gvedA==" saltValue="Dyi66yWQgjcJ/B7hYerlDQ==" spinCount="100000" sqref="BC204:BE204 BC3:BE3" name="Rango1_2_1_1"/>
    <protectedRange algorithmName="SHA-512" hashValue="N9Wg9ZSU2+8MAuMQNLD3104KNVxibvsyEhMve1He7pXtKMg7MZvy0zXyAEm+y1Q7DtoyeytwOX77+32k4gvedA==" saltValue="Dyi66yWQgjcJ/B7hYerlDQ==" spinCount="100000" sqref="AM204:AP204 DV204 DV3 AM3:AP3" name="Rango1_34"/>
    <protectedRange algorithmName="SHA-512" hashValue="vEnaVylGluLxz/xrRVaoyyJp4YaoXr2q2HEkl5qqsY14TmKYZqSiifPcXOZYgJIA620NLOYcL8L6rD9bDIVkVQ==" saltValue="QkxZFra4rL/DCQGS30hFMg==" spinCount="100000" sqref="DJ66:DJ68 DJ70:DJ72" name="Rango5_2_14_1"/>
    <protectedRange algorithmName="SHA-512" hashValue="EHL52raPLtZgB/rARbyOwOR3zMZgwRM51UT8YXusNL/DFwudmL8CmkW03UHYyZWn5pBswUeiKXicqDUGk6t2KQ==" saltValue="w3gp9d9Tw2Tnh/biRSLAoA==" spinCount="100000" sqref="DR66:DR68 DR70:DR72" name="Rango7_2_13_1"/>
    <protectedRange algorithmName="SHA-512" hashValue="N9Wg9ZSU2+8MAuMQNLD3104KNVxibvsyEhMve1He7pXtKMg7MZvy0zXyAEm+y1Q7DtoyeytwOX77+32k4gvedA==" saltValue="Dyi66yWQgjcJ/B7hYerlDQ==" spinCount="100000" sqref="AM66:AP68 AM70:AP72 DV45:DV47 DV49:DV50" name="Rango1_42_2"/>
    <protectedRange algorithmName="SHA-512" hashValue="J+opvyzWA3AQN6VqEp3vI3rWK0kBwx0shbzn1ftJgcJP2zXm2+GO+hfPqZv6nlqpFlzCHm4ZdWZixN6IHvFwYw==" saltValue="2DxUG656HEccBblGnsGfRA==" spinCount="100000" sqref="DM26 DM30" name="Rango8_2_7_2"/>
    <protectedRange algorithmName="SHA-512" hashValue="aIaM3m8h6tiyfXV9OanNHSGLVQiy9cwZJt1uaJfdku2BWb0OvSsT5mApTfX4YGY7rjybJu4nU9vG0Gr8eOnBxw==" saltValue="gJlEfOCQb0/3U/nnA8eQDw==" spinCount="100000" sqref="DF26:DG26 DF30:DG30" name="Rango4_2_7_2_1"/>
    <protectedRange algorithmName="SHA-512" hashValue="EHL52raPLtZgB/rARbyOwOR3zMZgwRM51UT8YXusNL/DFwudmL8CmkW03UHYyZWn5pBswUeiKXicqDUGk6t2KQ==" saltValue="w3gp9d9Tw2Tnh/biRSLAoA==" spinCount="100000" sqref="DR26 DR30" name="Rango7_2_7_2"/>
    <protectedRange algorithmName="SHA-512" hashValue="vEnaVylGluLxz/xrRVaoyyJp4YaoXr2q2HEkl5qqsY14TmKYZqSiifPcXOZYgJIA620NLOYcL8L6rD9bDIVkVQ==" saltValue="QkxZFra4rL/DCQGS30hFMg==" spinCount="100000" sqref="DJ26 DJ30" name="Rango5_2_7_2_1"/>
    <protectedRange algorithmName="SHA-512" hashValue="N9Wg9ZSU2+8MAuMQNLD3104KNVxibvsyEhMve1He7pXtKMg7MZvy0zXyAEm+y1Q7DtoyeytwOX77+32k4gvedA==" saltValue="Dyi66yWQgjcJ/B7hYerlDQ==" spinCount="100000" sqref="AE26 AK26:AL26 AE30 AK30:AL30" name="Rango1_9_2"/>
    <protectedRange algorithmName="SHA-512" hashValue="N9Wg9ZSU2+8MAuMQNLD3104KNVxibvsyEhMve1He7pXtKMg7MZvy0zXyAEm+y1Q7DtoyeytwOX77+32k4gvedA==" saltValue="Dyi66yWQgjcJ/B7hYerlDQ==" spinCount="100000" sqref="D19:F19 H19:T19 W19:AD19" name="Rango1_24"/>
    <protectedRange algorithmName="SHA-512" hashValue="N9Wg9ZSU2+8MAuMQNLD3104KNVxibvsyEhMve1He7pXtKMg7MZvy0zXyAEm+y1Q7DtoyeytwOX77+32k4gvedA==" saltValue="Dyi66yWQgjcJ/B7hYerlDQ==" spinCount="100000" sqref="D22:F24 H22:T24 W23:AD24 W22:Z22 AB22:AD22" name="Rango1_25"/>
    <protectedRange algorithmName="SHA-512" hashValue="N9Wg9ZSU2+8MAuMQNLD3104KNVxibvsyEhMve1He7pXtKMg7MZvy0zXyAEm+y1Q7DtoyeytwOX77+32k4gvedA==" saltValue="Dyi66yWQgjcJ/B7hYerlDQ==" spinCount="100000" sqref="W30:AD30 D26:F26 D30:F30 H30:T30 H26:T26 W26:AD26" name="Rango1_26_1"/>
    <protectedRange algorithmName="SHA-512" hashValue="N9Wg9ZSU2+8MAuMQNLD3104KNVxibvsyEhMve1He7pXtKMg7MZvy0zXyAEm+y1Q7DtoyeytwOX77+32k4gvedA==" saltValue="Dyi66yWQgjcJ/B7hYerlDQ==" spinCount="100000" sqref="W50:AD50 W52:AD52 D44:F48 D52:F52 D50:F50 H52:T52 H50:T50 H44:T48 W44:AD48" name="Rango1_29"/>
    <protectedRange algorithmName="SHA-512" hashValue="N9Wg9ZSU2+8MAuMQNLD3104KNVxibvsyEhMve1He7pXtKMg7MZvy0zXyAEm+y1Q7DtoyeytwOX77+32k4gvedA==" saltValue="Dyi66yWQgjcJ/B7hYerlDQ==" spinCount="100000" sqref="W70:AD72 W60:AD61 W66:AD68 W55:AD58 D66:F68 D60:F61 D70:F72 H203:T203 D55:F58 H55:T58 H66:T68 H60:T61 H70:T72 W203:AD203 D203:F203" name="Rango1_30_4"/>
    <protectedRange algorithmName="SHA-512" hashValue="aIaM3m8h6tiyfXV9OanNHSGLVQiy9cwZJt1uaJfdku2BWb0OvSsT5mApTfX4YGY7rjybJu4nU9vG0Gr8eOnBxw==" saltValue="gJlEfOCQb0/3U/nnA8eQDw==" spinCount="100000" sqref="DD204:DF204 DD3 DE3:DE5 DE34 DF3 DE8:DE10 DE15:DE17 DE22:DE26 DE30 DE36:DE39 DE60:DE61 DE19:DE20 DE43:DE50 DE52 DE64:DE72 DE55:DE58 DE203" name="Rango4_2_1_1_1_2"/>
    <protectedRange algorithmName="SHA-512" hashValue="vEnaVylGluLxz/xrRVaoyyJp4YaoXr2q2HEkl5qqsY14TmKYZqSiifPcXOZYgJIA620NLOYcL8L6rD9bDIVkVQ==" saltValue="QkxZFra4rL/DCQGS30hFMg==" spinCount="100000" sqref="DI204:DJ204 DJ3 DI3:DI5 DI8:DI10 DI14:DI20 DI22:DI26 DI30:DI31 DI36:DI39 DI34 DI64:DI72 DI60:DI61 DI203 DI43:DI58" name="Rango5_2_1_1_1_2"/>
    <protectedRange algorithmName="SHA-512" hashValue="EHL52raPLtZgB/rARbyOwOR3zMZgwRM51UT8YXusNL/DFwudmL8CmkW03UHYyZWn5pBswUeiKXicqDUGk6t2KQ==" saltValue="w3gp9d9Tw2Tnh/biRSLAoA==" spinCount="100000" sqref="DR3" name="Rango7_2_1_1_1_2"/>
    <protectedRange algorithmName="SHA-512" hashValue="ClUKEHRoo0wopQcAM6bbC5750Ppp19rKRO9pWeS64A4B+6hdghTlzRH1Ar87c7BXXrQA/RI5D9fOb0AXNITDfw==" saltValue="NwXO5JLsgGk4lYFtBxPG3g==" spinCount="100000" sqref="DL8:DL10 DL14:DL20 DL22:DL26 DL30:DL31 DL36:DL39 DL34 DL60:DL61 DL3:DL5 DL64:DL72 DL203:DL204 DL43:DL58" name="Rango9_2_1_1_2"/>
    <protectedRange algorithmName="SHA-512" hashValue="aIaM3m8h6tiyfXV9OanNHSGLVQiy9cwZJt1uaJfdku2BWb0OvSsT5mApTfX4YGY7rjybJu4nU9vG0Gr8eOnBxw==" saltValue="gJlEfOCQb0/3U/nnA8eQDw==" spinCount="100000" sqref="DG204" name="Rango4_2_1"/>
    <protectedRange algorithmName="SHA-512" hashValue="aIaM3m8h6tiyfXV9OanNHSGLVQiy9cwZJt1uaJfdku2BWb0OvSsT5mApTfX4YGY7rjybJu4nU9vG0Gr8eOnBxw==" saltValue="gJlEfOCQb0/3U/nnA8eQDw==" spinCount="100000" sqref="DG3" name="Rango4_2_1_2"/>
    <protectedRange algorithmName="SHA-512" hashValue="J+opvyzWA3AQN6VqEp3vI3rWK0kBwx0shbzn1ftJgcJP2zXm2+GO+hfPqZv6nlqpFlzCHm4ZdWZixN6IHvFwYw==" saltValue="2DxUG656HEccBblGnsGfRA==" spinCount="100000" sqref="DM204 DM3" name="Rango8_2_1_1_1_1_1"/>
    <protectedRange algorithmName="SHA-512" hashValue="N9Wg9ZSU2+8MAuMQNLD3104KNVxibvsyEhMve1He7pXtKMg7MZvy0zXyAEm+y1Q7DtoyeytwOX77+32k4gvedA==" saltValue="Dyi66yWQgjcJ/B7hYerlDQ==" spinCount="100000" sqref="AQ204:AT204 AQ3:AT3" name="Rango1_2"/>
    <protectedRange algorithmName="SHA-512" hashValue="N9Wg9ZSU2+8MAuMQNLD3104KNVxibvsyEhMve1He7pXtKMg7MZvy0zXyAEm+y1Q7DtoyeytwOX77+32k4gvedA==" saltValue="Dyi66yWQgjcJ/B7hYerlDQ==" spinCount="100000" sqref="AQ4:AT4" name="Rango1_3"/>
    <protectedRange algorithmName="SHA-512" hashValue="N9Wg9ZSU2+8MAuMQNLD3104KNVxibvsyEhMve1He7pXtKMg7MZvy0zXyAEm+y1Q7DtoyeytwOX77+32k4gvedA==" saltValue="Dyi66yWQgjcJ/B7hYerlDQ==" spinCount="100000" sqref="AQ19:AT19" name="Rango1_8"/>
    <protectedRange algorithmName="SHA-512" hashValue="N9Wg9ZSU2+8MAuMQNLD3104KNVxibvsyEhMve1He7pXtKMg7MZvy0zXyAEm+y1Q7DtoyeytwOX77+32k4gvedA==" saltValue="Dyi66yWQgjcJ/B7hYerlDQ==" spinCount="100000" sqref="AQ22:AT24" name="Rango1_9"/>
    <protectedRange algorithmName="SHA-512" hashValue="N9Wg9ZSU2+8MAuMQNLD3104KNVxibvsyEhMve1He7pXtKMg7MZvy0zXyAEm+y1Q7DtoyeytwOX77+32k4gvedA==" saltValue="Dyi66yWQgjcJ/B7hYerlDQ==" spinCount="100000" sqref="AQ26:AT26 AQ30:AT30" name="Rango1_10"/>
    <protectedRange algorithmName="SHA-512" hashValue="N9Wg9ZSU2+8MAuMQNLD3104KNVxibvsyEhMve1He7pXtKMg7MZvy0zXyAEm+y1Q7DtoyeytwOX77+32k4gvedA==" saltValue="Dyi66yWQgjcJ/B7hYerlDQ==" spinCount="100000" sqref="AQ44:AT48" name="Rango1_13"/>
    <protectedRange algorithmName="SHA-512" hashValue="N9Wg9ZSU2+8MAuMQNLD3104KNVxibvsyEhMve1He7pXtKMg7MZvy0zXyAEm+y1Q7DtoyeytwOX77+32k4gvedA==" saltValue="Dyi66yWQgjcJ/B7hYerlDQ==" spinCount="100000" sqref="AQ50:AT50 AQ52:AT52" name="Rango1_14"/>
    <protectedRange algorithmName="SHA-512" hashValue="N9Wg9ZSU2+8MAuMQNLD3104KNVxibvsyEhMve1He7pXtKMg7MZvy0zXyAEm+y1Q7DtoyeytwOX77+32k4gvedA==" saltValue="Dyi66yWQgjcJ/B7hYerlDQ==" spinCount="100000" sqref="AQ55:AT58 AQ203:AT203" name="Rango1_15"/>
    <protectedRange algorithmName="SHA-512" hashValue="N9Wg9ZSU2+8MAuMQNLD3104KNVxibvsyEhMve1He7pXtKMg7MZvy0zXyAEm+y1Q7DtoyeytwOX77+32k4gvedA==" saltValue="Dyi66yWQgjcJ/B7hYerlDQ==" spinCount="100000" sqref="AQ60:AT61" name="Rango1_16"/>
    <protectedRange algorithmName="SHA-512" hashValue="N9Wg9ZSU2+8MAuMQNLD3104KNVxibvsyEhMve1He7pXtKMg7MZvy0zXyAEm+y1Q7DtoyeytwOX77+32k4gvedA==" saltValue="Dyi66yWQgjcJ/B7hYerlDQ==" spinCount="100000" sqref="AQ66:AT68 AQ70:AT72" name="Rango1_17"/>
    <protectedRange algorithmName="SHA-512" hashValue="aIaM3m8h6tiyfXV9OanNHSGLVQiy9cwZJt1uaJfdku2BWb0OvSsT5mApTfX4YGY7rjybJu4nU9vG0Gr8eOnBxw==" saltValue="gJlEfOCQb0/3U/nnA8eQDw==" spinCount="100000" sqref="DD23" name="Rango4_2_6_1_1"/>
    <protectedRange algorithmName="SHA-512" hashValue="aIaM3m8h6tiyfXV9OanNHSGLVQiy9cwZJt1uaJfdku2BWb0OvSsT5mApTfX4YGY7rjybJu4nU9vG0Gr8eOnBxw==" saltValue="gJlEfOCQb0/3U/nnA8eQDw==" spinCount="100000" sqref="DD22" name="Rango4_2_6_1_1_3"/>
    <protectedRange algorithmName="SHA-512" hashValue="vEnaVylGluLxz/xrRVaoyyJp4YaoXr2q2HEkl5qqsY14TmKYZqSiifPcXOZYgJIA620NLOYcL8L6rD9bDIVkVQ==" saltValue="QkxZFra4rL/DCQGS30hFMg==" spinCount="100000" sqref="DJ22:DJ23" name="Rango5_2_6_1_1"/>
    <protectedRange algorithmName="SHA-512" hashValue="aIaM3m8h6tiyfXV9OanNHSGLVQiy9cwZJt1uaJfdku2BWb0OvSsT5mApTfX4YGY7rjybJu4nU9vG0Gr8eOnBxw==" saltValue="gJlEfOCQb0/3U/nnA8eQDw==" spinCount="100000" sqref="DD30" name="Rango4_2_7_1"/>
    <protectedRange algorithmName="SHA-512" hashValue="aIaM3m8h6tiyfXV9OanNHSGLVQiy9cwZJt1uaJfdku2BWb0OvSsT5mApTfX4YGY7rjybJu4nU9vG0Gr8eOnBxw==" saltValue="gJlEfOCQb0/3U/nnA8eQDw==" spinCount="100000" sqref="DD44 DD46:DD48" name="Rango4_2_10_1_1_2"/>
    <protectedRange algorithmName="SHA-512" hashValue="aIaM3m8h6tiyfXV9OanNHSGLVQiy9cwZJt1uaJfdku2BWb0OvSsT5mApTfX4YGY7rjybJu4nU9vG0Gr8eOnBxw==" saltValue="gJlEfOCQb0/3U/nnA8eQDw==" spinCount="100000" sqref="DD50 DD52" name="Rango4_2_1_1_1_1_1"/>
    <protectedRange algorithmName="SHA-512" hashValue="aIaM3m8h6tiyfXV9OanNHSGLVQiy9cwZJt1uaJfdku2BWb0OvSsT5mApTfX4YGY7rjybJu4nU9vG0Gr8eOnBxw==" saltValue="gJlEfOCQb0/3U/nnA8eQDw==" spinCount="100000" sqref="DD66:DD68 DD70:DD71" name="Rango4_2_13_1_2"/>
    <protectedRange algorithmName="SHA-512" hashValue="J+opvyzWA3AQN6VqEp3vI3rWK0kBwx0shbzn1ftJgcJP2zXm2+GO+hfPqZv6nlqpFlzCHm4ZdWZixN6IHvFwYw==" saltValue="2DxUG656HEccBblGnsGfRA==" spinCount="100000" sqref="DM24" name="Rango8_2_6_1_1"/>
    <protectedRange algorithmName="SHA-512" hashValue="aIaM3m8h6tiyfXV9OanNHSGLVQiy9cwZJt1uaJfdku2BWb0OvSsT5mApTfX4YGY7rjybJu4nU9vG0Gr8eOnBxw==" saltValue="gJlEfOCQb0/3U/nnA8eQDw==" spinCount="100000" sqref="DF24:DG24" name="Rango4_2_6_1_2"/>
    <protectedRange algorithmName="SHA-512" hashValue="vEnaVylGluLxz/xrRVaoyyJp4YaoXr2q2HEkl5qqsY14TmKYZqSiifPcXOZYgJIA620NLOYcL8L6rD9bDIVkVQ==" saltValue="QkxZFra4rL/DCQGS30hFMg==" spinCount="100000" sqref="DJ24" name="Rango5_2_6_1_2"/>
    <protectedRange algorithmName="SHA-512" hashValue="EHL52raPLtZgB/rARbyOwOR3zMZgwRM51UT8YXusNL/DFwudmL8CmkW03UHYyZWn5pBswUeiKXicqDUGk6t2KQ==" saltValue="w3gp9d9Tw2Tnh/biRSLAoA==" spinCount="100000" sqref="DR24" name="Rango7_2_6_1_1"/>
    <protectedRange algorithmName="SHA-512" hashValue="aIaM3m8h6tiyfXV9OanNHSGLVQiy9cwZJt1uaJfdku2BWb0OvSsT5mApTfX4YGY7rjybJu4nU9vG0Gr8eOnBxw==" saltValue="gJlEfOCQb0/3U/nnA8eQDw==" spinCount="100000" sqref="DD24" name="Rango4_2_6_1_1_4"/>
    <protectedRange algorithmName="SHA-512" hashValue="J+opvyzWA3AQN6VqEp3vI3rWK0kBwx0shbzn1ftJgcJP2zXm2+GO+hfPqZv6nlqpFlzCHm4ZdWZixN6IHvFwYw==" saltValue="2DxUG656HEccBblGnsGfRA==" spinCount="100000" sqref="DM45" name="Rango8_2_10_1_1"/>
    <protectedRange algorithmName="SHA-512" hashValue="aIaM3m8h6tiyfXV9OanNHSGLVQiy9cwZJt1uaJfdku2BWb0OvSsT5mApTfX4YGY7rjybJu4nU9vG0Gr8eOnBxw==" saltValue="gJlEfOCQb0/3U/nnA8eQDw==" spinCount="100000" sqref="DF45:DG45" name="Rango4_2_10_1_1"/>
    <protectedRange algorithmName="SHA-512" hashValue="vEnaVylGluLxz/xrRVaoyyJp4YaoXr2q2HEkl5qqsY14TmKYZqSiifPcXOZYgJIA620NLOYcL8L6rD9bDIVkVQ==" saltValue="QkxZFra4rL/DCQGS30hFMg==" spinCount="100000" sqref="DJ45" name="Rango5_2_10_1_1"/>
    <protectedRange algorithmName="SHA-512" hashValue="EHL52raPLtZgB/rARbyOwOR3zMZgwRM51UT8YXusNL/DFwudmL8CmkW03UHYyZWn5pBswUeiKXicqDUGk6t2KQ==" saltValue="w3gp9d9Tw2Tnh/biRSLAoA==" spinCount="100000" sqref="DR45" name="Rango7_2_10_1_1"/>
    <protectedRange algorithmName="SHA-512" hashValue="aIaM3m8h6tiyfXV9OanNHSGLVQiy9cwZJt1uaJfdku2BWb0OvSsT5mApTfX4YGY7rjybJu4nU9vG0Gr8eOnBxw==" saltValue="gJlEfOCQb0/3U/nnA8eQDw==" spinCount="100000" sqref="DD45" name="Rango4_2_10_1_1_2_1"/>
    <protectedRange algorithmName="SHA-512" hashValue="N9Wg9ZSU2+8MAuMQNLD3104KNVxibvsyEhMve1He7pXtKMg7MZvy0zXyAEm+y1Q7DtoyeytwOX77+32k4gvedA==" saltValue="Dyi66yWQgjcJ/B7hYerlDQ==" spinCount="100000" sqref="BG5:BY5 AE5 AK5:AL5 AU5:BB5" name="Rango1_4_1_1"/>
    <protectedRange algorithmName="SHA-512" hashValue="N9Wg9ZSU2+8MAuMQNLD3104KNVxibvsyEhMve1He7pXtKMg7MZvy0zXyAEm+y1Q7DtoyeytwOX77+32k4gvedA==" saltValue="Dyi66yWQgjcJ/B7hYerlDQ==" spinCount="100000" sqref="BC5:BE5" name="Rango1_2_2_1_2"/>
    <protectedRange algorithmName="SHA-512" hashValue="N9Wg9ZSU2+8MAuMQNLD3104KNVxibvsyEhMve1He7pXtKMg7MZvy0zXyAEm+y1Q7DtoyeytwOX77+32k4gvedA==" saltValue="Dyi66yWQgjcJ/B7hYerlDQ==" spinCount="100000" sqref="AM5:AP5 DV5" name="Rango1_36_1"/>
    <protectedRange algorithmName="SHA-512" hashValue="N9Wg9ZSU2+8MAuMQNLD3104KNVxibvsyEhMve1He7pXtKMg7MZvy0zXyAEm+y1Q7DtoyeytwOX77+32k4gvedA==" saltValue="Dyi66yWQgjcJ/B7hYerlDQ==" spinCount="100000" sqref="D5:F5 H5:T5 W5:AD5" name="Rango1_22_1"/>
    <protectedRange algorithmName="SHA-512" hashValue="N9Wg9ZSU2+8MAuMQNLD3104KNVxibvsyEhMve1He7pXtKMg7MZvy0zXyAEm+y1Q7DtoyeytwOX77+32k4gvedA==" saltValue="Dyi66yWQgjcJ/B7hYerlDQ==" spinCount="100000" sqref="AQ5:AT5" name="Rango1_4_2"/>
    <protectedRange algorithmName="SHA-512" hashValue="J+opvyzWA3AQN6VqEp3vI3rWK0kBwx0shbzn1ftJgcJP2zXm2+GO+hfPqZv6nlqpFlzCHm4ZdWZixN6IHvFwYw==" saltValue="2DxUG656HEccBblGnsGfRA==" spinCount="100000" sqref="DM5" name="Rango8_2_2_1_1_1"/>
    <protectedRange algorithmName="SHA-512" hashValue="vEnaVylGluLxz/xrRVaoyyJp4YaoXr2q2HEkl5qqsY14TmKYZqSiifPcXOZYgJIA620NLOYcL8L6rD9bDIVkVQ==" saltValue="QkxZFra4rL/DCQGS30hFMg==" spinCount="100000" sqref="DJ5" name="Rango5_2_2_1_1_1"/>
    <protectedRange algorithmName="SHA-512" hashValue="N9Wg9ZSU2+8MAuMQNLD3104KNVxibvsyEhMve1He7pXtKMg7MZvy0zXyAEm+y1Q7DtoyeytwOX77+32k4gvedA==" saltValue="Dyi66yWQgjcJ/B7hYerlDQ==" spinCount="100000" sqref="BG34:BY34 AE34 AK34:AL34 AU34:BB34" name="Rango1_10_1_4"/>
    <protectedRange algorithmName="SHA-512" hashValue="N9Wg9ZSU2+8MAuMQNLD3104KNVxibvsyEhMve1He7pXtKMg7MZvy0zXyAEm+y1Q7DtoyeytwOX77+32k4gvedA==" saltValue="Dyi66yWQgjcJ/B7hYerlDQ==" spinCount="100000" sqref="BC34:BE34" name="Rango1_2_8_1_4"/>
    <protectedRange algorithmName="SHA-512" hashValue="J+opvyzWA3AQN6VqEp3vI3rWK0kBwx0shbzn1ftJgcJP2zXm2+GO+hfPqZv6nlqpFlzCHm4ZdWZixN6IHvFwYw==" saltValue="2DxUG656HEccBblGnsGfRA==" spinCount="100000" sqref="DM34" name="Rango8_2_8_1_3"/>
    <protectedRange algorithmName="SHA-512" hashValue="aIaM3m8h6tiyfXV9OanNHSGLVQiy9cwZJt1uaJfdku2BWb0OvSsT5mApTfX4YGY7rjybJu4nU9vG0Gr8eOnBxw==" saltValue="gJlEfOCQb0/3U/nnA8eQDw==" spinCount="100000" sqref="DF34:DG34 DD34" name="Rango4_2_8_1_4"/>
    <protectedRange algorithmName="SHA-512" hashValue="vEnaVylGluLxz/xrRVaoyyJp4YaoXr2q2HEkl5qqsY14TmKYZqSiifPcXOZYgJIA620NLOYcL8L6rD9bDIVkVQ==" saltValue="QkxZFra4rL/DCQGS30hFMg==" spinCount="100000" sqref="DJ34" name="Rango5_2_8_1_4"/>
    <protectedRange algorithmName="SHA-512" hashValue="EHL52raPLtZgB/rARbyOwOR3zMZgwRM51UT8YXusNL/DFwudmL8CmkW03UHYyZWn5pBswUeiKXicqDUGk6t2KQ==" saltValue="w3gp9d9Tw2Tnh/biRSLAoA==" spinCount="100000" sqref="DR34" name="Rango7_2_8_1_3"/>
    <protectedRange algorithmName="SHA-512" hashValue="N9Wg9ZSU2+8MAuMQNLD3104KNVxibvsyEhMve1He7pXtKMg7MZvy0zXyAEm+y1Q7DtoyeytwOX77+32k4gvedA==" saltValue="Dyi66yWQgjcJ/B7hYerlDQ==" spinCount="100000" sqref="AM34:AP34" name="Rango1_39_1_4"/>
    <protectedRange algorithmName="SHA-512" hashValue="N9Wg9ZSU2+8MAuMQNLD3104KNVxibvsyEhMve1He7pXtKMg7MZvy0zXyAEm+y1Q7DtoyeytwOX77+32k4gvedA==" saltValue="Dyi66yWQgjcJ/B7hYerlDQ==" spinCount="100000" sqref="D34:F34 H34:T34 W34:AD34" name="Rango1_27_4"/>
    <protectedRange algorithmName="SHA-512" hashValue="N9Wg9ZSU2+8MAuMQNLD3104KNVxibvsyEhMve1He7pXtKMg7MZvy0zXyAEm+y1Q7DtoyeytwOX77+32k4gvedA==" saltValue="Dyi66yWQgjcJ/B7hYerlDQ==" spinCount="100000" sqref="AQ34:AT34" name="Rango1_11_4"/>
    <protectedRange algorithmName="SHA-512" hashValue="N9Wg9ZSU2+8MAuMQNLD3104KNVxibvsyEhMve1He7pXtKMg7MZvy0zXyAEm+y1Q7DtoyeytwOX77+32k4gvedA==" saltValue="Dyi66yWQgjcJ/B7hYerlDQ==" spinCount="100000" sqref="BG37:BY38 AE37:AE38 AK37:AL38 AF38 AU37:BB38" name="Rango1_11_1_4"/>
    <protectedRange algorithmName="SHA-512" hashValue="N9Wg9ZSU2+8MAuMQNLD3104KNVxibvsyEhMve1He7pXtKMg7MZvy0zXyAEm+y1Q7DtoyeytwOX77+32k4gvedA==" saltValue="Dyi66yWQgjcJ/B7hYerlDQ==" spinCount="100000" sqref="BC37:BE38" name="Rango1_2_9_1_3"/>
    <protectedRange algorithmName="SHA-512" hashValue="J+opvyzWA3AQN6VqEp3vI3rWK0kBwx0shbzn1ftJgcJP2zXm2+GO+hfPqZv6nlqpFlzCHm4ZdWZixN6IHvFwYw==" saltValue="2DxUG656HEccBblGnsGfRA==" spinCount="100000" sqref="DM37:DM38" name="Rango8_2_9_1_3"/>
    <protectedRange algorithmName="SHA-512" hashValue="aIaM3m8h6tiyfXV9OanNHSGLVQiy9cwZJt1uaJfdku2BWb0OvSsT5mApTfX4YGY7rjybJu4nU9vG0Gr8eOnBxw==" saltValue="gJlEfOCQb0/3U/nnA8eQDw==" spinCount="100000" sqref="DF37:DG38" name="Rango4_2_9_1_3"/>
    <protectedRange algorithmName="SHA-512" hashValue="vEnaVylGluLxz/xrRVaoyyJp4YaoXr2q2HEkl5qqsY14TmKYZqSiifPcXOZYgJIA620NLOYcL8L6rD9bDIVkVQ==" saltValue="QkxZFra4rL/DCQGS30hFMg==" spinCount="100000" sqref="DJ37:DJ38" name="Rango5_2_9_1_3"/>
    <protectedRange algorithmName="SHA-512" hashValue="EHL52raPLtZgB/rARbyOwOR3zMZgwRM51UT8YXusNL/DFwudmL8CmkW03UHYyZWn5pBswUeiKXicqDUGk6t2KQ==" saltValue="w3gp9d9Tw2Tnh/biRSLAoA==" spinCount="100000" sqref="DR37:DR38" name="Rango7_2_9_1_3"/>
    <protectedRange algorithmName="SHA-512" hashValue="N9Wg9ZSU2+8MAuMQNLD3104KNVxibvsyEhMve1He7pXtKMg7MZvy0zXyAEm+y1Q7DtoyeytwOX77+32k4gvedA==" saltValue="Dyi66yWQgjcJ/B7hYerlDQ==" spinCount="100000" sqref="AM37:AP38 DV23:DV24" name="Rango1_41_5"/>
    <protectedRange algorithmName="SHA-512" hashValue="N9Wg9ZSU2+8MAuMQNLD3104KNVxibvsyEhMve1He7pXtKMg7MZvy0zXyAEm+y1Q7DtoyeytwOX77+32k4gvedA==" saltValue="Dyi66yWQgjcJ/B7hYerlDQ==" spinCount="100000" sqref="D37:F38 H37:T38 W38:AD38 W37:Z37 AB37:AD37" name="Rango1_28_4"/>
    <protectedRange algorithmName="SHA-512" hashValue="N9Wg9ZSU2+8MAuMQNLD3104KNVxibvsyEhMve1He7pXtKMg7MZvy0zXyAEm+y1Q7DtoyeytwOX77+32k4gvedA==" saltValue="Dyi66yWQgjcJ/B7hYerlDQ==" spinCount="100000" sqref="AQ37:AT38" name="Rango1_12_4"/>
    <protectedRange algorithmName="SHA-512" hashValue="aIaM3m8h6tiyfXV9OanNHSGLVQiy9cwZJt1uaJfdku2BWb0OvSsT5mApTfX4YGY7rjybJu4nU9vG0Gr8eOnBxw==" saltValue="gJlEfOCQb0/3U/nnA8eQDw==" spinCount="100000" sqref="DD37:DD38" name="Rango4_2_9_1_1_3"/>
    <protectedRange algorithmName="SHA-512" hashValue="N9Wg9ZSU2+8MAuMQNLD3104KNVxibvsyEhMve1He7pXtKMg7MZvy0zXyAEm+y1Q7DtoyeytwOX77+32k4gvedA==" saltValue="Dyi66yWQgjcJ/B7hYerlDQ==" spinCount="100000" sqref="AE43 AK43:AL43 BG43:BY43 AU43:BB43" name="Rango1_11_1_8"/>
    <protectedRange algorithmName="SHA-512" hashValue="N9Wg9ZSU2+8MAuMQNLD3104KNVxibvsyEhMve1He7pXtKMg7MZvy0zXyAEm+y1Q7DtoyeytwOX77+32k4gvedA==" saltValue="Dyi66yWQgjcJ/B7hYerlDQ==" spinCount="100000" sqref="BC43:BE43" name="Rango1_2_9_1_6"/>
    <protectedRange algorithmName="SHA-512" hashValue="J+opvyzWA3AQN6VqEp3vI3rWK0kBwx0shbzn1ftJgcJP2zXm2+GO+hfPqZv6nlqpFlzCHm4ZdWZixN6IHvFwYw==" saltValue="2DxUG656HEccBblGnsGfRA==" spinCount="100000" sqref="DM43" name="Rango8_2_9_1_7"/>
    <protectedRange algorithmName="SHA-512" hashValue="aIaM3m8h6tiyfXV9OanNHSGLVQiy9cwZJt1uaJfdku2BWb0OvSsT5mApTfX4YGY7rjybJu4nU9vG0Gr8eOnBxw==" saltValue="gJlEfOCQb0/3U/nnA8eQDw==" spinCount="100000" sqref="DF43:DG43" name="Rango4_2_9_1_6"/>
    <protectedRange algorithmName="SHA-512" hashValue="vEnaVylGluLxz/xrRVaoyyJp4YaoXr2q2HEkl5qqsY14TmKYZqSiifPcXOZYgJIA620NLOYcL8L6rD9bDIVkVQ==" saltValue="QkxZFra4rL/DCQGS30hFMg==" spinCount="100000" sqref="DJ43" name="Rango5_2_9_1_7"/>
    <protectedRange algorithmName="SHA-512" hashValue="EHL52raPLtZgB/rARbyOwOR3zMZgwRM51UT8YXusNL/DFwudmL8CmkW03UHYyZWn5pBswUeiKXicqDUGk6t2KQ==" saltValue="w3gp9d9Tw2Tnh/biRSLAoA==" spinCount="100000" sqref="DR43" name="Rango7_2_9_1_7"/>
    <protectedRange algorithmName="SHA-512" hashValue="N9Wg9ZSU2+8MAuMQNLD3104KNVxibvsyEhMve1He7pXtKMg7MZvy0zXyAEm+y1Q7DtoyeytwOX77+32k4gvedA==" saltValue="Dyi66yWQgjcJ/B7hYerlDQ==" spinCount="100000" sqref="AM43:AP43 DV26" name="Rango1_41_8"/>
    <protectedRange algorithmName="SHA-512" hashValue="N9Wg9ZSU2+8MAuMQNLD3104KNVxibvsyEhMve1He7pXtKMg7MZvy0zXyAEm+y1Q7DtoyeytwOX77+32k4gvedA==" saltValue="Dyi66yWQgjcJ/B7hYerlDQ==" spinCount="100000" sqref="D43:F43 H43:T43 W43:AD43" name="Rango1_28_8"/>
    <protectedRange algorithmName="SHA-512" hashValue="ClUKEHRoo0wopQcAM6bbC5750Ppp19rKRO9pWeS64A4B+6hdghTlzRH1Ar87c7BXXrQA/RI5D9fOb0AXNITDfw==" saltValue="NwXO5JLsgGk4lYFtBxPG3g==" spinCount="100000" sqref="DK43" name="Rango9_2_1_1_2_22"/>
    <protectedRange algorithmName="SHA-512" hashValue="N9Wg9ZSU2+8MAuMQNLD3104KNVxibvsyEhMve1He7pXtKMg7MZvy0zXyAEm+y1Q7DtoyeytwOX77+32k4gvedA==" saltValue="Dyi66yWQgjcJ/B7hYerlDQ==" spinCount="100000" sqref="AQ43:AT43" name="Rango1_12_8"/>
    <protectedRange algorithmName="SHA-512" hashValue="aIaM3m8h6tiyfXV9OanNHSGLVQiy9cwZJt1uaJfdku2BWb0OvSsT5mApTfX4YGY7rjybJu4nU9vG0Gr8eOnBxw==" saltValue="gJlEfOCQb0/3U/nnA8eQDw==" spinCount="100000" sqref="DD43" name="Rango4_2_9_1_1_6"/>
    <protectedRange algorithmName="SHA-512" hashValue="N9Wg9ZSU2+8MAuMQNLD3104KNVxibvsyEhMve1He7pXtKMg7MZvy0zXyAEm+y1Q7DtoyeytwOX77+32k4gvedA==" saltValue="Dyi66yWQgjcJ/B7hYerlDQ==" spinCount="100000" sqref="BG17:BY17 AE17 AK17:AL17 AU17:BB17" name="Rango1_7_1_2_1"/>
    <protectedRange algorithmName="SHA-512" hashValue="N9Wg9ZSU2+8MAuMQNLD3104KNVxibvsyEhMve1He7pXtKMg7MZvy0zXyAEm+y1Q7DtoyeytwOX77+32k4gvedA==" saltValue="Dyi66yWQgjcJ/B7hYerlDQ==" spinCount="100000" sqref="BC17:BE17" name="Rango1_2_5_1_2_1"/>
    <protectedRange algorithmName="SHA-512" hashValue="J+opvyzWA3AQN6VqEp3vI3rWK0kBwx0shbzn1ftJgcJP2zXm2+GO+hfPqZv6nlqpFlzCHm4ZdWZixN6IHvFwYw==" saltValue="2DxUG656HEccBblGnsGfRA==" spinCount="100000" sqref="DM17" name="Rango8_2_5_1_2_1"/>
    <protectedRange algorithmName="SHA-512" hashValue="aIaM3m8h6tiyfXV9OanNHSGLVQiy9cwZJt1uaJfdku2BWb0OvSsT5mApTfX4YGY7rjybJu4nU9vG0Gr8eOnBxw==" saltValue="gJlEfOCQb0/3U/nnA8eQDw==" spinCount="100000" sqref="DF17:DG17" name="Rango4_2_5_1_2_1"/>
    <protectedRange algorithmName="SHA-512" hashValue="vEnaVylGluLxz/xrRVaoyyJp4YaoXr2q2HEkl5qqsY14TmKYZqSiifPcXOZYgJIA620NLOYcL8L6rD9bDIVkVQ==" saltValue="QkxZFra4rL/DCQGS30hFMg==" spinCount="100000" sqref="DJ17" name="Rango5_2_5_1_2_1"/>
    <protectedRange algorithmName="SHA-512" hashValue="EHL52raPLtZgB/rARbyOwOR3zMZgwRM51UT8YXusNL/DFwudmL8CmkW03UHYyZWn5pBswUeiKXicqDUGk6t2KQ==" saltValue="w3gp9d9Tw2Tnh/biRSLAoA==" spinCount="100000" sqref="DR17" name="Rango7_2_5_1_2_1"/>
    <protectedRange algorithmName="SHA-512" hashValue="N9Wg9ZSU2+8MAuMQNLD3104KNVxibvsyEhMve1He7pXtKMg7MZvy0zXyAEm+y1Q7DtoyeytwOX77+32k4gvedA==" saltValue="Dyi66yWQgjcJ/B7hYerlDQ==" spinCount="100000" sqref="AM17:AP17" name="Rango1_38_2_1"/>
    <protectedRange algorithmName="SHA-512" hashValue="N9Wg9ZSU2+8MAuMQNLD3104KNVxibvsyEhMve1He7pXtKMg7MZvy0zXyAEm+y1Q7DtoyeytwOX77+32k4gvedA==" saltValue="Dyi66yWQgjcJ/B7hYerlDQ==" spinCount="100000" sqref="D17:F17 H17:T17 W17:AD17" name="Rango1_24_2_1"/>
    <protectedRange algorithmName="SHA-512" hashValue="N9Wg9ZSU2+8MAuMQNLD3104KNVxibvsyEhMve1He7pXtKMg7MZvy0zXyAEm+y1Q7DtoyeytwOX77+32k4gvedA==" saltValue="Dyi66yWQgjcJ/B7hYerlDQ==" spinCount="100000" sqref="AQ17:AT17" name="Rango1_8_2_1"/>
    <protectedRange algorithmName="SHA-512" hashValue="aIaM3m8h6tiyfXV9OanNHSGLVQiy9cwZJt1uaJfdku2BWb0OvSsT5mApTfX4YGY7rjybJu4nU9vG0Gr8eOnBxw==" saltValue="gJlEfOCQb0/3U/nnA8eQDw==" spinCount="100000" sqref="DD17" name="Rango4_2_5_1_1_1_1"/>
    <protectedRange algorithmName="SHA-512" hashValue="N9Wg9ZSU2+8MAuMQNLD3104KNVxibvsyEhMve1He7pXtKMg7MZvy0zXyAEm+y1Q7DtoyeytwOX77+32k4gvedA==" saltValue="Dyi66yWQgjcJ/B7hYerlDQ==" spinCount="100000" sqref="BG20:BY20 AE20 AK20:AL20 AU20:BB20" name="Rango1_7_1_1_2"/>
    <protectedRange algorithmName="SHA-512" hashValue="N9Wg9ZSU2+8MAuMQNLD3104KNVxibvsyEhMve1He7pXtKMg7MZvy0zXyAEm+y1Q7DtoyeytwOX77+32k4gvedA==" saltValue="Dyi66yWQgjcJ/B7hYerlDQ==" spinCount="100000" sqref="BE20" name="Rango1_2_5_1_1_2"/>
    <protectedRange algorithmName="SHA-512" hashValue="J+opvyzWA3AQN6VqEp3vI3rWK0kBwx0shbzn1ftJgcJP2zXm2+GO+hfPqZv6nlqpFlzCHm4ZdWZixN6IHvFwYw==" saltValue="2DxUG656HEccBblGnsGfRA==" spinCount="100000" sqref="DM20" name="Rango8_2_5_1_1_2"/>
    <protectedRange algorithmName="SHA-512" hashValue="aIaM3m8h6tiyfXV9OanNHSGLVQiy9cwZJt1uaJfdku2BWb0OvSsT5mApTfX4YGY7rjybJu4nU9vG0Gr8eOnBxw==" saltValue="gJlEfOCQb0/3U/nnA8eQDw==" spinCount="100000" sqref="DF20:DG20" name="Rango4_2_5_1_2_2"/>
    <protectedRange algorithmName="SHA-512" hashValue="vEnaVylGluLxz/xrRVaoyyJp4YaoXr2q2HEkl5qqsY14TmKYZqSiifPcXOZYgJIA620NLOYcL8L6rD9bDIVkVQ==" saltValue="QkxZFra4rL/DCQGS30hFMg==" spinCount="100000" sqref="DJ20" name="Rango5_2_5_1_1_2"/>
    <protectedRange algorithmName="SHA-512" hashValue="EHL52raPLtZgB/rARbyOwOR3zMZgwRM51UT8YXusNL/DFwudmL8CmkW03UHYyZWn5pBswUeiKXicqDUGk6t2KQ==" saltValue="w3gp9d9Tw2Tnh/biRSLAoA==" spinCount="100000" sqref="DR20" name="Rango7_2_5_1_1_2"/>
    <protectedRange algorithmName="SHA-512" hashValue="N9Wg9ZSU2+8MAuMQNLD3104KNVxibvsyEhMve1He7pXtKMg7MZvy0zXyAEm+y1Q7DtoyeytwOX77+32k4gvedA==" saltValue="Dyi66yWQgjcJ/B7hYerlDQ==" spinCount="100000" sqref="BC20:BD20" name="Rango1_2_1_1_1_1_1_1"/>
    <protectedRange algorithmName="SHA-512" hashValue="N9Wg9ZSU2+8MAuMQNLD3104KNVxibvsyEhMve1He7pXtKMg7MZvy0zXyAEm+y1Q7DtoyeytwOX77+32k4gvedA==" saltValue="Dyi66yWQgjcJ/B7hYerlDQ==" spinCount="100000" sqref="AM20:AP20 DV14" name="Rango1_38_1_2"/>
    <protectedRange algorithmName="SHA-512" hashValue="N9Wg9ZSU2+8MAuMQNLD3104KNVxibvsyEhMve1He7pXtKMg7MZvy0zXyAEm+y1Q7DtoyeytwOX77+32k4gvedA==" saltValue="Dyi66yWQgjcJ/B7hYerlDQ==" spinCount="100000" sqref="D20:F20 H20:T20 W20:AD20" name="Rango1_24_1_2"/>
    <protectedRange algorithmName="SHA-512" hashValue="N9Wg9ZSU2+8MAuMQNLD3104KNVxibvsyEhMve1He7pXtKMg7MZvy0zXyAEm+y1Q7DtoyeytwOX77+32k4gvedA==" saltValue="Dyi66yWQgjcJ/B7hYerlDQ==" spinCount="100000" sqref="AQ20:AT20" name="Rango1_8_2_2"/>
    <protectedRange algorithmName="SHA-512" hashValue="aIaM3m8h6tiyfXV9OanNHSGLVQiy9cwZJt1uaJfdku2BWb0OvSsT5mApTfX4YGY7rjybJu4nU9vG0Gr8eOnBxw==" saltValue="gJlEfOCQb0/3U/nnA8eQDw==" spinCount="100000" sqref="DD20" name="Rango4_2_5_1_1_1_2"/>
    <protectedRange algorithmName="SHA-512" hashValue="aIaM3m8h6tiyfXV9OanNHSGLVQiy9cwZJt1uaJfdku2BWb0OvSsT5mApTfX4YGY7rjybJu4nU9vG0Gr8eOnBxw==" saltValue="gJlEfOCQb0/3U/nnA8eQDw==" spinCount="100000" sqref="DF25:DG25" name="Rango4_2_7_2_1_1"/>
    <protectedRange algorithmName="SHA-512" hashValue="EHL52raPLtZgB/rARbyOwOR3zMZgwRM51UT8YXusNL/DFwudmL8CmkW03UHYyZWn5pBswUeiKXicqDUGk6t2KQ==" saltValue="w3gp9d9Tw2Tnh/biRSLAoA==" spinCount="100000" sqref="DR25" name="Rango7_2_7_2_1"/>
    <protectedRange algorithmName="SHA-512" hashValue="vEnaVylGluLxz/xrRVaoyyJp4YaoXr2q2HEkl5qqsY14TmKYZqSiifPcXOZYgJIA620NLOYcL8L6rD9bDIVkVQ==" saltValue="QkxZFra4rL/DCQGS30hFMg==" spinCount="100000" sqref="DJ25" name="Rango5_2_7_2_1_1"/>
    <protectedRange algorithmName="SHA-512" hashValue="N9Wg9ZSU2+8MAuMQNLD3104KNVxibvsyEhMve1He7pXtKMg7MZvy0zXyAEm+y1Q7DtoyeytwOX77+32k4gvedA==" saltValue="Dyi66yWQgjcJ/B7hYerlDQ==" spinCount="100000" sqref="AK25:AL25 AE25" name="Rango1_9_2_4"/>
    <protectedRange algorithmName="SHA-512" hashValue="N9Wg9ZSU2+8MAuMQNLD3104KNVxibvsyEhMve1He7pXtKMg7MZvy0zXyAEm+y1Q7DtoyeytwOX77+32k4gvedA==" saltValue="Dyi66yWQgjcJ/B7hYerlDQ==" spinCount="100000" sqref="AM25:AP25 DV18 EF18" name="Rango1_39_2_1"/>
    <protectedRange algorithmName="SHA-512" hashValue="N9Wg9ZSU2+8MAuMQNLD3104KNVxibvsyEhMve1He7pXtKMg7MZvy0zXyAEm+y1Q7DtoyeytwOX77+32k4gvedA==" saltValue="Dyi66yWQgjcJ/B7hYerlDQ==" spinCount="100000" sqref="AU25:BA25" name="Rango1_9_2_1_1"/>
    <protectedRange algorithmName="SHA-512" hashValue="N9Wg9ZSU2+8MAuMQNLD3104KNVxibvsyEhMve1He7pXtKMg7MZvy0zXyAEm+y1Q7DtoyeytwOX77+32k4gvedA==" saltValue="Dyi66yWQgjcJ/B7hYerlDQ==" spinCount="100000" sqref="BC25:BD25" name="Rango1_2_7_2_2"/>
    <protectedRange algorithmName="SHA-512" hashValue="N9Wg9ZSU2+8MAuMQNLD3104KNVxibvsyEhMve1He7pXtKMg7MZvy0zXyAEm+y1Q7DtoyeytwOX77+32k4gvedA==" saltValue="Dyi66yWQgjcJ/B7hYerlDQ==" spinCount="100000" sqref="BE25" name="Rango1_2_7_2_1_1"/>
    <protectedRange algorithmName="SHA-512" hashValue="N9Wg9ZSU2+8MAuMQNLD3104KNVxibvsyEhMve1He7pXtKMg7MZvy0zXyAEm+y1Q7DtoyeytwOX77+32k4gvedA==" saltValue="Dyi66yWQgjcJ/B7hYerlDQ==" spinCount="100000" sqref="BG25:BH25" name="Rango1_9_2_2_1"/>
    <protectedRange algorithmName="SHA-512" hashValue="N9Wg9ZSU2+8MAuMQNLD3104KNVxibvsyEhMve1He7pXtKMg7MZvy0zXyAEm+y1Q7DtoyeytwOX77+32k4gvedA==" saltValue="Dyi66yWQgjcJ/B7hYerlDQ==" spinCount="100000" sqref="BI25:BY25" name="Rango1_9_2_3_1"/>
    <protectedRange algorithmName="SHA-512" hashValue="N9Wg9ZSU2+8MAuMQNLD3104KNVxibvsyEhMve1He7pXtKMg7MZvy0zXyAEm+y1Q7DtoyeytwOX77+32k4gvedA==" saltValue="Dyi66yWQgjcJ/B7hYerlDQ==" spinCount="100000" sqref="D25:F25 H25:T25 W25:AD25 AA22" name="Rango1_26_1_1"/>
    <protectedRange algorithmName="SHA-512" hashValue="N9Wg9ZSU2+8MAuMQNLD3104KNVxibvsyEhMve1He7pXtKMg7MZvy0zXyAEm+y1Q7DtoyeytwOX77+32k4gvedA==" saltValue="Dyi66yWQgjcJ/B7hYerlDQ==" spinCount="100000" sqref="AQ25:AT25" name="Rango1_10_1"/>
    <protectedRange algorithmName="SHA-512" hashValue="aIaM3m8h6tiyfXV9OanNHSGLVQiy9cwZJt1uaJfdku2BWb0OvSsT5mApTfX4YGY7rjybJu4nU9vG0Gr8eOnBxw==" saltValue="gJlEfOCQb0/3U/nnA8eQDw==" spinCount="100000" sqref="DD25" name="Rango4_2_7_1_1"/>
    <protectedRange algorithmName="SHA-512" hashValue="N9Wg9ZSU2+8MAuMQNLD3104KNVxibvsyEhMve1He7pXtKMg7MZvy0zXyAEm+y1Q7DtoyeytwOX77+32k4gvedA==" saltValue="Dyi66yWQgjcJ/B7hYerlDQ==" spinCount="100000" sqref="BG39:BY39 AE39 AK39:AL39 AU39:BB39" name="Rango1_11_1_5_1"/>
    <protectedRange algorithmName="SHA-512" hashValue="N9Wg9ZSU2+8MAuMQNLD3104KNVxibvsyEhMve1He7pXtKMg7MZvy0zXyAEm+y1Q7DtoyeytwOX77+32k4gvedA==" saltValue="Dyi66yWQgjcJ/B7hYerlDQ==" spinCount="100000" sqref="BC39:BE39" name="Rango1_2_9_1_4_1"/>
    <protectedRange algorithmName="SHA-512" hashValue="J+opvyzWA3AQN6VqEp3vI3rWK0kBwx0shbzn1ftJgcJP2zXm2+GO+hfPqZv6nlqpFlzCHm4ZdWZixN6IHvFwYw==" saltValue="2DxUG656HEccBblGnsGfRA==" spinCount="100000" sqref="DM39" name="Rango8_2_9_1_4_1"/>
    <protectedRange algorithmName="SHA-512" hashValue="aIaM3m8h6tiyfXV9OanNHSGLVQiy9cwZJt1uaJfdku2BWb0OvSsT5mApTfX4YGY7rjybJu4nU9vG0Gr8eOnBxw==" saltValue="gJlEfOCQb0/3U/nnA8eQDw==" spinCount="100000" sqref="DF39:DG39" name="Rango4_2_9_1_4_1"/>
    <protectedRange algorithmName="SHA-512" hashValue="vEnaVylGluLxz/xrRVaoyyJp4YaoXr2q2HEkl5qqsY14TmKYZqSiifPcXOZYgJIA620NLOYcL8L6rD9bDIVkVQ==" saltValue="QkxZFra4rL/DCQGS30hFMg==" spinCount="100000" sqref="DJ39" name="Rango5_2_9_1_4_1"/>
    <protectedRange algorithmName="SHA-512" hashValue="EHL52raPLtZgB/rARbyOwOR3zMZgwRM51UT8YXusNL/DFwudmL8CmkW03UHYyZWn5pBswUeiKXicqDUGk6t2KQ==" saltValue="w3gp9d9Tw2Tnh/biRSLAoA==" spinCount="100000" sqref="DR39" name="Rango7_2_9_1_4_1"/>
    <protectedRange algorithmName="SHA-512" hashValue="N9Wg9ZSU2+8MAuMQNLD3104KNVxibvsyEhMve1He7pXtKMg7MZvy0zXyAEm+y1Q7DtoyeytwOX77+32k4gvedA==" saltValue="Dyi66yWQgjcJ/B7hYerlDQ==" spinCount="100000" sqref="AM39:AP39 DV25" name="Rango1_41_6_1"/>
    <protectedRange algorithmName="SHA-512" hashValue="N9Wg9ZSU2+8MAuMQNLD3104KNVxibvsyEhMve1He7pXtKMg7MZvy0zXyAEm+y1Q7DtoyeytwOX77+32k4gvedA==" saltValue="Dyi66yWQgjcJ/B7hYerlDQ==" spinCount="100000" sqref="D39:F39 H39:T39 W39:AD39" name="Rango1_28_5_1"/>
    <protectedRange algorithmName="SHA-512" hashValue="N9Wg9ZSU2+8MAuMQNLD3104KNVxibvsyEhMve1He7pXtKMg7MZvy0zXyAEm+y1Q7DtoyeytwOX77+32k4gvedA==" saltValue="Dyi66yWQgjcJ/B7hYerlDQ==" spinCount="100000" sqref="AQ39:AT39" name="Rango1_12_5_1"/>
    <protectedRange algorithmName="SHA-512" hashValue="aIaM3m8h6tiyfXV9OanNHSGLVQiy9cwZJt1uaJfdku2BWb0OvSsT5mApTfX4YGY7rjybJu4nU9vG0Gr8eOnBxw==" saltValue="gJlEfOCQb0/3U/nnA8eQDw==" spinCount="100000" sqref="DD39" name="Rango4_2_9_1_1_4_1"/>
    <protectedRange algorithmName="SHA-512" hashValue="vEnaVylGluLxz/xrRVaoyyJp4YaoXr2q2HEkl5qqsY14TmKYZqSiifPcXOZYgJIA620NLOYcL8L6rD9bDIVkVQ==" saltValue="QkxZFra4rL/DCQGS30hFMg==" spinCount="100000" sqref="DJ65" name="Rango5_2_13_1_7_1"/>
    <protectedRange algorithmName="SHA-512" hashValue="EHL52raPLtZgB/rARbyOwOR3zMZgwRM51UT8YXusNL/DFwudmL8CmkW03UHYyZWn5pBswUeiKXicqDUGk6t2KQ==" saltValue="w3gp9d9Tw2Tnh/biRSLAoA==" spinCount="100000" sqref="DR65" name="Rango7_2_12_1_7_1"/>
    <protectedRange algorithmName="SHA-512" hashValue="N9Wg9ZSU2+8MAuMQNLD3104KNVxibvsyEhMve1He7pXtKMg7MZvy0zXyAEm+y1Q7DtoyeytwOX77+32k4gvedA==" saltValue="Dyi66yWQgjcJ/B7hYerlDQ==" spinCount="100000" sqref="AM65:AP65 DV44" name="Rango1_42_9_1"/>
    <protectedRange algorithmName="SHA-512" hashValue="N9Wg9ZSU2+8MAuMQNLD3104KNVxibvsyEhMve1He7pXtKMg7MZvy0zXyAEm+y1Q7DtoyeytwOX77+32k4gvedA==" saltValue="Dyi66yWQgjcJ/B7hYerlDQ==" spinCount="100000" sqref="D65:F65 H65:T65 W65:AD65" name="Rango1_30_4_8_1"/>
    <protectedRange algorithmName="SHA-512" hashValue="N9Wg9ZSU2+8MAuMQNLD3104KNVxibvsyEhMve1He7pXtKMg7MZvy0zXyAEm+y1Q7DtoyeytwOX77+32k4gvedA==" saltValue="Dyi66yWQgjcJ/B7hYerlDQ==" spinCount="100000" sqref="AQ65:AT65" name="Rango1_16_7_1"/>
    <protectedRange algorithmName="SHA-512" hashValue="N9Wg9ZSU2+8MAuMQNLD3104KNVxibvsyEhMve1He7pXtKMg7MZvy0zXyAEm+y1Q7DtoyeytwOX77+32k4gvedA==" saltValue="Dyi66yWQgjcJ/B7hYerlDQ==" spinCount="100000" sqref="BG15:BY16 AE15:AF16 AK15:AL16 AF27:AF28 AF32:AF33 AF37 AF40:AF41 AF53:AF54 AF62:AF63 AF204 AF3 AU15:BB16" name="Rango1_7_1_2_2"/>
    <protectedRange algorithmName="SHA-512" hashValue="N9Wg9ZSU2+8MAuMQNLD3104KNVxibvsyEhMve1He7pXtKMg7MZvy0zXyAEm+y1Q7DtoyeytwOX77+32k4gvedA==" saltValue="Dyi66yWQgjcJ/B7hYerlDQ==" spinCount="100000" sqref="BC15:BE16" name="Rango1_2_5_1_2_2"/>
    <protectedRange algorithmName="SHA-512" hashValue="J+opvyzWA3AQN6VqEp3vI3rWK0kBwx0shbzn1ftJgcJP2zXm2+GO+hfPqZv6nlqpFlzCHm4ZdWZixN6IHvFwYw==" saltValue="2DxUG656HEccBblGnsGfRA==" spinCount="100000" sqref="DM15:DM16" name="Rango8_2_5_1_2_2"/>
    <protectedRange algorithmName="SHA-512" hashValue="aIaM3m8h6tiyfXV9OanNHSGLVQiy9cwZJt1uaJfdku2BWb0OvSsT5mApTfX4YGY7rjybJu4nU9vG0Gr8eOnBxw==" saltValue="gJlEfOCQb0/3U/nnA8eQDw==" spinCount="100000" sqref="DD15:DD16 DF15:DG16" name="Rango4_2_5_1_3_1"/>
    <protectedRange algorithmName="SHA-512" hashValue="vEnaVylGluLxz/xrRVaoyyJp4YaoXr2q2HEkl5qqsY14TmKYZqSiifPcXOZYgJIA620NLOYcL8L6rD9bDIVkVQ==" saltValue="QkxZFra4rL/DCQGS30hFMg==" spinCount="100000" sqref="DJ15:DJ16" name="Rango5_2_5_1_2_2"/>
    <protectedRange algorithmName="SHA-512" hashValue="EHL52raPLtZgB/rARbyOwOR3zMZgwRM51UT8YXusNL/DFwudmL8CmkW03UHYyZWn5pBswUeiKXicqDUGk6t2KQ==" saltValue="w3gp9d9Tw2Tnh/biRSLAoA==" spinCount="100000" sqref="DR15:DR16" name="Rango7_2_5_1_2_2"/>
    <protectedRange algorithmName="SHA-512" hashValue="N9Wg9ZSU2+8MAuMQNLD3104KNVxibvsyEhMve1He7pXtKMg7MZvy0zXyAEm+y1Q7DtoyeytwOX77+32k4gvedA==" saltValue="Dyi66yWQgjcJ/B7hYerlDQ==" spinCount="100000" sqref="AM15:AP16 DV9:DV10" name="Rango1_38_2_2"/>
    <protectedRange algorithmName="SHA-512" hashValue="N9Wg9ZSU2+8MAuMQNLD3104KNVxibvsyEhMve1He7pXtKMg7MZvy0zXyAEm+y1Q7DtoyeytwOX77+32k4gvedA==" saltValue="Dyi66yWQgjcJ/B7hYerlDQ==" spinCount="100000" sqref="D15:F16 H15:T16 W15:AD16" name="Rango1_24_2_2"/>
    <protectedRange algorithmName="SHA-512" hashValue="aIaM3m8h6tiyfXV9OanNHSGLVQiy9cwZJt1uaJfdku2BWb0OvSsT5mApTfX4YGY7rjybJu4nU9vG0Gr8eOnBxw==" saltValue="gJlEfOCQb0/3U/nnA8eQDw==" spinCount="100000" sqref="DH22:DH23" name="Rango4_2_6_1_1_2_3"/>
    <protectedRange algorithmName="SHA-512" hashValue="aIaM3m8h6tiyfXV9OanNHSGLVQiy9cwZJt1uaJfdku2BWb0OvSsT5mApTfX4YGY7rjybJu4nU9vG0Gr8eOnBxw==" saltValue="gJlEfOCQb0/3U/nnA8eQDw==" spinCount="100000" sqref="DH24" name="Rango4_2_6_1_1_2_1_1"/>
    <protectedRange algorithmName="SHA-512" hashValue="N9Wg9ZSU2+8MAuMQNLD3104KNVxibvsyEhMve1He7pXtKMg7MZvy0zXyAEm+y1Q7DtoyeytwOX77+32k4gvedA==" saltValue="Dyi66yWQgjcJ/B7hYerlDQ==" spinCount="100000" sqref="BC8:BE9" name="Rango1_2_4_1_2"/>
    <protectedRange algorithmName="SHA-512" hashValue="N9Wg9ZSU2+8MAuMQNLD3104KNVxibvsyEhMve1He7pXtKMg7MZvy0zXyAEm+y1Q7DtoyeytwOX77+32k4gvedA==" saltValue="Dyi66yWQgjcJ/B7hYerlDQ==" spinCount="100000" sqref="AM8:AP9 DV15 DV37 DV52:DV53" name="Rango1_33_2"/>
    <protectedRange algorithmName="SHA-512" hashValue="N9Wg9ZSU2+8MAuMQNLD3104KNVxibvsyEhMve1He7pXtKMg7MZvy0zXyAEm+y1Q7DtoyeytwOX77+32k4gvedA==" saltValue="Dyi66yWQgjcJ/B7hYerlDQ==" spinCount="100000" sqref="D8:F9 H8:T9 W8:AD9" name="Rango1_19_2"/>
    <protectedRange algorithmName="SHA-512" hashValue="N9Wg9ZSU2+8MAuMQNLD3104KNVxibvsyEhMve1He7pXtKMg7MZvy0zXyAEm+y1Q7DtoyeytwOX77+32k4gvedA==" saltValue="Dyi66yWQgjcJ/B7hYerlDQ==" spinCount="100000" sqref="AQ8:AT9" name="Rango1_7_3"/>
    <protectedRange algorithmName="SHA-512" hashValue="aIaM3m8h6tiyfXV9OanNHSGLVQiy9cwZJt1uaJfdku2BWb0OvSsT5mApTfX4YGY7rjybJu4nU9vG0Gr8eOnBxw==" saltValue="gJlEfOCQb0/3U/nnA8eQDw==" spinCount="100000" sqref="DF8:DG9" name="Rango4_2_4_1_2_2"/>
    <protectedRange algorithmName="SHA-512" hashValue="J+opvyzWA3AQN6VqEp3vI3rWK0kBwx0shbzn1ftJgcJP2zXm2+GO+hfPqZv6nlqpFlzCHm4ZdWZixN6IHvFwYw==" saltValue="2DxUG656HEccBblGnsGfRA==" spinCount="100000" sqref="DM8:DM9" name="Rango8_2_4_1_1_2_2"/>
    <protectedRange algorithmName="SHA-512" hashValue="vEnaVylGluLxz/xrRVaoyyJp4YaoXr2q2HEkl5qqsY14TmKYZqSiifPcXOZYgJIA620NLOYcL8L6rD9bDIVkVQ==" saltValue="QkxZFra4rL/DCQGS30hFMg==" spinCount="100000" sqref="DJ8:DJ9" name="Rango5_2_4_1_1_2_2"/>
    <protectedRange algorithmName="SHA-512" hashValue="EHL52raPLtZgB/rARbyOwOR3zMZgwRM51UT8YXusNL/DFwudmL8CmkW03UHYyZWn5pBswUeiKXicqDUGk6t2KQ==" saltValue="w3gp9d9Tw2Tnh/biRSLAoA==" spinCount="100000" sqref="DR8:DR9" name="Rango7_2_4_1_1_2_2"/>
    <protectedRange algorithmName="SHA-512" hashValue="N9Wg9ZSU2+8MAuMQNLD3104KNVxibvsyEhMve1He7pXtKMg7MZvy0zXyAEm+y1Q7DtoyeytwOX77+32k4gvedA==" saltValue="Dyi66yWQgjcJ/B7hYerlDQ==" spinCount="100000" sqref="AK10 BG10:BY10 AE10 AU10:BB10" name="Rango1_6_1_2_1_2"/>
    <protectedRange algorithmName="SHA-512" hashValue="N9Wg9ZSU2+8MAuMQNLD3104KNVxibvsyEhMve1He7pXtKMg7MZvy0zXyAEm+y1Q7DtoyeytwOX77+32k4gvedA==" saltValue="Dyi66yWQgjcJ/B7hYerlDQ==" spinCount="100000" sqref="BC10:BE10" name="Rango1_2_4_1_2_1_2"/>
    <protectedRange algorithmName="SHA-512" hashValue="N9Wg9ZSU2+8MAuMQNLD3104KNVxibvsyEhMve1He7pXtKMg7MZvy0zXyAEm+y1Q7DtoyeytwOX77+32k4gvedA==" saltValue="Dyi66yWQgjcJ/B7hYerlDQ==" spinCount="100000" sqref="AM10:AP10 DV8" name="Rango1_33_2_1_2"/>
    <protectedRange algorithmName="SHA-512" hashValue="N9Wg9ZSU2+8MAuMQNLD3104KNVxibvsyEhMve1He7pXtKMg7MZvy0zXyAEm+y1Q7DtoyeytwOX77+32k4gvedA==" saltValue="Dyi66yWQgjcJ/B7hYerlDQ==" spinCount="100000" sqref="D10:F10 H10:P10 R10:T10 W10:AD10" name="Rango1_19_2_1_2"/>
    <protectedRange algorithmName="SHA-512" hashValue="N9Wg9ZSU2+8MAuMQNLD3104KNVxibvsyEhMve1He7pXtKMg7MZvy0zXyAEm+y1Q7DtoyeytwOX77+32k4gvedA==" saltValue="Dyi66yWQgjcJ/B7hYerlDQ==" spinCount="100000" sqref="AQ10:AT10" name="Rango1_7_3_1_2"/>
    <protectedRange algorithmName="SHA-512" hashValue="aIaM3m8h6tiyfXV9OanNHSGLVQiy9cwZJt1uaJfdku2BWb0OvSsT5mApTfX4YGY7rjybJu4nU9vG0Gr8eOnBxw==" saltValue="gJlEfOCQb0/3U/nnA8eQDw==" spinCount="100000" sqref="DF10:DG10" name="Rango4_2_4_1_2_2_1_2"/>
    <protectedRange algorithmName="SHA-512" hashValue="aIaM3m8h6tiyfXV9OanNHSGLVQiy9cwZJt1uaJfdku2BWb0OvSsT5mApTfX4YGY7rjybJu4nU9vG0Gr8eOnBxw==" saltValue="gJlEfOCQb0/3U/nnA8eQDw==" spinCount="100000" sqref="DD10" name="Rango4_2_4_1_1_1_2_2_1_2"/>
    <protectedRange algorithmName="SHA-512" hashValue="J+opvyzWA3AQN6VqEp3vI3rWK0kBwx0shbzn1ftJgcJP2zXm2+GO+hfPqZv6nlqpFlzCHm4ZdWZixN6IHvFwYw==" saltValue="2DxUG656HEccBblGnsGfRA==" spinCount="100000" sqref="DM10" name="Rango8_2_4_1_1_2_2_1_2"/>
    <protectedRange algorithmName="SHA-512" hashValue="vEnaVylGluLxz/xrRVaoyyJp4YaoXr2q2HEkl5qqsY14TmKYZqSiifPcXOZYgJIA620NLOYcL8L6rD9bDIVkVQ==" saltValue="QkxZFra4rL/DCQGS30hFMg==" spinCount="100000" sqref="DJ10" name="Rango5_2_4_1_1_2_2_1_2"/>
    <protectedRange algorithmName="SHA-512" hashValue="EHL52raPLtZgB/rARbyOwOR3zMZgwRM51UT8YXusNL/DFwudmL8CmkW03UHYyZWn5pBswUeiKXicqDUGk6t2KQ==" saltValue="w3gp9d9Tw2Tnh/biRSLAoA==" spinCount="100000" sqref="DR10" name="Rango7_2_4_1_1_2_2_1_2"/>
    <protectedRange algorithmName="SHA-512" hashValue="N9Wg9ZSU2+8MAuMQNLD3104KNVxibvsyEhMve1He7pXtKMg7MZvy0zXyAEm+y1Q7DtoyeytwOX77+32k4gvedA==" saltValue="Dyi66yWQgjcJ/B7hYerlDQ==" spinCount="100000" sqref="BG49:BY49 AE49 AK49:AL49 AU49:BB49" name="Rango1_12_1_1_1_1"/>
    <protectedRange algorithmName="SHA-512" hashValue="N9Wg9ZSU2+8MAuMQNLD3104KNVxibvsyEhMve1He7pXtKMg7MZvy0zXyAEm+y1Q7DtoyeytwOX77+32k4gvedA==" saltValue="Dyi66yWQgjcJ/B7hYerlDQ==" spinCount="100000" sqref="BC49:BE49" name="Rango1_2_10_1_1_1_1"/>
    <protectedRange algorithmName="SHA-512" hashValue="J+opvyzWA3AQN6VqEp3vI3rWK0kBwx0shbzn1ftJgcJP2zXm2+GO+hfPqZv6nlqpFlzCHm4ZdWZixN6IHvFwYw==" saltValue="2DxUG656HEccBblGnsGfRA==" spinCount="100000" sqref="DM49" name="Rango8_2_10_1_2_1_1"/>
    <protectedRange algorithmName="SHA-512" hashValue="aIaM3m8h6tiyfXV9OanNHSGLVQiy9cwZJt1uaJfdku2BWb0OvSsT5mApTfX4YGY7rjybJu4nU9vG0Gr8eOnBxw==" saltValue="gJlEfOCQb0/3U/nnA8eQDw==" spinCount="100000" sqref="DF49:DG49" name="Rango4_2_10_1_2_1_1"/>
    <protectedRange algorithmName="SHA-512" hashValue="vEnaVylGluLxz/xrRVaoyyJp4YaoXr2q2HEkl5qqsY14TmKYZqSiifPcXOZYgJIA620NLOYcL8L6rD9bDIVkVQ==" saltValue="QkxZFra4rL/DCQGS30hFMg==" spinCount="100000" sqref="DJ49" name="Rango5_2_10_1_2_1_1"/>
    <protectedRange algorithmName="SHA-512" hashValue="EHL52raPLtZgB/rARbyOwOR3zMZgwRM51UT8YXusNL/DFwudmL8CmkW03UHYyZWn5pBswUeiKXicqDUGk6t2KQ==" saltValue="w3gp9d9Tw2Tnh/biRSLAoA==" spinCount="100000" sqref="DR49" name="Rango7_2_10_1_2_1_1"/>
    <protectedRange algorithmName="SHA-512" hashValue="N9Wg9ZSU2+8MAuMQNLD3104KNVxibvsyEhMve1He7pXtKMg7MZvy0zXyAEm+y1Q7DtoyeytwOX77+32k4gvedA==" saltValue="Dyi66yWQgjcJ/B7hYerlDQ==" spinCount="100000" sqref="AM49:AP49" name="Rango1_41_1_1_1_1"/>
    <protectedRange algorithmName="SHA-512" hashValue="N9Wg9ZSU2+8MAuMQNLD3104KNVxibvsyEhMve1He7pXtKMg7MZvy0zXyAEm+y1Q7DtoyeytwOX77+32k4gvedA==" saltValue="Dyi66yWQgjcJ/B7hYerlDQ==" spinCount="100000" sqref="D49:F49 H49:T49 W49:AD49" name="Rango1_29_1_1_1"/>
    <protectedRange algorithmName="SHA-512" hashValue="N9Wg9ZSU2+8MAuMQNLD3104KNVxibvsyEhMve1He7pXtKMg7MZvy0zXyAEm+y1Q7DtoyeytwOX77+32k4gvedA==" saltValue="Dyi66yWQgjcJ/B7hYerlDQ==" spinCount="100000" sqref="AQ49:AT49" name="Rango1_13_1_1_1"/>
    <protectedRange algorithmName="SHA-512" hashValue="aIaM3m8h6tiyfXV9OanNHSGLVQiy9cwZJt1uaJfdku2BWb0OvSsT5mApTfX4YGY7rjybJu4nU9vG0Gr8eOnBxw==" saltValue="gJlEfOCQb0/3U/nnA8eQDw==" spinCount="100000" sqref="DD49" name="Rango4_2_10_1_1_1_2_1_1_1_1"/>
    <protectedRange algorithmName="SHA-512" hashValue="vEnaVylGluLxz/xrRVaoyyJp4YaoXr2q2HEkl5qqsY14TmKYZqSiifPcXOZYgJIA620NLOYcL8L6rD9bDIVkVQ==" saltValue="QkxZFra4rL/DCQGS30hFMg==" spinCount="100000" sqref="DJ64" name="Rango5_2_13_1_6_1_1"/>
    <protectedRange algorithmName="SHA-512" hashValue="EHL52raPLtZgB/rARbyOwOR3zMZgwRM51UT8YXusNL/DFwudmL8CmkW03UHYyZWn5pBswUeiKXicqDUGk6t2KQ==" saltValue="w3gp9d9Tw2Tnh/biRSLAoA==" spinCount="100000" sqref="DR64" name="Rango7_2_12_1_6_1_1"/>
    <protectedRange algorithmName="SHA-512" hashValue="N9Wg9ZSU2+8MAuMQNLD3104KNVxibvsyEhMve1He7pXtKMg7MZvy0zXyAEm+y1Q7DtoyeytwOX77+32k4gvedA==" saltValue="Dyi66yWQgjcJ/B7hYerlDQ==" spinCount="100000" sqref="DV43 AM64:AP64" name="Rango1_42_8_1_1"/>
    <protectedRange algorithmName="SHA-512" hashValue="N9Wg9ZSU2+8MAuMQNLD3104KNVxibvsyEhMve1He7pXtKMg7MZvy0zXyAEm+y1Q7DtoyeytwOX77+32k4gvedA==" saltValue="Dyi66yWQgjcJ/B7hYerlDQ==" spinCount="100000" sqref="D64:F64 H64:T64 W64:AD64" name="Rango1_30_4_7_1_1"/>
    <protectedRange algorithmName="SHA-512" hashValue="N9Wg9ZSU2+8MAuMQNLD3104KNVxibvsyEhMve1He7pXtKMg7MZvy0zXyAEm+y1Q7DtoyeytwOX77+32k4gvedA==" saltValue="Dyi66yWQgjcJ/B7hYerlDQ==" spinCount="100000" sqref="AQ64:AT64" name="Rango1_16_6_1_1"/>
    <protectedRange algorithmName="SHA-512" hashValue="N9Wg9ZSU2+8MAuMQNLD3104KNVxibvsyEhMve1He7pXtKMg7MZvy0zXyAEm+y1Q7DtoyeytwOX77+32k4gvedA==" saltValue="Dyi66yWQgjcJ/B7hYerlDQ==" spinCount="100000" sqref="AE69 AK69:AL69 BG69:BY69 AU69:BB69" name="Rango1_15_1_1_1_1"/>
    <protectedRange algorithmName="SHA-512" hashValue="N9Wg9ZSU2+8MAuMQNLD3104KNVxibvsyEhMve1He7pXtKMg7MZvy0zXyAEm+y1Q7DtoyeytwOX77+32k4gvedA==" saltValue="Dyi66yWQgjcJ/B7hYerlDQ==" spinCount="100000" sqref="BE69" name="Rango1_2_13_1_1_1_1"/>
    <protectedRange algorithmName="SHA-512" hashValue="J+opvyzWA3AQN6VqEp3vI3rWK0kBwx0shbzn1ftJgcJP2zXm2+GO+hfPqZv6nlqpFlzCHm4ZdWZixN6IHvFwYw==" saltValue="2DxUG656HEccBblGnsGfRA==" spinCount="100000" sqref="DM69" name="Rango8_2_13_1_1_1_1"/>
    <protectedRange algorithmName="SHA-512" hashValue="aIaM3m8h6tiyfXV9OanNHSGLVQiy9cwZJt1uaJfdku2BWb0OvSsT5mApTfX4YGY7rjybJu4nU9vG0Gr8eOnBxw==" saltValue="gJlEfOCQb0/3U/nnA8eQDw==" spinCount="100000" sqref="DF69:DG69" name="Rango4_2_13_1_1_1_1"/>
    <protectedRange algorithmName="SHA-512" hashValue="vEnaVylGluLxz/xrRVaoyyJp4YaoXr2q2HEkl5qqsY14TmKYZqSiifPcXOZYgJIA620NLOYcL8L6rD9bDIVkVQ==" saltValue="QkxZFra4rL/DCQGS30hFMg==" spinCount="100000" sqref="DJ69" name="Rango5_2_14_1_1_1_1"/>
    <protectedRange algorithmName="SHA-512" hashValue="EHL52raPLtZgB/rARbyOwOR3zMZgwRM51UT8YXusNL/DFwudmL8CmkW03UHYyZWn5pBswUeiKXicqDUGk6t2KQ==" saltValue="w3gp9d9Tw2Tnh/biRSLAoA==" spinCount="100000" sqref="DR69" name="Rango7_2_13_1_1_1_1"/>
    <protectedRange algorithmName="SHA-512" hashValue="N9Wg9ZSU2+8MAuMQNLD3104KNVxibvsyEhMve1He7pXtKMg7MZvy0zXyAEm+y1Q7DtoyeytwOX77+32k4gvedA==" saltValue="Dyi66yWQgjcJ/B7hYerlDQ==" spinCount="100000" sqref="AM69:AP69 DV48" name="Rango1_42_2_1_1_1"/>
    <protectedRange algorithmName="SHA-512" hashValue="N9Wg9ZSU2+8MAuMQNLD3104KNVxibvsyEhMve1He7pXtKMg7MZvy0zXyAEm+y1Q7DtoyeytwOX77+32k4gvedA==" saltValue="Dyi66yWQgjcJ/B7hYerlDQ==" spinCount="100000" sqref="AQ69:AT69" name="Rango1_17_1_1_1"/>
    <protectedRange algorithmName="SHA-512" hashValue="aIaM3m8h6tiyfXV9OanNHSGLVQiy9cwZJt1uaJfdku2BWb0OvSsT5mApTfX4YGY7rjybJu4nU9vG0Gr8eOnBxw==" saltValue="gJlEfOCQb0/3U/nnA8eQDw==" spinCount="100000" sqref="DD69" name="Rango4_2_13_1_2_1_1_1"/>
    <protectedRange algorithmName="SHA-512" hashValue="N9Wg9ZSU2+8MAuMQNLD3104KNVxibvsyEhMve1He7pXtKMg7MZvy0zXyAEm+y1Q7DtoyeytwOX77+32k4gvedA==" saltValue="Dyi66yWQgjcJ/B7hYerlDQ==" spinCount="100000" sqref="BC69:BD69" name="Rango1_2_13_1_1_2"/>
    <protectedRange algorithmName="SHA-512" hashValue="N9Wg9ZSU2+8MAuMQNLD3104KNVxibvsyEhMve1He7pXtKMg7MZvy0zXyAEm+y1Q7DtoyeytwOX77+32k4gvedA==" saltValue="Dyi66yWQgjcJ/B7hYerlDQ==" spinCount="100000" sqref="BG36:BY36 AE36 AK36:AL36 AU36:BB36" name="Rango1_11_1_3_1_1"/>
    <protectedRange algorithmName="SHA-512" hashValue="N9Wg9ZSU2+8MAuMQNLD3104KNVxibvsyEhMve1He7pXtKMg7MZvy0zXyAEm+y1Q7DtoyeytwOX77+32k4gvedA==" saltValue="Dyi66yWQgjcJ/B7hYerlDQ==" spinCount="100000" sqref="BC36:BE36" name="Rango1_2_9_1_2_1_1"/>
    <protectedRange algorithmName="SHA-512" hashValue="J+opvyzWA3AQN6VqEp3vI3rWK0kBwx0shbzn1ftJgcJP2zXm2+GO+hfPqZv6nlqpFlzCHm4ZdWZixN6IHvFwYw==" saltValue="2DxUG656HEccBblGnsGfRA==" spinCount="100000" sqref="DM36" name="Rango8_2_9_1_2_1_1"/>
    <protectedRange algorithmName="SHA-512" hashValue="aIaM3m8h6tiyfXV9OanNHSGLVQiy9cwZJt1uaJfdku2BWb0OvSsT5mApTfX4YGY7rjybJu4nU9vG0Gr8eOnBxw==" saltValue="gJlEfOCQb0/3U/nnA8eQDw==" spinCount="100000" sqref="DF36:DG36" name="Rango4_2_9_1_2_1_1"/>
    <protectedRange algorithmName="SHA-512" hashValue="vEnaVylGluLxz/xrRVaoyyJp4YaoXr2q2HEkl5qqsY14TmKYZqSiifPcXOZYgJIA620NLOYcL8L6rD9bDIVkVQ==" saltValue="QkxZFra4rL/DCQGS30hFMg==" spinCount="100000" sqref="DJ36" name="Rango5_2_9_1_2_1_1"/>
    <protectedRange algorithmName="SHA-512" hashValue="EHL52raPLtZgB/rARbyOwOR3zMZgwRM51UT8YXusNL/DFwudmL8CmkW03UHYyZWn5pBswUeiKXicqDUGk6t2KQ==" saltValue="w3gp9d9Tw2Tnh/biRSLAoA==" spinCount="100000" sqref="DR36" name="Rango7_2_9_1_2_1_1"/>
    <protectedRange algorithmName="SHA-512" hashValue="N9Wg9ZSU2+8MAuMQNLD3104KNVxibvsyEhMve1He7pXtKMg7MZvy0zXyAEm+y1Q7DtoyeytwOX77+32k4gvedA==" saltValue="Dyi66yWQgjcJ/B7hYerlDQ==" spinCount="100000" sqref="AM36:AP36 DV22" name="Rango1_41_4_1_1"/>
    <protectedRange algorithmName="SHA-512" hashValue="N9Wg9ZSU2+8MAuMQNLD3104KNVxibvsyEhMve1He7pXtKMg7MZvy0zXyAEm+y1Q7DtoyeytwOX77+32k4gvedA==" saltValue="Dyi66yWQgjcJ/B7hYerlDQ==" spinCount="100000" sqref="D36:F36 H36:T36 W36:AD36" name="Rango1_28_3_1_1"/>
    <protectedRange algorithmName="SHA-512" hashValue="N9Wg9ZSU2+8MAuMQNLD3104KNVxibvsyEhMve1He7pXtKMg7MZvy0zXyAEm+y1Q7DtoyeytwOX77+32k4gvedA==" saltValue="Dyi66yWQgjcJ/B7hYerlDQ==" spinCount="100000" sqref="AQ36:AT36" name="Rango1_12_3_1_1"/>
    <protectedRange algorithmName="SHA-512" hashValue="aIaM3m8h6tiyfXV9OanNHSGLVQiy9cwZJt1uaJfdku2BWb0OvSsT5mApTfX4YGY7rjybJu4nU9vG0Gr8eOnBxw==" saltValue="gJlEfOCQb0/3U/nnA8eQDw==" spinCount="100000" sqref="DD36" name="Rango4_2_9_1_1_2_1_1"/>
    <protectedRange algorithmName="SHA-512" hashValue="aIaM3m8h6tiyfXV9OanNHSGLVQiy9cwZJt1uaJfdku2BWb0OvSsT5mApTfX4YGY7rjybJu4nU9vG0Gr8eOnBxw==" saltValue="gJlEfOCQb0/3U/nnA8eQDw==" spinCount="100000" sqref="DD26" name="Rango4_2_7"/>
    <protectedRange algorithmName="SHA-512" hashValue="aIaM3m8h6tiyfXV9OanNHSGLVQiy9cwZJt1uaJfdku2BWb0OvSsT5mApTfX4YGY7rjybJu4nU9vG0Gr8eOnBxw==" saltValue="gJlEfOCQb0/3U/nnA8eQDw==" spinCount="100000" sqref="DE14" name="Rango4_2_1_1_1_2_1"/>
    <protectedRange algorithmName="SHA-512" hashValue="N9Wg9ZSU2+8MAuMQNLD3104KNVxibvsyEhMve1He7pXtKMg7MZvy0zXyAEm+y1Q7DtoyeytwOX77+32k4gvedA==" saltValue="Dyi66yWQgjcJ/B7hYerlDQ==" spinCount="100000" sqref="BG14:BY14 AE14 AK14:AL14 AU14:BB14" name="Rango1_7_1_3_1_1_1"/>
    <protectedRange algorithmName="SHA-512" hashValue="N9Wg9ZSU2+8MAuMQNLD3104KNVxibvsyEhMve1He7pXtKMg7MZvy0zXyAEm+y1Q7DtoyeytwOX77+32k4gvedA==" saltValue="Dyi66yWQgjcJ/B7hYerlDQ==" spinCount="100000" sqref="BC14:BE14" name="Rango1_2_5_1_3_1_1_1"/>
    <protectedRange algorithmName="SHA-512" hashValue="J+opvyzWA3AQN6VqEp3vI3rWK0kBwx0shbzn1ftJgcJP2zXm2+GO+hfPqZv6nlqpFlzCHm4ZdWZixN6IHvFwYw==" saltValue="2DxUG656HEccBblGnsGfRA==" spinCount="100000" sqref="DM14" name="Rango8_2_5_1_3_1_1_1"/>
    <protectedRange algorithmName="SHA-512" hashValue="aIaM3m8h6tiyfXV9OanNHSGLVQiy9cwZJt1uaJfdku2BWb0OvSsT5mApTfX4YGY7rjybJu4nU9vG0Gr8eOnBxw==" saltValue="gJlEfOCQb0/3U/nnA8eQDw==" spinCount="100000" sqref="DF14:DG14" name="Rango4_2_5_1_4_1_1_1"/>
    <protectedRange algorithmName="SHA-512" hashValue="vEnaVylGluLxz/xrRVaoyyJp4YaoXr2q2HEkl5qqsY14TmKYZqSiifPcXOZYgJIA620NLOYcL8L6rD9bDIVkVQ==" saltValue="QkxZFra4rL/DCQGS30hFMg==" spinCount="100000" sqref="DJ14" name="Rango5_2_5_1_3_1_1_1"/>
    <protectedRange algorithmName="SHA-512" hashValue="EHL52raPLtZgB/rARbyOwOR3zMZgwRM51UT8YXusNL/DFwudmL8CmkW03UHYyZWn5pBswUeiKXicqDUGk6t2KQ==" saltValue="w3gp9d9Tw2Tnh/biRSLAoA==" spinCount="100000" sqref="DR14" name="Rango7_2_5_1_3_1_1_1"/>
    <protectedRange algorithmName="SHA-512" hashValue="N9Wg9ZSU2+8MAuMQNLD3104KNVxibvsyEhMve1He7pXtKMg7MZvy0zXyAEm+y1Q7DtoyeytwOX77+32k4gvedA==" saltValue="Dyi66yWQgjcJ/B7hYerlDQ==" spinCount="100000" sqref="AM14:AP14" name="Rango1_38_3_1_1_1"/>
    <protectedRange algorithmName="SHA-512" hashValue="N9Wg9ZSU2+8MAuMQNLD3104KNVxibvsyEhMve1He7pXtKMg7MZvy0zXyAEm+y1Q7DtoyeytwOX77+32k4gvedA==" saltValue="Dyi66yWQgjcJ/B7hYerlDQ==" spinCount="100000" sqref="D14:F14 H14:T14 W14:AD14 AA37 AA186" name="Rango1_24_3_1_1_1"/>
    <protectedRange algorithmName="SHA-512" hashValue="N9Wg9ZSU2+8MAuMQNLD3104KNVxibvsyEhMve1He7pXtKMg7MZvy0zXyAEm+y1Q7DtoyeytwOX77+32k4gvedA==" saltValue="Dyi66yWQgjcJ/B7hYerlDQ==" spinCount="100000" sqref="AQ14:AT14" name="Rango1_8_4_1_1_1"/>
    <protectedRange algorithmName="SHA-512" hashValue="aIaM3m8h6tiyfXV9OanNHSGLVQiy9cwZJt1uaJfdku2BWb0OvSsT5mApTfX4YGY7rjybJu4nU9vG0Gr8eOnBxw==" saltValue="gJlEfOCQb0/3U/nnA8eQDw==" spinCount="100000" sqref="DD14" name="Rango4_2_5_1_1_3_1_1_1"/>
    <protectedRange algorithmName="SHA-512" hashValue="aIaM3m8h6tiyfXV9OanNHSGLVQiy9cwZJt1uaJfdku2BWb0OvSsT5mApTfX4YGY7rjybJu4nU9vG0Gr8eOnBxw==" saltValue="gJlEfOCQb0/3U/nnA8eQDw==" spinCount="100000" sqref="DE18" name="Rango4_2_1_1_1_2_2"/>
    <protectedRange algorithmName="SHA-512" hashValue="N9Wg9ZSU2+8MAuMQNLD3104KNVxibvsyEhMve1He7pXtKMg7MZvy0zXyAEm+y1Q7DtoyeytwOX77+32k4gvedA==" saltValue="Dyi66yWQgjcJ/B7hYerlDQ==" spinCount="100000" sqref="BG18:BY18 AE18 AK18:AL18 AU18:BB18" name="Rango1_7_1_1_1_1_1_1"/>
    <protectedRange algorithmName="SHA-512" hashValue="N9Wg9ZSU2+8MAuMQNLD3104KNVxibvsyEhMve1He7pXtKMg7MZvy0zXyAEm+y1Q7DtoyeytwOX77+32k4gvedA==" saltValue="Dyi66yWQgjcJ/B7hYerlDQ==" spinCount="100000" sqref="BC18:BE18" name="Rango1_2_5_1_1_1_1_1_1"/>
    <protectedRange algorithmName="SHA-512" hashValue="J+opvyzWA3AQN6VqEp3vI3rWK0kBwx0shbzn1ftJgcJP2zXm2+GO+hfPqZv6nlqpFlzCHm4ZdWZixN6IHvFwYw==" saltValue="2DxUG656HEccBblGnsGfRA==" spinCount="100000" sqref="DM18" name="Rango8_2_5_1_1_1_1_1_1"/>
    <protectedRange algorithmName="SHA-512" hashValue="aIaM3m8h6tiyfXV9OanNHSGLVQiy9cwZJt1uaJfdku2BWb0OvSsT5mApTfX4YGY7rjybJu4nU9vG0Gr8eOnBxw==" saltValue="gJlEfOCQb0/3U/nnA8eQDw==" spinCount="100000" sqref="DG18" name="Rango4_2_5_1_1_4_2_1"/>
    <protectedRange algorithmName="SHA-512" hashValue="vEnaVylGluLxz/xrRVaoyyJp4YaoXr2q2HEkl5qqsY14TmKYZqSiifPcXOZYgJIA620NLOYcL8L6rD9bDIVkVQ==" saltValue="QkxZFra4rL/DCQGS30hFMg==" spinCount="100000" sqref="DJ18" name="Rango5_2_5_1_1_1_1_1_1"/>
    <protectedRange algorithmName="SHA-512" hashValue="EHL52raPLtZgB/rARbyOwOR3zMZgwRM51UT8YXusNL/DFwudmL8CmkW03UHYyZWn5pBswUeiKXicqDUGk6t2KQ==" saltValue="w3gp9d9Tw2Tnh/biRSLAoA==" spinCount="100000" sqref="DR18" name="Rango7_2_5_1_1_1_1_1_1"/>
    <protectedRange algorithmName="SHA-512" hashValue="N9Wg9ZSU2+8MAuMQNLD3104KNVxibvsyEhMve1He7pXtKMg7MZvy0zXyAEm+y1Q7DtoyeytwOX77+32k4gvedA==" saltValue="Dyi66yWQgjcJ/B7hYerlDQ==" spinCount="100000" sqref="AM18:AP18" name="Rango1_38_1_1_1_1_1"/>
    <protectedRange algorithmName="SHA-512" hashValue="N9Wg9ZSU2+8MAuMQNLD3104KNVxibvsyEhMve1He7pXtKMg7MZvy0zXyAEm+y1Q7DtoyeytwOX77+32k4gvedA==" saltValue="Dyi66yWQgjcJ/B7hYerlDQ==" spinCount="100000" sqref="D18:F18 H18:T18 W18:AD18" name="Rango1_24_1_1_1_1_1"/>
    <protectedRange algorithmName="SHA-512" hashValue="N9Wg9ZSU2+8MAuMQNLD3104KNVxibvsyEhMve1He7pXtKMg7MZvy0zXyAEm+y1Q7DtoyeytwOX77+32k4gvedA==" saltValue="Dyi66yWQgjcJ/B7hYerlDQ==" spinCount="100000" sqref="AQ18:AT18" name="Rango1_8_1_1_1_1_1"/>
    <protectedRange algorithmName="SHA-512" hashValue="aIaM3m8h6tiyfXV9OanNHSGLVQiy9cwZJt1uaJfdku2BWb0OvSsT5mApTfX4YGY7rjybJu4nU9vG0Gr8eOnBxw==" saltValue="gJlEfOCQb0/3U/nnA8eQDw==" spinCount="100000" sqref="DF18" name="Rango4_2_5_1_1_4_1_1_1"/>
    <protectedRange algorithmName="SHA-512" hashValue="aIaM3m8h6tiyfXV9OanNHSGLVQiy9cwZJt1uaJfdku2BWb0OvSsT5mApTfX4YGY7rjybJu4nU9vG0Gr8eOnBxw==" saltValue="gJlEfOCQb0/3U/nnA8eQDw==" spinCount="100000" sqref="DD18" name="Rango4_2_5_1_1_2_1_1_1_2_1"/>
    <protectedRange algorithmName="SHA-512" hashValue="aIaM3m8h6tiyfXV9OanNHSGLVQiy9cwZJt1uaJfdku2BWb0OvSsT5mApTfX4YGY7rjybJu4nU9vG0Gr8eOnBxw==" saltValue="gJlEfOCQb0/3U/nnA8eQDw==" spinCount="100000" sqref="DE51" name="Rango4_2_1_1_1_2_4"/>
    <protectedRange algorithmName="SHA-512" hashValue="N9Wg9ZSU2+8MAuMQNLD3104KNVxibvsyEhMve1He7pXtKMg7MZvy0zXyAEm+y1Q7DtoyeytwOX77+32k4gvedA==" saltValue="Dyi66yWQgjcJ/B7hYerlDQ==" spinCount="100000" sqref="BG51:BY51 AE51 AK51 AU51:BB51" name="Rango1_3_1_2_2_1_2_1"/>
    <protectedRange algorithmName="SHA-512" hashValue="N9Wg9ZSU2+8MAuMQNLD3104KNVxibvsyEhMve1He7pXtKMg7MZvy0zXyAEm+y1Q7DtoyeytwOX77+32k4gvedA==" saltValue="Dyi66yWQgjcJ/B7hYerlDQ==" spinCount="100000" sqref="BC51:BE51" name="Rango1_2_2_1_1_2_1_2_1"/>
    <protectedRange algorithmName="SHA-512" hashValue="J+opvyzWA3AQN6VqEp3vI3rWK0kBwx0shbzn1ftJgcJP2zXm2+GO+hfPqZv6nlqpFlzCHm4ZdWZixN6IHvFwYw==" saltValue="2DxUG656HEccBblGnsGfRA==" spinCount="100000" sqref="DM51" name="Rango8_2_1_1_1_1_1_1_1_1"/>
    <protectedRange algorithmName="SHA-512" hashValue="EHL52raPLtZgB/rARbyOwOR3zMZgwRM51UT8YXusNL/DFwudmL8CmkW03UHYyZWn5pBswUeiKXicqDUGk6t2KQ==" saltValue="w3gp9d9Tw2Tnh/biRSLAoA==" spinCount="100000" sqref="DR51" name="Rango7_2_1_1_1_1_2_1_2_1"/>
    <protectedRange algorithmName="SHA-512" hashValue="N9Wg9ZSU2+8MAuMQNLD3104KNVxibvsyEhMve1He7pXtKMg7MZvy0zXyAEm+y1Q7DtoyeytwOX77+32k4gvedA==" saltValue="Dyi66yWQgjcJ/B7hYerlDQ==" spinCount="100000" sqref="AM51:AP51" name="Rango1_41_2_2_1_2_1"/>
    <protectedRange algorithmName="SHA-512" hashValue="N9Wg9ZSU2+8MAuMQNLD3104KNVxibvsyEhMve1He7pXtKMg7MZvy0zXyAEm+y1Q7DtoyeytwOX77+32k4gvedA==" saltValue="Dyi66yWQgjcJ/B7hYerlDQ==" spinCount="100000" sqref="D51:F51 H51:T51 W51:AD51" name="Rango1_29_3_1_2_1"/>
    <protectedRange algorithmName="SHA-512" hashValue="N9Wg9ZSU2+8MAuMQNLD3104KNVxibvsyEhMve1He7pXtKMg7MZvy0zXyAEm+y1Q7DtoyeytwOX77+32k4gvedA==" saltValue="Dyi66yWQgjcJ/B7hYerlDQ==" spinCount="100000" sqref="AQ51:AT51" name="Rango1_14_2_1_2_1"/>
    <protectedRange algorithmName="SHA-512" hashValue="N9Wg9ZSU2+8MAuMQNLD3104KNVxibvsyEhMve1He7pXtKMg7MZvy0zXyAEm+y1Q7DtoyeytwOX77+32k4gvedA==" saltValue="Dyi66yWQgjcJ/B7hYerlDQ==" spinCount="100000" sqref="AL51" name="Rango1_3_1_2_2_1_2_1_1"/>
    <protectedRange algorithmName="SHA-512" hashValue="vEnaVylGluLxz/xrRVaoyyJp4YaoXr2q2HEkl5qqsY14TmKYZqSiifPcXOZYgJIA620NLOYcL8L6rD9bDIVkVQ==" saltValue="QkxZFra4rL/DCQGS30hFMg==" spinCount="100000" sqref="DJ51" name="Rango5_2_1_1_1_1_2_1_2_1"/>
    <protectedRange algorithmName="SHA-512" hashValue="aIaM3m8h6tiyfXV9OanNHSGLVQiy9cwZJt1uaJfdku2BWb0OvSsT5mApTfX4YGY7rjybJu4nU9vG0Gr8eOnBxw==" saltValue="gJlEfOCQb0/3U/nnA8eQDw==" spinCount="100000" sqref="DE53:DE54" name="Rango4_2_1_1_1_2_5"/>
    <protectedRange algorithmName="SHA-512" hashValue="N9Wg9ZSU2+8MAuMQNLD3104KNVxibvsyEhMve1He7pXtKMg7MZvy0zXyAEm+y1Q7DtoyeytwOX77+32k4gvedA==" saltValue="Dyi66yWQgjcJ/B7hYerlDQ==" spinCount="100000" sqref="BG53:BY54 AE53:AE54 AK53:AL54 AU53:BB54" name="Rango1_3_1_2_2_1_1_1_1"/>
    <protectedRange algorithmName="SHA-512" hashValue="N9Wg9ZSU2+8MAuMQNLD3104KNVxibvsyEhMve1He7pXtKMg7MZvy0zXyAEm+y1Q7DtoyeytwOX77+32k4gvedA==" saltValue="Dyi66yWQgjcJ/B7hYerlDQ==" spinCount="100000" sqref="BE53:BE54 BC54:BD54" name="Rango1_2_2_1_1_2_1_1_1_1"/>
    <protectedRange algorithmName="SHA-512" hashValue="N9Wg9ZSU2+8MAuMQNLD3104KNVxibvsyEhMve1He7pXtKMg7MZvy0zXyAEm+y1Q7DtoyeytwOX77+32k4gvedA==" saltValue="Dyi66yWQgjcJ/B7hYerlDQ==" spinCount="100000" sqref="BC53:BD53" name="Rango1_3_1_1_1_1_1_1_1"/>
    <protectedRange algorithmName="SHA-512" hashValue="J+opvyzWA3AQN6VqEp3vI3rWK0kBwx0shbzn1ftJgcJP2zXm2+GO+hfPqZv6nlqpFlzCHm4ZdWZixN6IHvFwYw==" saltValue="2DxUG656HEccBblGnsGfRA==" spinCount="100000" sqref="DM53:DM54" name="Rango8_2_1_1_1_1_3_1_1_1"/>
    <protectedRange algorithmName="SHA-512" hashValue="aIaM3m8h6tiyfXV9OanNHSGLVQiy9cwZJt1uaJfdku2BWb0OvSsT5mApTfX4YGY7rjybJu4nU9vG0Gr8eOnBxw==" saltValue="gJlEfOCQb0/3U/nnA8eQDw==" spinCount="100000" sqref="DF53:DG54" name="Rango4_2_1_1_1_1_3_1_1_1"/>
    <protectedRange algorithmName="SHA-512" hashValue="EHL52raPLtZgB/rARbyOwOR3zMZgwRM51UT8YXusNL/DFwudmL8CmkW03UHYyZWn5pBswUeiKXicqDUGk6t2KQ==" saltValue="w3gp9d9Tw2Tnh/biRSLAoA==" spinCount="100000" sqref="DR53:DR54" name="Rango7_2_1_1_1_1_2_1_1_1_1"/>
    <protectedRange algorithmName="SHA-512" hashValue="N9Wg9ZSU2+8MAuMQNLD3104KNVxibvsyEhMve1He7pXtKMg7MZvy0zXyAEm+y1Q7DtoyeytwOX77+32k4gvedA==" saltValue="Dyi66yWQgjcJ/B7hYerlDQ==" spinCount="100000" sqref="AM53:AM54" name="Rango1_41_2_2_1_1_1_1"/>
    <protectedRange algorithmName="SHA-512" hashValue="N9Wg9ZSU2+8MAuMQNLD3104KNVxibvsyEhMve1He7pXtKMg7MZvy0zXyAEm+y1Q7DtoyeytwOX77+32k4gvedA==" saltValue="Dyi66yWQgjcJ/B7hYerlDQ==" spinCount="100000" sqref="D53:F54 H53:T54 W53:AD54" name="Rango1_29_3_1_1_1_1"/>
    <protectedRange algorithmName="SHA-512" hashValue="N9Wg9ZSU2+8MAuMQNLD3104KNVxibvsyEhMve1He7pXtKMg7MZvy0zXyAEm+y1Q7DtoyeytwOX77+32k4gvedA==" saltValue="Dyi66yWQgjcJ/B7hYerlDQ==" spinCount="100000" sqref="AQ53:AT54" name="Rango1_14_2_1_1_1_1"/>
    <protectedRange algorithmName="SHA-512" hashValue="N9Wg9ZSU2+8MAuMQNLD3104KNVxibvsyEhMve1He7pXtKMg7MZvy0zXyAEm+y1Q7DtoyeytwOX77+32k4gvedA==" saltValue="Dyi66yWQgjcJ/B7hYerlDQ==" spinCount="100000" sqref="AN53:AP54" name="Rango1_41_2_2_1_1_1_1_1"/>
    <protectedRange algorithmName="SHA-512" hashValue="aIaM3m8h6tiyfXV9OanNHSGLVQiy9cwZJt1uaJfdku2BWb0OvSsT5mApTfX4YGY7rjybJu4nU9vG0Gr8eOnBxw==" saltValue="gJlEfOCQb0/3U/nnA8eQDw==" spinCount="100000" sqref="DD53" name="Rango4_2_1_1_1_1_1_1_1_1_1"/>
    <protectedRange algorithmName="SHA-512" hashValue="vEnaVylGluLxz/xrRVaoyyJp4YaoXr2q2HEkl5qqsY14TmKYZqSiifPcXOZYgJIA620NLOYcL8L6rD9bDIVkVQ==" saltValue="QkxZFra4rL/DCQGS30hFMg==" spinCount="100000" sqref="DJ53:DJ54" name="Rango5_2_1_1_1_1_2_1_1_1_1"/>
    <protectedRange algorithmName="SHA-512" hashValue="N9Wg9ZSU2+8MAuMQNLD3104KNVxibvsyEhMve1He7pXtKMg7MZvy0zXyAEm+y1Q7DtoyeytwOX77+32k4gvedA==" saltValue="Dyi66yWQgjcJ/B7hYerlDQ==" spinCount="100000" sqref="BG31:BY31 AE31 AK31:AL31 AU31:BB31" name="Rango1_10_1_3_1_1"/>
    <protectedRange algorithmName="SHA-512" hashValue="N9Wg9ZSU2+8MAuMQNLD3104KNVxibvsyEhMve1He7pXtKMg7MZvy0zXyAEm+y1Q7DtoyeytwOX77+32k4gvedA==" saltValue="Dyi66yWQgjcJ/B7hYerlDQ==" spinCount="100000" sqref="BC31:BE31" name="Rango1_2_8_1_3_1_1"/>
    <protectedRange algorithmName="SHA-512" hashValue="J+opvyzWA3AQN6VqEp3vI3rWK0kBwx0shbzn1ftJgcJP2zXm2+GO+hfPqZv6nlqpFlzCHm4ZdWZixN6IHvFwYw==" saltValue="2DxUG656HEccBblGnsGfRA==" spinCount="100000" sqref="DM31" name="Rango8_2_8_1_2_1_1"/>
    <protectedRange algorithmName="SHA-512" hashValue="aIaM3m8h6tiyfXV9OanNHSGLVQiy9cwZJt1uaJfdku2BWb0OvSsT5mApTfX4YGY7rjybJu4nU9vG0Gr8eOnBxw==" saltValue="gJlEfOCQb0/3U/nnA8eQDw==" spinCount="100000" sqref="DF31:DG31 DD31" name="Rango4_2_8_1_3_1_1"/>
    <protectedRange algorithmName="SHA-512" hashValue="vEnaVylGluLxz/xrRVaoyyJp4YaoXr2q2HEkl5qqsY14TmKYZqSiifPcXOZYgJIA620NLOYcL8L6rD9bDIVkVQ==" saltValue="QkxZFra4rL/DCQGS30hFMg==" spinCount="100000" sqref="DJ31" name="Rango5_2_8_1_3_1_1"/>
    <protectedRange algorithmName="SHA-512" hashValue="EHL52raPLtZgB/rARbyOwOR3zMZgwRM51UT8YXusNL/DFwudmL8CmkW03UHYyZWn5pBswUeiKXicqDUGk6t2KQ==" saltValue="w3gp9d9Tw2Tnh/biRSLAoA==" spinCount="100000" sqref="DR31" name="Rango7_2_8_1_2_1_1"/>
    <protectedRange algorithmName="SHA-512" hashValue="N9Wg9ZSU2+8MAuMQNLD3104KNVxibvsyEhMve1He7pXtKMg7MZvy0zXyAEm+y1Q7DtoyeytwOX77+32k4gvedA==" saltValue="Dyi66yWQgjcJ/B7hYerlDQ==" spinCount="100000" sqref="AM31:AP31" name="Rango1_39_1_3_1_1"/>
    <protectedRange algorithmName="SHA-512" hashValue="N9Wg9ZSU2+8MAuMQNLD3104KNVxibvsyEhMve1He7pXtKMg7MZvy0zXyAEm+y1Q7DtoyeytwOX77+32k4gvedA==" saltValue="Dyi66yWQgjcJ/B7hYerlDQ==" spinCount="100000" sqref="D31:F31 H31:T31 W31:AD31" name="Rango1_27_3_1_1"/>
    <protectedRange algorithmName="SHA-512" hashValue="aIaM3m8h6tiyfXV9OanNHSGLVQiy9cwZJt1uaJfdku2BWb0OvSsT5mApTfX4YGY7rjybJu4nU9vG0Gr8eOnBxw==" saltValue="gJlEfOCQb0/3U/nnA8eQDw==" spinCount="100000" sqref="DE31" name="Rango4_2_1_1_1_2_7_1_1"/>
    <protectedRange algorithmName="SHA-512" hashValue="N9Wg9ZSU2+8MAuMQNLD3104KNVxibvsyEhMve1He7pXtKMg7MZvy0zXyAEm+y1Q7DtoyeytwOX77+32k4gvedA==" saltValue="Dyi66yWQgjcJ/B7hYerlDQ==" spinCount="100000" sqref="AQ31:AT31" name="Rango1_11_3_1_1"/>
    <protectedRange algorithmName="SHA-512" hashValue="vEnaVylGluLxz/xrRVaoyyJp4YaoXr2q2HEkl5qqsY14TmKYZqSiifPcXOZYgJIA620NLOYcL8L6rD9bDIVkVQ==" saltValue="QkxZFra4rL/DCQGS30hFMg==" spinCount="100000" sqref="DI6" name="Rango5_2_1_1_1_2_1"/>
    <protectedRange algorithmName="SHA-512" hashValue="ClUKEHRoo0wopQcAM6bbC5750Ppp19rKRO9pWeS64A4B+6hdghTlzRH1Ar87c7BXXrQA/RI5D9fOb0AXNITDfw==" saltValue="NwXO5JLsgGk4lYFtBxPG3g==" spinCount="100000" sqref="DL6" name="Rango9_2_1_1_2_1"/>
    <protectedRange algorithmName="SHA-512" hashValue="N9Wg9ZSU2+8MAuMQNLD3104KNVxibvsyEhMve1He7pXtKMg7MZvy0zXyAEm+y1Q7DtoyeytwOX77+32k4gvedA==" saltValue="Dyi66yWQgjcJ/B7hYerlDQ==" spinCount="100000" sqref="DV6" name="Rango1_33_2_1"/>
    <protectedRange algorithmName="SHA-512" hashValue="aIaM3m8h6tiyfXV9OanNHSGLVQiy9cwZJt1uaJfdku2BWb0OvSsT5mApTfX4YGY7rjybJu4nU9vG0Gr8eOnBxw==" saltValue="gJlEfOCQb0/3U/nnA8eQDw==" spinCount="100000" sqref="DE6" name="Rango4_2_1_1_1_2_14_1"/>
    <protectedRange algorithmName="SHA-512" hashValue="N9Wg9ZSU2+8MAuMQNLD3104KNVxibvsyEhMve1He7pXtKMg7MZvy0zXyAEm+y1Q7DtoyeytwOX77+32k4gvedA==" saltValue="Dyi66yWQgjcJ/B7hYerlDQ==" spinCount="100000" sqref="D6:F6 H6:T6 W6:AD6" name="Rango1_23_1_1_2_1"/>
    <protectedRange algorithmName="SHA-512" hashValue="N9Wg9ZSU2+8MAuMQNLD3104KNVxibvsyEhMve1He7pXtKMg7MZvy0zXyAEm+y1Q7DtoyeytwOX77+32k4gvedA==" saltValue="Dyi66yWQgjcJ/B7hYerlDQ==" spinCount="100000" sqref="AQ6:AT6" name="Rango1_6_1_2_1"/>
    <protectedRange algorithmName="SHA-512" hashValue="vEnaVylGluLxz/xrRVaoyyJp4YaoXr2q2HEkl5qqsY14TmKYZqSiifPcXOZYgJIA620NLOYcL8L6rD9bDIVkVQ==" saltValue="QkxZFra4rL/DCQGS30hFMg==" spinCount="100000" sqref="DI7" name="Rango5_2_1_1_1_2_4"/>
    <protectedRange algorithmName="SHA-512" hashValue="ClUKEHRoo0wopQcAM6bbC5750Ppp19rKRO9pWeS64A4B+6hdghTlzRH1Ar87c7BXXrQA/RI5D9fOb0AXNITDfw==" saltValue="NwXO5JLsgGk4lYFtBxPG3g==" spinCount="100000" sqref="DL7" name="Rango9_2_1_1_2_4"/>
    <protectedRange algorithmName="SHA-512" hashValue="N9Wg9ZSU2+8MAuMQNLD3104KNVxibvsyEhMve1He7pXtKMg7MZvy0zXyAEm+y1Q7DtoyeytwOX77+32k4gvedA==" saltValue="Dyi66yWQgjcJ/B7hYerlDQ==" spinCount="100000" sqref="DV7" name="Rango1_33_2_4"/>
    <protectedRange algorithmName="SHA-512" hashValue="aIaM3m8h6tiyfXV9OanNHSGLVQiy9cwZJt1uaJfdku2BWb0OvSsT5mApTfX4YGY7rjybJu4nU9vG0Gr8eOnBxw==" saltValue="gJlEfOCQb0/3U/nnA8eQDw==" spinCount="100000" sqref="DE7" name="Rango4_2_1_1_1_2_2_1_3"/>
    <protectedRange algorithmName="SHA-512" hashValue="N9Wg9ZSU2+8MAuMQNLD3104KNVxibvsyEhMve1He7pXtKMg7MZvy0zXyAEm+y1Q7DtoyeytwOX77+32k4gvedA==" saltValue="Dyi66yWQgjcJ/B7hYerlDQ==" spinCount="100000" sqref="AK7:AL7 BG7:BY7 AE7 AU7:BB7" name="Rango1_6_1_1_1_2_1_1_3"/>
    <protectedRange algorithmName="SHA-512" hashValue="N9Wg9ZSU2+8MAuMQNLD3104KNVxibvsyEhMve1He7pXtKMg7MZvy0zXyAEm+y1Q7DtoyeytwOX77+32k4gvedA==" saltValue="Dyi66yWQgjcJ/B7hYerlDQ==" spinCount="100000" sqref="BC7:BE7" name="Rango1_2_4_1_1_1_2_1_1_3"/>
    <protectedRange algorithmName="SHA-512" hashValue="N9Wg9ZSU2+8MAuMQNLD3104KNVxibvsyEhMve1He7pXtKMg7MZvy0zXyAEm+y1Q7DtoyeytwOX77+32k4gvedA==" saltValue="Dyi66yWQgjcJ/B7hYerlDQ==" spinCount="100000" sqref="AM7:AP7" name="Rango1_33_1_1_2_1_1_3"/>
    <protectedRange algorithmName="SHA-512" hashValue="N9Wg9ZSU2+8MAuMQNLD3104KNVxibvsyEhMve1He7pXtKMg7MZvy0zXyAEm+y1Q7DtoyeytwOX77+32k4gvedA==" saltValue="Dyi66yWQgjcJ/B7hYerlDQ==" spinCount="100000" sqref="D7:F7 H7:T7 W7:AD7" name="Rango1_19_1_1_2_1_1_3"/>
    <protectedRange algorithmName="SHA-512" hashValue="N9Wg9ZSU2+8MAuMQNLD3104KNVxibvsyEhMve1He7pXtKMg7MZvy0zXyAEm+y1Q7DtoyeytwOX77+32k4gvedA==" saltValue="Dyi66yWQgjcJ/B7hYerlDQ==" spinCount="100000" sqref="AQ7:AT7" name="Rango1_7_2_1_2_1_1_3"/>
    <protectedRange algorithmName="SHA-512" hashValue="aIaM3m8h6tiyfXV9OanNHSGLVQiy9cwZJt1uaJfdku2BWb0OvSsT5mApTfX4YGY7rjybJu4nU9vG0Gr8eOnBxw==" saltValue="gJlEfOCQb0/3U/nnA8eQDw==" spinCount="100000" sqref="DF7:DG7" name="Rango4_2_4_1_2_1_1_2_1_1_3"/>
    <protectedRange algorithmName="SHA-512" hashValue="aIaM3m8h6tiyfXV9OanNHSGLVQiy9cwZJt1uaJfdku2BWb0OvSsT5mApTfX4YGY7rjybJu4nU9vG0Gr8eOnBxw==" saltValue="gJlEfOCQb0/3U/nnA8eQDw==" spinCount="100000" sqref="DD7" name="Rango4_2_4_1_1_1_2_1_1_2_1_1_3"/>
    <protectedRange algorithmName="SHA-512" hashValue="J+opvyzWA3AQN6VqEp3vI3rWK0kBwx0shbzn1ftJgcJP2zXm2+GO+hfPqZv6nlqpFlzCHm4ZdWZixN6IHvFwYw==" saltValue="2DxUG656HEccBblGnsGfRA==" spinCount="100000" sqref="DM7" name="Rango8_2_4_1_1_2_1_1_2_1_1_3"/>
    <protectedRange algorithmName="SHA-512" hashValue="vEnaVylGluLxz/xrRVaoyyJp4YaoXr2q2HEkl5qqsY14TmKYZqSiifPcXOZYgJIA620NLOYcL8L6rD9bDIVkVQ==" saltValue="QkxZFra4rL/DCQGS30hFMg==" spinCount="100000" sqref="DJ7" name="Rango5_2_4_1_1_2_1_1_2_1_1_3"/>
    <protectedRange algorithmName="SHA-512" hashValue="EHL52raPLtZgB/rARbyOwOR3zMZgwRM51UT8YXusNL/DFwudmL8CmkW03UHYyZWn5pBswUeiKXicqDUGk6t2KQ==" saltValue="w3gp9d9Tw2Tnh/biRSLAoA==" spinCount="100000" sqref="DR7" name="Rango7_2_4_1_1_2_1_1_2_1_1_3"/>
    <protectedRange algorithmName="SHA-512" hashValue="N9Wg9ZSU2+8MAuMQNLD3104KNVxibvsyEhMve1He7pXtKMg7MZvy0zXyAEm+y1Q7DtoyeytwOX77+32k4gvedA==" saltValue="Dyi66yWQgjcJ/B7hYerlDQ==" spinCount="100000" sqref="DV13" name="Rango1_38_3"/>
    <protectedRange algorithmName="SHA-512" hashValue="vEnaVylGluLxz/xrRVaoyyJp4YaoXr2q2HEkl5qqsY14TmKYZqSiifPcXOZYgJIA620NLOYcL8L6rD9bDIVkVQ==" saltValue="QkxZFra4rL/DCQGS30hFMg==" spinCount="100000" sqref="DI11:DI13" name="Rango5_2_1_1_1_2_1_3"/>
    <protectedRange algorithmName="SHA-512" hashValue="ClUKEHRoo0wopQcAM6bbC5750Ppp19rKRO9pWeS64A4B+6hdghTlzRH1Ar87c7BXXrQA/RI5D9fOb0AXNITDfw==" saltValue="NwXO5JLsgGk4lYFtBxPG3g==" spinCount="100000" sqref="DL11:DL13" name="Rango9_2_1_1_2_1_3"/>
    <protectedRange algorithmName="SHA-512" hashValue="N9Wg9ZSU2+8MAuMQNLD3104KNVxibvsyEhMve1He7pXtKMg7MZvy0zXyAEm+y1Q7DtoyeytwOX77+32k4gvedA==" saltValue="Dyi66yWQgjcJ/B7hYerlDQ==" spinCount="100000" sqref="DV11:DV12" name="Rango1_38_2_1_3"/>
    <protectedRange algorithmName="SHA-512" hashValue="aIaM3m8h6tiyfXV9OanNHSGLVQiy9cwZJt1uaJfdku2BWb0OvSsT5mApTfX4YGY7rjybJu4nU9vG0Gr8eOnBxw==" saltValue="gJlEfOCQb0/3U/nnA8eQDw==" spinCount="100000" sqref="DE11:DE12" name="Rango4_2_1_1_1_2_3_1_3"/>
    <protectedRange algorithmName="SHA-512" hashValue="N9Wg9ZSU2+8MAuMQNLD3104KNVxibvsyEhMve1He7pXtKMg7MZvy0zXyAEm+y1Q7DtoyeytwOX77+32k4gvedA==" saltValue="Dyi66yWQgjcJ/B7hYerlDQ==" spinCount="100000" sqref="AK11:AK12 BG11:BY12 AE11:AE12 AU11:BB12" name="Rango1_6_1_3_1_2_1_1_3"/>
    <protectedRange algorithmName="SHA-512" hashValue="N9Wg9ZSU2+8MAuMQNLD3104KNVxibvsyEhMve1He7pXtKMg7MZvy0zXyAEm+y1Q7DtoyeytwOX77+32k4gvedA==" saltValue="Dyi66yWQgjcJ/B7hYerlDQ==" spinCount="100000" sqref="BC11:BE12" name="Rango1_2_4_1_3_1_2_1_1_3"/>
    <protectedRange algorithmName="SHA-512" hashValue="N9Wg9ZSU2+8MAuMQNLD3104KNVxibvsyEhMve1He7pXtKMg7MZvy0zXyAEm+y1Q7DtoyeytwOX77+32k4gvedA==" saltValue="Dyi66yWQgjcJ/B7hYerlDQ==" spinCount="100000" sqref="AM11:AP12" name="Rango1_33_3_1_2_1_1_3"/>
    <protectedRange algorithmName="SHA-512" hashValue="N9Wg9ZSU2+8MAuMQNLD3104KNVxibvsyEhMve1He7pXtKMg7MZvy0zXyAEm+y1Q7DtoyeytwOX77+32k4gvedA==" saltValue="Dyi66yWQgjcJ/B7hYerlDQ==" spinCount="100000" sqref="D11:F12 H11:T12 W11:AD12 AA187 AA115 AA190 AA170:AA173" name="Rango1_19_3_1_2_1_1_3"/>
    <protectedRange algorithmName="SHA-512" hashValue="N9Wg9ZSU2+8MAuMQNLD3104KNVxibvsyEhMve1He7pXtKMg7MZvy0zXyAEm+y1Q7DtoyeytwOX77+32k4gvedA==" saltValue="Dyi66yWQgjcJ/B7hYerlDQ==" spinCount="100000" sqref="AQ11:AT12" name="Rango1_7_4_1_2_1_1_3"/>
    <protectedRange algorithmName="SHA-512" hashValue="aIaM3m8h6tiyfXV9OanNHSGLVQiy9cwZJt1uaJfdku2BWb0OvSsT5mApTfX4YGY7rjybJu4nU9vG0Gr8eOnBxw==" saltValue="gJlEfOCQb0/3U/nnA8eQDw==" spinCount="100000" sqref="DF11:DG12" name="Rango4_2_4_1_2_3_1_2_1_1_3"/>
    <protectedRange algorithmName="SHA-512" hashValue="aIaM3m8h6tiyfXV9OanNHSGLVQiy9cwZJt1uaJfdku2BWb0OvSsT5mApTfX4YGY7rjybJu4nU9vG0Gr8eOnBxw==" saltValue="gJlEfOCQb0/3U/nnA8eQDw==" spinCount="100000" sqref="DD11:DD12" name="Rango4_2_4_1_1_1_2_3_1_2_1_1_3"/>
    <protectedRange algorithmName="SHA-512" hashValue="J+opvyzWA3AQN6VqEp3vI3rWK0kBwx0shbzn1ftJgcJP2zXm2+GO+hfPqZv6nlqpFlzCHm4ZdWZixN6IHvFwYw==" saltValue="2DxUG656HEccBblGnsGfRA==" spinCount="100000" sqref="DM11:DM12" name="Rango8_2_4_1_1_2_3_1_2_1_1_3"/>
    <protectedRange algorithmName="SHA-512" hashValue="vEnaVylGluLxz/xrRVaoyyJp4YaoXr2q2HEkl5qqsY14TmKYZqSiifPcXOZYgJIA620NLOYcL8L6rD9bDIVkVQ==" saltValue="QkxZFra4rL/DCQGS30hFMg==" spinCount="100000" sqref="DJ11:DJ12" name="Rango5_2_4_1_1_2_3_1_2_1_1_3"/>
    <protectedRange algorithmName="SHA-512" hashValue="EHL52raPLtZgB/rARbyOwOR3zMZgwRM51UT8YXusNL/DFwudmL8CmkW03UHYyZWn5pBswUeiKXicqDUGk6t2KQ==" saltValue="w3gp9d9Tw2Tnh/biRSLAoA==" spinCount="100000" sqref="DR11:DR12" name="Rango7_2_4_1_1_2_3_1_2_1_1_3"/>
    <protectedRange algorithmName="SHA-512" hashValue="aIaM3m8h6tiyfXV9OanNHSGLVQiy9cwZJt1uaJfdku2BWb0OvSsT5mApTfX4YGY7rjybJu4nU9vG0Gr8eOnBxw==" saltValue="gJlEfOCQb0/3U/nnA8eQDw==" spinCount="100000" sqref="DE13" name="Rango4_2_1_1_1_2_3_2_3"/>
    <protectedRange algorithmName="SHA-512" hashValue="N9Wg9ZSU2+8MAuMQNLD3104KNVxibvsyEhMve1He7pXtKMg7MZvy0zXyAEm+y1Q7DtoyeytwOX77+32k4gvedA==" saltValue="Dyi66yWQgjcJ/B7hYerlDQ==" spinCount="100000" sqref="BG13:BY13 AE13 AK13 AU13:BB13" name="Rango1_6_1_3_2_2_1_1_3"/>
    <protectedRange algorithmName="SHA-512" hashValue="N9Wg9ZSU2+8MAuMQNLD3104KNVxibvsyEhMve1He7pXtKMg7MZvy0zXyAEm+y1Q7DtoyeytwOX77+32k4gvedA==" saltValue="Dyi66yWQgjcJ/B7hYerlDQ==" spinCount="100000" sqref="BC13:BE13" name="Rango1_2_4_1_3_2_2_1_1_3"/>
    <protectedRange algorithmName="SHA-512" hashValue="N9Wg9ZSU2+8MAuMQNLD3104KNVxibvsyEhMve1He7pXtKMg7MZvy0zXyAEm+y1Q7DtoyeytwOX77+32k4gvedA==" saltValue="Dyi66yWQgjcJ/B7hYerlDQ==" spinCount="100000" sqref="AM13:AP13" name="Rango1_33_3_2_2_1_1_3"/>
    <protectedRange algorithmName="SHA-512" hashValue="N9Wg9ZSU2+8MAuMQNLD3104KNVxibvsyEhMve1He7pXtKMg7MZvy0zXyAEm+y1Q7DtoyeytwOX77+32k4gvedA==" saltValue="Dyi66yWQgjcJ/B7hYerlDQ==" spinCount="100000" sqref="D13:F13 H13:T13 W13:AD13" name="Rango1_19_3_2_2_1_1_3"/>
    <protectedRange algorithmName="SHA-512" hashValue="N9Wg9ZSU2+8MAuMQNLD3104KNVxibvsyEhMve1He7pXtKMg7MZvy0zXyAEm+y1Q7DtoyeytwOX77+32k4gvedA==" saltValue="Dyi66yWQgjcJ/B7hYerlDQ==" spinCount="100000" sqref="AQ13:AT13" name="Rango1_7_4_2_2_1_1_3"/>
    <protectedRange algorithmName="SHA-512" hashValue="aIaM3m8h6tiyfXV9OanNHSGLVQiy9cwZJt1uaJfdku2BWb0OvSsT5mApTfX4YGY7rjybJu4nU9vG0Gr8eOnBxw==" saltValue="gJlEfOCQb0/3U/nnA8eQDw==" spinCount="100000" sqref="DF13:DG13" name="Rango4_2_4_1_2_3_2_2_1_1_3"/>
    <protectedRange algorithmName="SHA-512" hashValue="aIaM3m8h6tiyfXV9OanNHSGLVQiy9cwZJt1uaJfdku2BWb0OvSsT5mApTfX4YGY7rjybJu4nU9vG0Gr8eOnBxw==" saltValue="gJlEfOCQb0/3U/nnA8eQDw==" spinCount="100000" sqref="DD13" name="Rango4_2_4_1_1_1_2_3_2_2_1_1_3"/>
    <protectedRange algorithmName="SHA-512" hashValue="J+opvyzWA3AQN6VqEp3vI3rWK0kBwx0shbzn1ftJgcJP2zXm2+GO+hfPqZv6nlqpFlzCHm4ZdWZixN6IHvFwYw==" saltValue="2DxUG656HEccBblGnsGfRA==" spinCount="100000" sqref="DM13" name="Rango8_2_4_1_1_2_3_2_2_1_1_3"/>
    <protectedRange algorithmName="SHA-512" hashValue="vEnaVylGluLxz/xrRVaoyyJp4YaoXr2q2HEkl5qqsY14TmKYZqSiifPcXOZYgJIA620NLOYcL8L6rD9bDIVkVQ==" saltValue="QkxZFra4rL/DCQGS30hFMg==" spinCount="100000" sqref="DJ13" name="Rango5_2_4_1_1_2_3_2_2_1_1_3"/>
    <protectedRange algorithmName="SHA-512" hashValue="EHL52raPLtZgB/rARbyOwOR3zMZgwRM51UT8YXusNL/DFwudmL8CmkW03UHYyZWn5pBswUeiKXicqDUGk6t2KQ==" saltValue="w3gp9d9Tw2Tnh/biRSLAoA==" spinCount="100000" sqref="DR13" name="Rango7_2_4_1_1_2_3_2_2_1_1_3"/>
    <protectedRange algorithmName="SHA-512" hashValue="vEnaVylGluLxz/xrRVaoyyJp4YaoXr2q2HEkl5qqsY14TmKYZqSiifPcXOZYgJIA620NLOYcL8L6rD9bDIVkVQ==" saltValue="QkxZFra4rL/DCQGS30hFMg==" spinCount="100000" sqref="DI21" name="Rango5_2_1_1_1_2_2"/>
    <protectedRange algorithmName="SHA-512" hashValue="ClUKEHRoo0wopQcAM6bbC5750Ppp19rKRO9pWeS64A4B+6hdghTlzRH1Ar87c7BXXrQA/RI5D9fOb0AXNITDfw==" saltValue="NwXO5JLsgGk4lYFtBxPG3g==" spinCount="100000" sqref="DL21" name="Rango9_2_1_1_2_2"/>
    <protectedRange algorithmName="SHA-512" hashValue="N9Wg9ZSU2+8MAuMQNLD3104KNVxibvsyEhMve1He7pXtKMg7MZvy0zXyAEm+y1Q7DtoyeytwOX77+32k4gvedA==" saltValue="Dyi66yWQgjcJ/B7hYerlDQ==" spinCount="100000" sqref="DV21" name="Rango1_39_1_4_1"/>
    <protectedRange algorithmName="SHA-512" hashValue="aIaM3m8h6tiyfXV9OanNHSGLVQiy9cwZJt1uaJfdku2BWb0OvSsT5mApTfX4YGY7rjybJu4nU9vG0Gr8eOnBxw==" saltValue="gJlEfOCQb0/3U/nnA8eQDw==" spinCount="100000" sqref="DE21" name="Rango4_2_1_1_1_2_4_1_1"/>
    <protectedRange algorithmName="SHA-512" hashValue="N9Wg9ZSU2+8MAuMQNLD3104KNVxibvsyEhMve1He7pXtKMg7MZvy0zXyAEm+y1Q7DtoyeytwOX77+32k4gvedA==" saltValue="Dyi66yWQgjcJ/B7hYerlDQ==" spinCount="100000" sqref="AE21 AK21:AL21 BG21:BY21 AU21:BB21" name="Rango1_8_1_2_1_1_1"/>
    <protectedRange algorithmName="SHA-512" hashValue="N9Wg9ZSU2+8MAuMQNLD3104KNVxibvsyEhMve1He7pXtKMg7MZvy0zXyAEm+y1Q7DtoyeytwOX77+32k4gvedA==" saltValue="Dyi66yWQgjcJ/B7hYerlDQ==" spinCount="100000" sqref="BC21:BE21" name="Rango1_2_6_1_1_1_1_1"/>
    <protectedRange algorithmName="SHA-512" hashValue="J+opvyzWA3AQN6VqEp3vI3rWK0kBwx0shbzn1ftJgcJP2zXm2+GO+hfPqZv6nlqpFlzCHm4ZdWZixN6IHvFwYw==" saltValue="2DxUG656HEccBblGnsGfRA==" spinCount="100000" sqref="DM21" name="Rango8_2_6_1_2_1_1_1"/>
    <protectedRange algorithmName="SHA-512" hashValue="N9Wg9ZSU2+8MAuMQNLD3104KNVxibvsyEhMve1He7pXtKMg7MZvy0zXyAEm+y1Q7DtoyeytwOX77+32k4gvedA==" saltValue="Dyi66yWQgjcJ/B7hYerlDQ==" spinCount="100000" sqref="D21:F21 H21:T21 W21:AD21" name="Rango1_25_1_1_1_1"/>
    <protectedRange algorithmName="SHA-512" hashValue="N9Wg9ZSU2+8MAuMQNLD3104KNVxibvsyEhMve1He7pXtKMg7MZvy0zXyAEm+y1Q7DtoyeytwOX77+32k4gvedA==" saltValue="Dyi66yWQgjcJ/B7hYerlDQ==" spinCount="100000" sqref="AQ21:AT21" name="Rango1_9_1_1_1_1"/>
    <protectedRange algorithmName="SHA-512" hashValue="vEnaVylGluLxz/xrRVaoyyJp4YaoXr2q2HEkl5qqsY14TmKYZqSiifPcXOZYgJIA620NLOYcL8L6rD9bDIVkVQ==" saltValue="QkxZFra4rL/DCQGS30hFMg==" spinCount="100000" sqref="DJ21" name="Rango5_2_6_1_1_1_1_1_1"/>
    <protectedRange algorithmName="SHA-512" hashValue="aIaM3m8h6tiyfXV9OanNHSGLVQiy9cwZJt1uaJfdku2BWb0OvSsT5mApTfX4YGY7rjybJu4nU9vG0Gr8eOnBxw==" saltValue="gJlEfOCQb0/3U/nnA8eQDw==" spinCount="100000" sqref="DD21" name="Rango4_2_6_1_1_1_1_1_1_1"/>
    <protectedRange algorithmName="SHA-512" hashValue="aIaM3m8h6tiyfXV9OanNHSGLVQiy9cwZJt1uaJfdku2BWb0OvSsT5mApTfX4YGY7rjybJu4nU9vG0Gr8eOnBxw==" saltValue="gJlEfOCQb0/3U/nnA8eQDw==" spinCount="100000" sqref="DH21" name="Rango4_2_6_1_1_2_3_1_1_1"/>
    <protectedRange algorithmName="SHA-512" hashValue="N9Wg9ZSU2+8MAuMQNLD3104KNVxibvsyEhMve1He7pXtKMg7MZvy0zXyAEm+y1Q7DtoyeytwOX77+32k4gvedA==" saltValue="Dyi66yWQgjcJ/B7hYerlDQ==" spinCount="100000" sqref="DV28:DV29" name="Rango1_41_1"/>
    <protectedRange algorithmName="SHA-512" hashValue="vEnaVylGluLxz/xrRVaoyyJp4YaoXr2q2HEkl5qqsY14TmKYZqSiifPcXOZYgJIA620NLOYcL8L6rD9bDIVkVQ==" saltValue="QkxZFra4rL/DCQGS30hFMg==" spinCount="100000" sqref="DI27:DI29" name="Rango5_2_1_1_1_2_1_1"/>
    <protectedRange algorithmName="SHA-512" hashValue="ClUKEHRoo0wopQcAM6bbC5750Ppp19rKRO9pWeS64A4B+6hdghTlzRH1Ar87c7BXXrQA/RI5D9fOb0AXNITDfw==" saltValue="NwXO5JLsgGk4lYFtBxPG3g==" spinCount="100000" sqref="DL27:DL29" name="Rango9_2_1_1_2_1_1"/>
    <protectedRange algorithmName="SHA-512" hashValue="N9Wg9ZSU2+8MAuMQNLD3104KNVxibvsyEhMve1He7pXtKMg7MZvy0zXyAEm+y1Q7DtoyeytwOX77+32k4gvedA==" saltValue="Dyi66yWQgjcJ/B7hYerlDQ==" spinCount="100000" sqref="DV27" name="Rango1_33_2_2"/>
    <protectedRange algorithmName="SHA-512" hashValue="aIaM3m8h6tiyfXV9OanNHSGLVQiy9cwZJt1uaJfdku2BWb0OvSsT5mApTfX4YGY7rjybJu4nU9vG0Gr8eOnBxw==" saltValue="gJlEfOCQb0/3U/nnA8eQDw==" spinCount="100000" sqref="DE27:DE29" name="Rango4_2_1_1_1_2_5_1_1"/>
    <protectedRange algorithmName="SHA-512" hashValue="aIaM3m8h6tiyfXV9OanNHSGLVQiy9cwZJt1uaJfdku2BWb0OvSsT5mApTfX4YGY7rjybJu4nU9vG0Gr8eOnBxw==" saltValue="gJlEfOCQb0/3U/nnA8eQDw==" spinCount="100000" sqref="DF27:DG29" name="Rango4_2_7_2_1_2_1_1_1"/>
    <protectedRange algorithmName="SHA-512" hashValue="EHL52raPLtZgB/rARbyOwOR3zMZgwRM51UT8YXusNL/DFwudmL8CmkW03UHYyZWn5pBswUeiKXicqDUGk6t2KQ==" saltValue="w3gp9d9Tw2Tnh/biRSLAoA==" spinCount="100000" sqref="DR27:DR29" name="Rango7_2_7_2_2_1_1_1"/>
    <protectedRange algorithmName="SHA-512" hashValue="vEnaVylGluLxz/xrRVaoyyJp4YaoXr2q2HEkl5qqsY14TmKYZqSiifPcXOZYgJIA620NLOYcL8L6rD9bDIVkVQ==" saltValue="QkxZFra4rL/DCQGS30hFMg==" spinCount="100000" sqref="DJ27:DJ28" name="Rango5_2_7_2_1_2_1_1_1_1_1"/>
    <protectedRange algorithmName="SHA-512" hashValue="N9Wg9ZSU2+8MAuMQNLD3104KNVxibvsyEhMve1He7pXtKMg7MZvy0zXyAEm+y1Q7DtoyeytwOX77+32k4gvedA==" saltValue="Dyi66yWQgjcJ/B7hYerlDQ==" spinCount="100000" sqref="AK27:AL29 AE27:AE29" name="Rango1_9_2_5_1_1_1"/>
    <protectedRange algorithmName="SHA-512" hashValue="N9Wg9ZSU2+8MAuMQNLD3104KNVxibvsyEhMve1He7pXtKMg7MZvy0zXyAEm+y1Q7DtoyeytwOX77+32k4gvedA==" saltValue="Dyi66yWQgjcJ/B7hYerlDQ==" spinCount="100000" sqref="AM27:AP29" name="Rango1_39_2_2_1_1_1"/>
    <protectedRange algorithmName="SHA-512" hashValue="N9Wg9ZSU2+8MAuMQNLD3104KNVxibvsyEhMve1He7pXtKMg7MZvy0zXyAEm+y1Q7DtoyeytwOX77+32k4gvedA==" saltValue="Dyi66yWQgjcJ/B7hYerlDQ==" spinCount="100000" sqref="AU27:BA29" name="Rango1_9_2_1_2_1_1_1"/>
    <protectedRange algorithmName="SHA-512" hashValue="N9Wg9ZSU2+8MAuMQNLD3104KNVxibvsyEhMve1He7pXtKMg7MZvy0zXyAEm+y1Q7DtoyeytwOX77+32k4gvedA==" saltValue="Dyi66yWQgjcJ/B7hYerlDQ==" spinCount="100000" sqref="BC27:BD29" name="Rango1_2_7_2_3_1_1_1"/>
    <protectedRange algorithmName="SHA-512" hashValue="N9Wg9ZSU2+8MAuMQNLD3104KNVxibvsyEhMve1He7pXtKMg7MZvy0zXyAEm+y1Q7DtoyeytwOX77+32k4gvedA==" saltValue="Dyi66yWQgjcJ/B7hYerlDQ==" spinCount="100000" sqref="BE27:BE29" name="Rango1_2_7_2_1_2_1_1_1"/>
    <protectedRange algorithmName="SHA-512" hashValue="N9Wg9ZSU2+8MAuMQNLD3104KNVxibvsyEhMve1He7pXtKMg7MZvy0zXyAEm+y1Q7DtoyeytwOX77+32k4gvedA==" saltValue="Dyi66yWQgjcJ/B7hYerlDQ==" spinCount="100000" sqref="BG27:BH29" name="Rango1_9_2_2_2_1_1_1"/>
    <protectedRange algorithmName="SHA-512" hashValue="N9Wg9ZSU2+8MAuMQNLD3104KNVxibvsyEhMve1He7pXtKMg7MZvy0zXyAEm+y1Q7DtoyeytwOX77+32k4gvedA==" saltValue="Dyi66yWQgjcJ/B7hYerlDQ==" spinCount="100000" sqref="BI27:BY29" name="Rango1_9_2_3_2_1_1_1"/>
    <protectedRange algorithmName="SHA-512" hashValue="N9Wg9ZSU2+8MAuMQNLD3104KNVxibvsyEhMve1He7pXtKMg7MZvy0zXyAEm+y1Q7DtoyeytwOX77+32k4gvedA==" saltValue="Dyi66yWQgjcJ/B7hYerlDQ==" spinCount="100000" sqref="D27:F29 H27:T29 W27:AD29" name="Rango1_26_1_2_1_1_1"/>
    <protectedRange algorithmName="SHA-512" hashValue="N9Wg9ZSU2+8MAuMQNLD3104KNVxibvsyEhMve1He7pXtKMg7MZvy0zXyAEm+y1Q7DtoyeytwOX77+32k4gvedA==" saltValue="Dyi66yWQgjcJ/B7hYerlDQ==" spinCount="100000" sqref="AQ27:AT29" name="Rango1_10_2_1_1_1"/>
    <protectedRange algorithmName="SHA-512" hashValue="vEnaVylGluLxz/xrRVaoyyJp4YaoXr2q2HEkl5qqsY14TmKYZqSiifPcXOZYgJIA620NLOYcL8L6rD9bDIVkVQ==" saltValue="QkxZFra4rL/DCQGS30hFMg==" spinCount="100000" sqref="DJ29" name="Rango5_2_7_2_1_2_1_1_1_1_1_1"/>
    <protectedRange algorithmName="SHA-512" hashValue="aIaM3m8h6tiyfXV9OanNHSGLVQiy9cwZJt1uaJfdku2BWb0OvSsT5mApTfX4YGY7rjybJu4nU9vG0Gr8eOnBxw==" saltValue="gJlEfOCQb0/3U/nnA8eQDw==" spinCount="100000" sqref="DD27" name="Rango4_2_7_1_2_1_1_2_1"/>
    <protectedRange algorithmName="SHA-512" hashValue="aIaM3m8h6tiyfXV9OanNHSGLVQiy9cwZJt1uaJfdku2BWb0OvSsT5mApTfX4YGY7rjybJu4nU9vG0Gr8eOnBxw==" saltValue="gJlEfOCQb0/3U/nnA8eQDw==" spinCount="100000" sqref="DD28" name="Rango4_2_7_1_2_1_1_3_1"/>
    <protectedRange algorithmName="SHA-512" hashValue="aIaM3m8h6tiyfXV9OanNHSGLVQiy9cwZJt1uaJfdku2BWb0OvSsT5mApTfX4YGY7rjybJu4nU9vG0Gr8eOnBxw==" saltValue="gJlEfOCQb0/3U/nnA8eQDw==" spinCount="100000" sqref="DD29" name="Rango4_2_7_1_2_1_1_1_1_1"/>
    <protectedRange algorithmName="SHA-512" hashValue="N9Wg9ZSU2+8MAuMQNLD3104KNVxibvsyEhMve1He7pXtKMg7MZvy0zXyAEm+y1Q7DtoyeytwOX77+32k4gvedA==" saltValue="Dyi66yWQgjcJ/B7hYerlDQ==" spinCount="100000" sqref="BG32:BY32 AE32 AK32:AL32 AU32:BB32" name="Rango1_10_1_2_1_1_1_1_1"/>
    <protectedRange algorithmName="SHA-512" hashValue="N9Wg9ZSU2+8MAuMQNLD3104KNVxibvsyEhMve1He7pXtKMg7MZvy0zXyAEm+y1Q7DtoyeytwOX77+32k4gvedA==" saltValue="Dyi66yWQgjcJ/B7hYerlDQ==" spinCount="100000" sqref="BC32:BE32" name="Rango1_2_8_1_2_1_1_1_1_1"/>
    <protectedRange algorithmName="SHA-512" hashValue="J+opvyzWA3AQN6VqEp3vI3rWK0kBwx0shbzn1ftJgcJP2zXm2+GO+hfPqZv6nlqpFlzCHm4ZdWZixN6IHvFwYw==" saltValue="2DxUG656HEccBblGnsGfRA==" spinCount="100000" sqref="DM32" name="Rango8_2_8_1_1_1_1_2_1_1_1"/>
    <protectedRange algorithmName="SHA-512" hashValue="aIaM3m8h6tiyfXV9OanNHSGLVQiy9cwZJt1uaJfdku2BWb0OvSsT5mApTfX4YGY7rjybJu4nU9vG0Gr8eOnBxw==" saltValue="gJlEfOCQb0/3U/nnA8eQDw==" spinCount="100000" sqref="DF32:DH32" name="Rango4_2_8_1_2_1_1_2_1_1"/>
    <protectedRange algorithmName="SHA-512" hashValue="EHL52raPLtZgB/rARbyOwOR3zMZgwRM51UT8YXusNL/DFwudmL8CmkW03UHYyZWn5pBswUeiKXicqDUGk6t2KQ==" saltValue="w3gp9d9Tw2Tnh/biRSLAoA==" spinCount="100000" sqref="DR32" name="Rango7_2_8_1_1_1_1_2_1_1_1"/>
    <protectedRange algorithmName="SHA-512" hashValue="N9Wg9ZSU2+8MAuMQNLD3104KNVxibvsyEhMve1He7pXtKMg7MZvy0zXyAEm+y1Q7DtoyeytwOX77+32k4gvedA==" saltValue="Dyi66yWQgjcJ/B7hYerlDQ==" spinCount="100000" sqref="AM32:AP32" name="Rango1_39_1_2_1_1_1_1_1"/>
    <protectedRange algorithmName="SHA-512" hashValue="N9Wg9ZSU2+8MAuMQNLD3104KNVxibvsyEhMve1He7pXtKMg7MZvy0zXyAEm+y1Q7DtoyeytwOX77+32k4gvedA==" saltValue="Dyi66yWQgjcJ/B7hYerlDQ==" spinCount="100000" sqref="D32:F32 H32:T32 W32:AD32" name="Rango1_27_2_1_1_1_1_1"/>
    <protectedRange algorithmName="SHA-512" hashValue="N9Wg9ZSU2+8MAuMQNLD3104KNVxibvsyEhMve1He7pXtKMg7MZvy0zXyAEm+y1Q7DtoyeytwOX77+32k4gvedA==" saltValue="Dyi66yWQgjcJ/B7hYerlDQ==" spinCount="100000" sqref="AQ32:AT32" name="Rango1_11_2_1_1_1_1_1"/>
    <protectedRange algorithmName="SHA-512" hashValue="N9Wg9ZSU2+8MAuMQNLD3104KNVxibvsyEhMve1He7pXtKMg7MZvy0zXyAEm+y1Q7DtoyeytwOX77+32k4gvedA==" saltValue="Dyi66yWQgjcJ/B7hYerlDQ==" spinCount="100000" sqref="BG33:BY33 AE33 AK33:AL33 AU33:BB33" name="Rango1_10_1_1_3_1_1_1_1_1"/>
    <protectedRange algorithmName="SHA-512" hashValue="N9Wg9ZSU2+8MAuMQNLD3104KNVxibvsyEhMve1He7pXtKMg7MZvy0zXyAEm+y1Q7DtoyeytwOX77+32k4gvedA==" saltValue="Dyi66yWQgjcJ/B7hYerlDQ==" spinCount="100000" sqref="BC33:BE33" name="Rango1_2_8_1_1_1_1_1_1_1_1"/>
    <protectedRange algorithmName="SHA-512" hashValue="J+opvyzWA3AQN6VqEp3vI3rWK0kBwx0shbzn1ftJgcJP2zXm2+GO+hfPqZv6nlqpFlzCHm4ZdWZixN6IHvFwYw==" saltValue="2DxUG656HEccBblGnsGfRA==" spinCount="100000" sqref="DM33" name="Rango8_2_8_1_1_1_1_1_1_1_1_1"/>
    <protectedRange algorithmName="SHA-512" hashValue="aIaM3m8h6tiyfXV9OanNHSGLVQiy9cwZJt1uaJfdku2BWb0OvSsT5mApTfX4YGY7rjybJu4nU9vG0Gr8eOnBxw==" saltValue="gJlEfOCQb0/3U/nnA8eQDw==" spinCount="100000" sqref="DF33:DG33" name="Rango4_2_8_1_1_1_1_1_2_1_1"/>
    <protectedRange algorithmName="SHA-512" hashValue="EHL52raPLtZgB/rARbyOwOR3zMZgwRM51UT8YXusNL/DFwudmL8CmkW03UHYyZWn5pBswUeiKXicqDUGk6t2KQ==" saltValue="w3gp9d9Tw2Tnh/biRSLAoA==" spinCount="100000" sqref="DR33" name="Rango7_2_8_1_1_1_1_1_1_1_1_1"/>
    <protectedRange algorithmName="SHA-512" hashValue="N9Wg9ZSU2+8MAuMQNLD3104KNVxibvsyEhMve1He7pXtKMg7MZvy0zXyAEm+y1Q7DtoyeytwOX77+32k4gvedA==" saltValue="Dyi66yWQgjcJ/B7hYerlDQ==" spinCount="100000" sqref="AM33:AP33" name="Rango1_39_1_1_1_1_1_1_1_1"/>
    <protectedRange algorithmName="SHA-512" hashValue="N9Wg9ZSU2+8MAuMQNLD3104KNVxibvsyEhMve1He7pXtKMg7MZvy0zXyAEm+y1Q7DtoyeytwOX77+32k4gvedA==" saltValue="Dyi66yWQgjcJ/B7hYerlDQ==" spinCount="100000" sqref="D33:F33 H33:T33 W33:AD33" name="Rango1_27_1_2_1_1_1_1_1"/>
    <protectedRange algorithmName="SHA-512" hashValue="N9Wg9ZSU2+8MAuMQNLD3104KNVxibvsyEhMve1He7pXtKMg7MZvy0zXyAEm+y1Q7DtoyeytwOX77+32k4gvedA==" saltValue="Dyi66yWQgjcJ/B7hYerlDQ==" spinCount="100000" sqref="AQ33:AT33" name="Rango1_11_1_1_1_1_1_1_1"/>
    <protectedRange algorithmName="SHA-512" hashValue="aIaM3m8h6tiyfXV9OanNHSGLVQiy9cwZJt1uaJfdku2BWb0OvSsT5mApTfX4YGY7rjybJu4nU9vG0Gr8eOnBxw==" saltValue="gJlEfOCQb0/3U/nnA8eQDw==" spinCount="100000" sqref="DD32" name="Rango4_2_8_1_2_1_1_1_1_1_1"/>
    <protectedRange algorithmName="SHA-512" hashValue="aIaM3m8h6tiyfXV9OanNHSGLVQiy9cwZJt1uaJfdku2BWb0OvSsT5mApTfX4YGY7rjybJu4nU9vG0Gr8eOnBxw==" saltValue="gJlEfOCQb0/3U/nnA8eQDw==" spinCount="100000" sqref="DD33" name="Rango4_2_8_1_1_1_1_1_1_1_1_1"/>
    <protectedRange algorithmName="SHA-512" hashValue="vEnaVylGluLxz/xrRVaoyyJp4YaoXr2q2HEkl5qqsY14TmKYZqSiifPcXOZYgJIA620NLOYcL8L6rD9bDIVkVQ==" saltValue="QkxZFra4rL/DCQGS30hFMg==" spinCount="100000" sqref="DJ32" name="Rango5_2_8_1_2_1_2_1_1_1"/>
    <protectedRange algorithmName="SHA-512" hashValue="vEnaVylGluLxz/xrRVaoyyJp4YaoXr2q2HEkl5qqsY14TmKYZqSiifPcXOZYgJIA620NLOYcL8L6rD9bDIVkVQ==" saltValue="QkxZFra4rL/DCQGS30hFMg==" spinCount="100000" sqref="DJ33" name="Rango5_2_8_1_1_1_1_2_1_1_1"/>
    <protectedRange algorithmName="SHA-512" hashValue="aIaM3m8h6tiyfXV9OanNHSGLVQiy9cwZJt1uaJfdku2BWb0OvSsT5mApTfX4YGY7rjybJu4nU9vG0Gr8eOnBxw==" saltValue="gJlEfOCQb0/3U/nnA8eQDw==" spinCount="100000" sqref="DD51" name="Rango4_2_1_1_1_1_1_4_1_1_1_2"/>
    <protectedRange algorithmName="SHA-512" hashValue="aIaM3m8h6tiyfXV9OanNHSGLVQiy9cwZJt1uaJfdku2BWb0OvSsT5mApTfX4YGY7rjybJu4nU9vG0Gr8eOnBxw==" saltValue="gJlEfOCQb0/3U/nnA8eQDw==" spinCount="100000" sqref="DF51" name="Rango4_2_1_1_1_1_3_3_1_1_2"/>
    <protectedRange algorithmName="SHA-512" hashValue="aIaM3m8h6tiyfXV9OanNHSGLVQiy9cwZJt1uaJfdku2BWb0OvSsT5mApTfX4YGY7rjybJu4nU9vG0Gr8eOnBxw==" saltValue="gJlEfOCQb0/3U/nnA8eQDw==" spinCount="100000" sqref="DD54" name="Rango4_2_1_1_1_1_1_3_1_1_1_1_2"/>
    <protectedRange algorithmName="SHA-512" hashValue="vEnaVylGluLxz/xrRVaoyyJp4YaoXr2q2HEkl5qqsY14TmKYZqSiifPcXOZYgJIA620NLOYcL8L6rD9bDIVkVQ==" saltValue="QkxZFra4rL/DCQGS30hFMg==" spinCount="100000" sqref="DI59" name="Rango5_2_1_1_1_2_3"/>
    <protectedRange algorithmName="SHA-512" hashValue="ClUKEHRoo0wopQcAM6bbC5750Ppp19rKRO9pWeS64A4B+6hdghTlzRH1Ar87c7BXXrQA/RI5D9fOb0AXNITDfw==" saltValue="NwXO5JLsgGk4lYFtBxPG3g==" spinCount="100000" sqref="DL59" name="Rango9_2_1_1_2_3"/>
    <protectedRange algorithmName="SHA-512" hashValue="aIaM3m8h6tiyfXV9OanNHSGLVQiy9cwZJt1uaJfdku2BWb0OvSsT5mApTfX4YGY7rjybJu4nU9vG0Gr8eOnBxw==" saltValue="gJlEfOCQb0/3U/nnA8eQDw==" spinCount="100000" sqref="DE59" name="Rango4_2_1_1_1_2_9_1_1"/>
    <protectedRange algorithmName="SHA-512" hashValue="vEnaVylGluLxz/xrRVaoyyJp4YaoXr2q2HEkl5qqsY14TmKYZqSiifPcXOZYgJIA620NLOYcL8L6rD9bDIVkVQ==" saltValue="QkxZFra4rL/DCQGS30hFMg==" spinCount="100000" sqref="DJ59" name="Rango5_2_13_1_1_1_1_1_1_1"/>
    <protectedRange algorithmName="SHA-512" hashValue="EHL52raPLtZgB/rARbyOwOR3zMZgwRM51UT8YXusNL/DFwudmL8CmkW03UHYyZWn5pBswUeiKXicqDUGk6t2KQ==" saltValue="w3gp9d9Tw2Tnh/biRSLAoA==" spinCount="100000" sqref="DR59" name="Rango7_2_12_1_1_1_1_1_1_1"/>
    <protectedRange algorithmName="SHA-512" hashValue="N9Wg9ZSU2+8MAuMQNLD3104KNVxibvsyEhMve1He7pXtKMg7MZvy0zXyAEm+y1Q7DtoyeytwOX77+32k4gvedA==" saltValue="Dyi66yWQgjcJ/B7hYerlDQ==" spinCount="100000" sqref="AM59:AP59" name="Rango1_42_1_1_1_1_1_1"/>
    <protectedRange algorithmName="SHA-512" hashValue="N9Wg9ZSU2+8MAuMQNLD3104KNVxibvsyEhMve1He7pXtKMg7MZvy0zXyAEm+y1Q7DtoyeytwOX77+32k4gvedA==" saltValue="Dyi66yWQgjcJ/B7hYerlDQ==" spinCount="100000" sqref="D59:F59 H59:T59 W59:AD59" name="Rango1_30_4_2_1_1_1_1_1"/>
    <protectedRange algorithmName="SHA-512" hashValue="N9Wg9ZSU2+8MAuMQNLD3104KNVxibvsyEhMve1He7pXtKMg7MZvy0zXyAEm+y1Q7DtoyeytwOX77+32k4gvedA==" saltValue="Dyi66yWQgjcJ/B7hYerlDQ==" spinCount="100000" sqref="AQ59:AT59" name="Rango1_16_1_1_1_1_1_1"/>
    <protectedRange algorithmName="SHA-512" hashValue="vEnaVylGluLxz/xrRVaoyyJp4YaoXr2q2HEkl5qqsY14TmKYZqSiifPcXOZYgJIA620NLOYcL8L6rD9bDIVkVQ==" saltValue="QkxZFra4rL/DCQGS30hFMg==" spinCount="100000" sqref="DI62:DI63" name="Rango5_2_1_1_1_2_1_4"/>
    <protectedRange algorithmName="SHA-512" hashValue="ClUKEHRoo0wopQcAM6bbC5750Ppp19rKRO9pWeS64A4B+6hdghTlzRH1Ar87c7BXXrQA/RI5D9fOb0AXNITDfw==" saltValue="NwXO5JLsgGk4lYFtBxPG3g==" spinCount="100000" sqref="DL62:DL63" name="Rango9_2_1_1_2_1_4"/>
    <protectedRange algorithmName="SHA-512" hashValue="N9Wg9ZSU2+8MAuMQNLD3104KNVxibvsyEhMve1He7pXtKMg7MZvy0zXyAEm+y1Q7DtoyeytwOX77+32k4gvedA==" saltValue="Dyi66yWQgjcJ/B7hYerlDQ==" spinCount="100000" sqref="DV62" name="Rango1_33_2_5"/>
    <protectedRange algorithmName="SHA-512" hashValue="aIaM3m8h6tiyfXV9OanNHSGLVQiy9cwZJt1uaJfdku2BWb0OvSsT5mApTfX4YGY7rjybJu4nU9vG0Gr8eOnBxw==" saltValue="gJlEfOCQb0/3U/nnA8eQDw==" spinCount="100000" sqref="DE62:DE63" name="Rango4_2_1_1_1_2_10_1_2"/>
    <protectedRange algorithmName="SHA-512" hashValue="vEnaVylGluLxz/xrRVaoyyJp4YaoXr2q2HEkl5qqsY14TmKYZqSiifPcXOZYgJIA620NLOYcL8L6rD9bDIVkVQ==" saltValue="QkxZFra4rL/DCQGS30hFMg==" spinCount="100000" sqref="DJ62:DJ63" name="Rango5_2_13_1_2_1_1_1_1_2"/>
    <protectedRange algorithmName="SHA-512" hashValue="EHL52raPLtZgB/rARbyOwOR3zMZgwRM51UT8YXusNL/DFwudmL8CmkW03UHYyZWn5pBswUeiKXicqDUGk6t2KQ==" saltValue="w3gp9d9Tw2Tnh/biRSLAoA==" spinCount="100000" sqref="DR62:DR63" name="Rango7_2_12_1_2_1_1_1_1_2"/>
    <protectedRange algorithmName="SHA-512" hashValue="N9Wg9ZSU2+8MAuMQNLD3104KNVxibvsyEhMve1He7pXtKMg7MZvy0zXyAEm+y1Q7DtoyeytwOX77+32k4gvedA==" saltValue="Dyi66yWQgjcJ/B7hYerlDQ==" spinCount="100000" sqref="AM62:AP63" name="Rango1_42_3_1_1_1_1_2"/>
    <protectedRange algorithmName="SHA-512" hashValue="N9Wg9ZSU2+8MAuMQNLD3104KNVxibvsyEhMve1He7pXtKMg7MZvy0zXyAEm+y1Q7DtoyeytwOX77+32k4gvedA==" saltValue="Dyi66yWQgjcJ/B7hYerlDQ==" spinCount="100000" sqref="D62:F63 H62:T63 W62:AD63" name="Rango1_30_4_3_1_1_1_1_2"/>
    <protectedRange algorithmName="SHA-512" hashValue="N9Wg9ZSU2+8MAuMQNLD3104KNVxibvsyEhMve1He7pXtKMg7MZvy0zXyAEm+y1Q7DtoyeytwOX77+32k4gvedA==" saltValue="Dyi66yWQgjcJ/B7hYerlDQ==" spinCount="100000" sqref="AQ62:AT63" name="Rango1_16_2_1_1_1_1_2"/>
    <protectedRange algorithmName="SHA-512" hashValue="N9Wg9ZSU2+8MAuMQNLD3104KNVxibvsyEhMve1He7pXtKMg7MZvy0zXyAEm+y1Q7DtoyeytwOX77+32k4gvedA==" saltValue="Dyi66yWQgjcJ/B7hYerlDQ==" spinCount="100000" sqref="BF181:BH181 BO181" name="Rango1_13_2_2_2_1_1_1"/>
    <protectedRange algorithmName="SHA-512" hashValue="vEnaVylGluLxz/xrRVaoyyJp4YaoXr2q2HEkl5qqsY14TmKYZqSiifPcXOZYgJIA620NLOYcL8L6rD9bDIVkVQ==" saltValue="QkxZFra4rL/DCQGS30hFMg==" spinCount="100000" sqref="DJ181" name="Rango5_2_13_2_1_1_1_1_3_1_1_1"/>
    <protectedRange algorithmName="SHA-512" hashValue="N9Wg9ZSU2+8MAuMQNLD3104KNVxibvsyEhMve1He7pXtKMg7MZvy0zXyAEm+y1Q7DtoyeytwOX77+32k4gvedA==" saltValue="Dyi66yWQgjcJ/B7hYerlDQ==" spinCount="100000" sqref="BF163:BH167 BO163:BO167" name="Rango1_5_1_1_1_1_1"/>
    <protectedRange sqref="BF103:BH105 BO103:BO105" name="Rango1_8_1_1_1_1_1_1"/>
    <protectedRange sqref="DM103:DM105" name="Rango8_2_8_1_1_1_1_1_1"/>
    <protectedRange sqref="DG103:DG105" name="Rango4_2_13_1_1_1_1_1_1"/>
    <protectedRange sqref="DJ103:DJ105" name="Rango5_2_12_1_4_2_1_1_1_1"/>
    <protectedRange algorithmName="SHA-512" hashValue="N9Wg9ZSU2+8MAuMQNLD3104KNVxibvsyEhMve1He7pXtKMg7MZvy0zXyAEm+y1Q7DtoyeytwOX77+32k4gvedA==" saltValue="Dyi66yWQgjcJ/B7hYerlDQ==" spinCount="100000" sqref="BF175:BH175 BO175" name="Rango1_11_4_1_5_1_1_1_1"/>
    <protectedRange algorithmName="SHA-512" hashValue="J+opvyzWA3AQN6VqEp3vI3rWK0kBwx0shbzn1ftJgcJP2zXm2+GO+hfPqZv6nlqpFlzCHm4ZdWZixN6IHvFwYw==" saltValue="2DxUG656HEccBblGnsGfRA==" spinCount="100000" sqref="DM175" name="Rango8_2_11_4_1_5_1_1_1_1"/>
    <protectedRange algorithmName="SHA-512" hashValue="aIaM3m8h6tiyfXV9OanNHSGLVQiy9cwZJt1uaJfdku2BWb0OvSsT5mApTfX4YGY7rjybJu4nU9vG0Gr8eOnBxw==" saltValue="gJlEfOCQb0/3U/nnA8eQDw==" spinCount="100000" sqref="DG175" name="Rango4_2_11_4_1_5_1_1_1_1"/>
    <protectedRange algorithmName="SHA-512" hashValue="vEnaVylGluLxz/xrRVaoyyJp4YaoXr2q2HEkl5qqsY14TmKYZqSiifPcXOZYgJIA620NLOYcL8L6rD9bDIVkVQ==" saltValue="QkxZFra4rL/DCQGS30hFMg==" spinCount="100000" sqref="DJ175" name="Rango5_2_11_4_1_2_1_1_1_1_1_1"/>
    <protectedRange algorithmName="SHA-512" hashValue="N9Wg9ZSU2+8MAuMQNLD3104KNVxibvsyEhMve1He7pXtKMg7MZvy0zXyAEm+y1Q7DtoyeytwOX77+32k4gvedA==" saltValue="Dyi66yWQgjcJ/B7hYerlDQ==" spinCount="100000" sqref="BF176:BH176 BO176" name="Rango1_11_5_1_1_1_1_1_1"/>
    <protectedRange algorithmName="SHA-512" hashValue="J+opvyzWA3AQN6VqEp3vI3rWK0kBwx0shbzn1ftJgcJP2zXm2+GO+hfPqZv6nlqpFlzCHm4ZdWZixN6IHvFwYw==" saltValue="2DxUG656HEccBblGnsGfRA==" spinCount="100000" sqref="DM176" name="Rango8_2_11_5_1_1_1_1_1_1"/>
    <protectedRange algorithmName="SHA-512" hashValue="aIaM3m8h6tiyfXV9OanNHSGLVQiy9cwZJt1uaJfdku2BWb0OvSsT5mApTfX4YGY7rjybJu4nU9vG0Gr8eOnBxw==" saltValue="gJlEfOCQb0/3U/nnA8eQDw==" spinCount="100000" sqref="DG176" name="Rango4_2_11_5_1_1_1_1_1_1"/>
    <protectedRange algorithmName="SHA-512" hashValue="vEnaVylGluLxz/xrRVaoyyJp4YaoXr2q2HEkl5qqsY14TmKYZqSiifPcXOZYgJIA620NLOYcL8L6rD9bDIVkVQ==" saltValue="QkxZFra4rL/DCQGS30hFMg==" spinCount="100000" sqref="DJ176" name="Rango5_2_11_5_1_1_1_1_1_1_1_1"/>
    <protectedRange algorithmName="SHA-512" hashValue="N9Wg9ZSU2+8MAuMQNLD3104KNVxibvsyEhMve1He7pXtKMg7MZvy0zXyAEm+y1Q7DtoyeytwOX77+32k4gvedA==" saltValue="Dyi66yWQgjcJ/B7hYerlDQ==" spinCount="100000" sqref="BF86:BH87 BO86:BO87" name="Rango1_13_2_3_2_1_1_1"/>
    <protectedRange algorithmName="SHA-512" hashValue="J+opvyzWA3AQN6VqEp3vI3rWK0kBwx0shbzn1ftJgcJP2zXm2+GO+hfPqZv6nlqpFlzCHm4ZdWZixN6IHvFwYw==" saltValue="2DxUG656HEccBblGnsGfRA==" spinCount="100000" sqref="DM86:DM87" name="Rango8_2_13_2_3_2_1_1_1"/>
    <protectedRange algorithmName="SHA-512" hashValue="aIaM3m8h6tiyfXV9OanNHSGLVQiy9cwZJt1uaJfdku2BWb0OvSsT5mApTfX4YGY7rjybJu4nU9vG0Gr8eOnBxw==" saltValue="gJlEfOCQb0/3U/nnA8eQDw==" spinCount="100000" sqref="DG86:DG87" name="Rango4_2_13_3_3_2_1_1_1"/>
    <protectedRange algorithmName="SHA-512" hashValue="vEnaVylGluLxz/xrRVaoyyJp4YaoXr2q2HEkl5qqsY14TmKYZqSiifPcXOZYgJIA620NLOYcL8L6rD9bDIVkVQ==" saltValue="QkxZFra4rL/DCQGS30hFMg==" spinCount="100000" sqref="DJ86:DJ87" name="Rango5_2_13_2_2_2_1_1_1"/>
    <protectedRange algorithmName="SHA-512" hashValue="N9Wg9ZSU2+8MAuMQNLD3104KNVxibvsyEhMve1He7pXtKMg7MZvy0zXyAEm+y1Q7DtoyeytwOX77+32k4gvedA==" saltValue="Dyi66yWQgjcJ/B7hYerlDQ==" spinCount="100000" sqref="BF149:BH151 BO149:BO151" name="Rango1_7_2_2_1_1"/>
    <protectedRange algorithmName="SHA-512" hashValue="J+opvyzWA3AQN6VqEp3vI3rWK0kBwx0shbzn1ftJgcJP2zXm2+GO+hfPqZv6nlqpFlzCHm4ZdWZixN6IHvFwYw==" saltValue="2DxUG656HEccBblGnsGfRA==" spinCount="100000" sqref="DM149:DM151" name="Rango8_2_7_2_2_1_1"/>
    <protectedRange algorithmName="SHA-512" hashValue="N9Wg9ZSU2+8MAuMQNLD3104KNVxibvsyEhMve1He7pXtKMg7MZvy0zXyAEm+y1Q7DtoyeytwOX77+32k4gvedA==" saltValue="Dyi66yWQgjcJ/B7hYerlDQ==" spinCount="100000" sqref="BO152:BO154 BF152:BH154" name="Rango1_9_2_1_1_1"/>
    <protectedRange algorithmName="SHA-512" hashValue="J+opvyzWA3AQN6VqEp3vI3rWK0kBwx0shbzn1ftJgcJP2zXm2+GO+hfPqZv6nlqpFlzCHm4ZdWZixN6IHvFwYw==" saltValue="2DxUG656HEccBblGnsGfRA==" spinCount="100000" sqref="DM152:DM154" name="Rango8_2_9_1_1_1"/>
    <protectedRange algorithmName="SHA-512" hashValue="vEnaVylGluLxz/xrRVaoyyJp4YaoXr2q2HEkl5qqsY14TmKYZqSiifPcXOZYgJIA620NLOYcL8L6rD9bDIVkVQ==" saltValue="QkxZFra4rL/DCQGS30hFMg==" spinCount="100000" sqref="DJ122" name="Rango5_2_12_2_1_1_1_1_1"/>
    <protectedRange algorithmName="SHA-512" hashValue="vEnaVylGluLxz/xrRVaoyyJp4YaoXr2q2HEkl5qqsY14TmKYZqSiifPcXOZYgJIA620NLOYcL8L6rD9bDIVkVQ==" saltValue="QkxZFra4rL/DCQGS30hFMg==" spinCount="100000" sqref="DJ123:DJ125" name="Rango5_2_13_1_2_1_1_1_1"/>
    <protectedRange algorithmName="SHA-512" hashValue="vEnaVylGluLxz/xrRVaoyyJp4YaoXr2q2HEkl5qqsY14TmKYZqSiifPcXOZYgJIA620NLOYcL8L6rD9bDIVkVQ==" saltValue="QkxZFra4rL/DCQGS30hFMg==" spinCount="100000" sqref="DJ126:DJ127" name="Rango5_2_15_1_1_1_1_1_1"/>
    <protectedRange algorithmName="SHA-512" hashValue="vEnaVylGluLxz/xrRVaoyyJp4YaoXr2q2HEkl5qqsY14TmKYZqSiifPcXOZYgJIA620NLOYcL8L6rD9bDIVkVQ==" saltValue="QkxZFra4rL/DCQGS30hFMg==" spinCount="100000" sqref="DJ149:DJ151" name="Rango5_2_7_2_1_1_1_1"/>
    <protectedRange algorithmName="SHA-512" hashValue="vEnaVylGluLxz/xrRVaoyyJp4YaoXr2q2HEkl5qqsY14TmKYZqSiifPcXOZYgJIA620NLOYcL8L6rD9bDIVkVQ==" saltValue="QkxZFra4rL/DCQGS30hFMg==" spinCount="100000" sqref="DJ152:DJ154" name="Rango5_2_9_1_1_1_1"/>
    <protectedRange algorithmName="SHA-512" hashValue="aIaM3m8h6tiyfXV9OanNHSGLVQiy9cwZJt1uaJfdku2BWb0OvSsT5mApTfX4YGY7rjybJu4nU9vG0Gr8eOnBxw==" saltValue="gJlEfOCQb0/3U/nnA8eQDw==" spinCount="100000" sqref="DG127" name="Rango4_2_16_4_2"/>
    <protectedRange algorithmName="SHA-512" hashValue="aIaM3m8h6tiyfXV9OanNHSGLVQiy9cwZJt1uaJfdku2BWb0OvSsT5mApTfX4YGY7rjybJu4nU9vG0Gr8eOnBxw==" saltValue="gJlEfOCQb0/3U/nnA8eQDw==" spinCount="100000" sqref="DG143:DG145" name="Rango4_2_16_4_1_1"/>
    <protectedRange algorithmName="SHA-512" hashValue="aIaM3m8h6tiyfXV9OanNHSGLVQiy9cwZJt1uaJfdku2BWb0OvSsT5mApTfX4YGY7rjybJu4nU9vG0Gr8eOnBxw==" saltValue="gJlEfOCQb0/3U/nnA8eQDw==" spinCount="100000" sqref="DG149:DG151" name="Rango4_2_7_2_1_2"/>
    <protectedRange algorithmName="SHA-512" hashValue="aIaM3m8h6tiyfXV9OanNHSGLVQiy9cwZJt1uaJfdku2BWb0OvSsT5mApTfX4YGY7rjybJu4nU9vG0Gr8eOnBxw==" saltValue="gJlEfOCQb0/3U/nnA8eQDw==" spinCount="100000" sqref="DG152:DG154" name="Rango4_2_9_1"/>
    <protectedRange algorithmName="SHA-512" hashValue="aIaM3m8h6tiyfXV9OanNHSGLVQiy9cwZJt1uaJfdku2BWb0OvSsT5mApTfX4YGY7rjybJu4nU9vG0Gr8eOnBxw==" saltValue="gJlEfOCQb0/3U/nnA8eQDw==" spinCount="100000" sqref="DG196" name="Rango4_2_2_1_1_1_1_1"/>
    <protectedRange algorithmName="SHA-512" hashValue="vEnaVylGluLxz/xrRVaoyyJp4YaoXr2q2HEkl5qqsY14TmKYZqSiifPcXOZYgJIA620NLOYcL8L6rD9bDIVkVQ==" saltValue="QkxZFra4rL/DCQGS30hFMg==" spinCount="100000" sqref="DJ196" name="Rango5_2_1_1_1_2_1_1_1_1_1"/>
    <protectedRange algorithmName="SHA-512" hashValue="N9Wg9ZSU2+8MAuMQNLD3104KNVxibvsyEhMve1He7pXtKMg7MZvy0zXyAEm+y1Q7DtoyeytwOX77+32k4gvedA==" saltValue="Dyi66yWQgjcJ/B7hYerlDQ==" spinCount="100000" sqref="BO171 BF171:BH171" name="Rango1_11_2_1_3_3_1_2_1_1"/>
    <protectedRange algorithmName="SHA-512" hashValue="J+opvyzWA3AQN6VqEp3vI3rWK0kBwx0shbzn1ftJgcJP2zXm2+GO+hfPqZv6nlqpFlzCHm4ZdWZixN6IHvFwYw==" saltValue="2DxUG656HEccBblGnsGfRA==" spinCount="100000" sqref="DM171" name="Rango8_2_11_2_1_3_3_1_2_1_1"/>
    <protectedRange algorithmName="SHA-512" hashValue="aIaM3m8h6tiyfXV9OanNHSGLVQiy9cwZJt1uaJfdku2BWb0OvSsT5mApTfX4YGY7rjybJu4nU9vG0Gr8eOnBxw==" saltValue="gJlEfOCQb0/3U/nnA8eQDw==" spinCount="100000" sqref="DG171" name="Rango4_2_11_2_1_3_3_1_2_1_1"/>
    <protectedRange algorithmName="SHA-512" hashValue="J+opvyzWA3AQN6VqEp3vI3rWK0kBwx0shbzn1ftJgcJP2zXm2+GO+hfPqZv6nlqpFlzCHm4ZdWZixN6IHvFwYw==" saltValue="2DxUG656HEccBblGnsGfRA==" spinCount="100000" sqref="DM172" name="Rango8_2_11_3_1_3_3_1_2_1_1"/>
    <protectedRange algorithmName="SHA-512" hashValue="aIaM3m8h6tiyfXV9OanNHSGLVQiy9cwZJt1uaJfdku2BWb0OvSsT5mApTfX4YGY7rjybJu4nU9vG0Gr8eOnBxw==" saltValue="gJlEfOCQb0/3U/nnA8eQDw==" spinCount="100000" sqref="DG172" name="Rango4_2_11_3_1_3_3_1_2_1_1"/>
    <protectedRange algorithmName="SHA-512" hashValue="N9Wg9ZSU2+8MAuMQNLD3104KNVxibvsyEhMve1He7pXtKMg7MZvy0zXyAEm+y1Q7DtoyeytwOX77+32k4gvedA==" saltValue="Dyi66yWQgjcJ/B7hYerlDQ==" spinCount="100000" sqref="BF173:BH174 BO173:BO174" name="Rango1_11_4_1_3_3_1_2_1_1"/>
    <protectedRange algorithmName="SHA-512" hashValue="J+opvyzWA3AQN6VqEp3vI3rWK0kBwx0shbzn1ftJgcJP2zXm2+GO+hfPqZv6nlqpFlzCHm4ZdWZixN6IHvFwYw==" saltValue="2DxUG656HEccBblGnsGfRA==" spinCount="100000" sqref="DM173:DM174" name="Rango8_2_11_4_1_3_3_1_2_1_1"/>
    <protectedRange algorithmName="SHA-512" hashValue="aIaM3m8h6tiyfXV9OanNHSGLVQiy9cwZJt1uaJfdku2BWb0OvSsT5mApTfX4YGY7rjybJu4nU9vG0Gr8eOnBxw==" saltValue="gJlEfOCQb0/3U/nnA8eQDw==" spinCount="100000" sqref="DG173:DG174" name="Rango4_2_11_4_1_3_3_1_2_1_1"/>
    <protectedRange algorithmName="SHA-512" hashValue="N9Wg9ZSU2+8MAuMQNLD3104KNVxibvsyEhMve1He7pXtKMg7MZvy0zXyAEm+y1Q7DtoyeytwOX77+32k4gvedA==" saltValue="Dyi66yWQgjcJ/B7hYerlDQ==" spinCount="100000" sqref="BF168:BH169 BO168:BO169" name="Rango1_9_3_3_1_2_1_1"/>
    <protectedRange algorithmName="SHA-512" hashValue="J+opvyzWA3AQN6VqEp3vI3rWK0kBwx0shbzn1ftJgcJP2zXm2+GO+hfPqZv6nlqpFlzCHm4ZdWZixN6IHvFwYw==" saltValue="2DxUG656HEccBblGnsGfRA==" spinCount="100000" sqref="DM168:DM169" name="Rango8_2_9_3_3_1_2_1_1"/>
    <protectedRange algorithmName="SHA-512" hashValue="aIaM3m8h6tiyfXV9OanNHSGLVQiy9cwZJt1uaJfdku2BWb0OvSsT5mApTfX4YGY7rjybJu4nU9vG0Gr8eOnBxw==" saltValue="gJlEfOCQb0/3U/nnA8eQDw==" spinCount="100000" sqref="DG168:DG169" name="Rango4_2_9_3_3_1_2_1_1"/>
    <protectedRange algorithmName="SHA-512" hashValue="vEnaVylGluLxz/xrRVaoyyJp4YaoXr2q2HEkl5qqsY14TmKYZqSiifPcXOZYgJIA620NLOYcL8L6rD9bDIVkVQ==" saltValue="QkxZFra4rL/DCQGS30hFMg==" spinCount="100000" sqref="DJ170" name="Rango5_2_11_1_1_1_1_3_3_1_2_1_1"/>
    <protectedRange algorithmName="SHA-512" hashValue="vEnaVylGluLxz/xrRVaoyyJp4YaoXr2q2HEkl5qqsY14TmKYZqSiifPcXOZYgJIA620NLOYcL8L6rD9bDIVkVQ==" saltValue="QkxZFra4rL/DCQGS30hFMg==" spinCount="100000" sqref="DJ171" name="Rango5_2_11_2_1_1_1_3_3_1_2_1_1"/>
    <protectedRange algorithmName="SHA-512" hashValue="vEnaVylGluLxz/xrRVaoyyJp4YaoXr2q2HEkl5qqsY14TmKYZqSiifPcXOZYgJIA620NLOYcL8L6rD9bDIVkVQ==" saltValue="QkxZFra4rL/DCQGS30hFMg==" spinCount="100000" sqref="DJ172" name="Rango5_2_11_3_1_1_1_3_3_1_2_1_1"/>
    <protectedRange algorithmName="SHA-512" hashValue="vEnaVylGluLxz/xrRVaoyyJp4YaoXr2q2HEkl5qqsY14TmKYZqSiifPcXOZYgJIA620NLOYcL8L6rD9bDIVkVQ==" saltValue="QkxZFra4rL/DCQGS30hFMg==" spinCount="100000" sqref="DJ173:DJ174" name="Rango5_2_11_4_1_1_1_3_3_1_2_1_1"/>
    <protectedRange algorithmName="SHA-512" hashValue="vEnaVylGluLxz/xrRVaoyyJp4YaoXr2q2HEkl5qqsY14TmKYZqSiifPcXOZYgJIA620NLOYcL8L6rD9bDIVkVQ==" saltValue="QkxZFra4rL/DCQGS30hFMg==" spinCount="100000" sqref="DJ168:DJ169" name="Rango5_2_9_1_1_3_3_1_2_1_1"/>
    <protectedRange algorithmName="SHA-512" hashValue="N9Wg9ZSU2+8MAuMQNLD3104KNVxibvsyEhMve1He7pXtKMg7MZvy0zXyAEm+y1Q7DtoyeytwOX77+32k4gvedA==" saltValue="Dyi66yWQgjcJ/B7hYerlDQ==" spinCount="100000" sqref="BF177:BH177 BO177" name="Rango1_13_2_1_1"/>
    <protectedRange algorithmName="SHA-512" hashValue="J+opvyzWA3AQN6VqEp3vI3rWK0kBwx0shbzn1ftJgcJP2zXm2+GO+hfPqZv6nlqpFlzCHm4ZdWZixN6IHvFwYw==" saltValue="2DxUG656HEccBblGnsGfRA==" spinCount="100000" sqref="DM177" name="Rango8_2_13_2_1_1"/>
    <protectedRange algorithmName="SHA-512" hashValue="aIaM3m8h6tiyfXV9OanNHSGLVQiy9cwZJt1uaJfdku2BWb0OvSsT5mApTfX4YGY7rjybJu4nU9vG0Gr8eOnBxw==" saltValue="gJlEfOCQb0/3U/nnA8eQDw==" spinCount="100000" sqref="DG177" name="Rango4_2_13_3_1_1"/>
    <protectedRange algorithmName="SHA-512" hashValue="vEnaVylGluLxz/xrRVaoyyJp4YaoXr2q2HEkl5qqsY14TmKYZqSiifPcXOZYgJIA620NLOYcL8L6rD9bDIVkVQ==" saltValue="QkxZFra4rL/DCQGS30hFMg==" spinCount="100000" sqref="DJ177" name="Rango5_2_13_2_1_1_1_1"/>
    <protectedRange algorithmName="SHA-512" hashValue="N9Wg9ZSU2+8MAuMQNLD3104KNVxibvsyEhMve1He7pXtKMg7MZvy0zXyAEm+y1Q7DtoyeytwOX77+32k4gvedA==" saltValue="Dyi66yWQgjcJ/B7hYerlDQ==" spinCount="100000" sqref="BF180:BH180 BO180" name="Rango1_13_2_3_1"/>
    <protectedRange algorithmName="SHA-512" hashValue="J+opvyzWA3AQN6VqEp3vI3rWK0kBwx0shbzn1ftJgcJP2zXm2+GO+hfPqZv6nlqpFlzCHm4ZdWZixN6IHvFwYw==" saltValue="2DxUG656HEccBblGnsGfRA==" spinCount="100000" sqref="DM180" name="Rango8_2_13_2_3_1"/>
    <protectedRange algorithmName="SHA-512" hashValue="aIaM3m8h6tiyfXV9OanNHSGLVQiy9cwZJt1uaJfdku2BWb0OvSsT5mApTfX4YGY7rjybJu4nU9vG0Gr8eOnBxw==" saltValue="gJlEfOCQb0/3U/nnA8eQDw==" spinCount="100000" sqref="DG180" name="Rango4_2_13_3_3_1"/>
    <protectedRange algorithmName="SHA-512" hashValue="vEnaVylGluLxz/xrRVaoyyJp4YaoXr2q2HEkl5qqsY14TmKYZqSiifPcXOZYgJIA620NLOYcL8L6rD9bDIVkVQ==" saltValue="QkxZFra4rL/DCQGS30hFMg==" spinCount="100000" sqref="DJ180" name="Rango5_2_13_2_1_1_3_1"/>
    <protectedRange algorithmName="SHA-512" hashValue="N9Wg9ZSU2+8MAuMQNLD3104KNVxibvsyEhMve1He7pXtKMg7MZvy0zXyAEm+y1Q7DtoyeytwOX77+32k4gvedA==" saltValue="Dyi66yWQgjcJ/B7hYerlDQ==" spinCount="100000" sqref="BF178:BH178 BO178" name="Rango1_13_2_1_1_1_1_1_1"/>
    <protectedRange algorithmName="SHA-512" hashValue="J+opvyzWA3AQN6VqEp3vI3rWK0kBwx0shbzn1ftJgcJP2zXm2+GO+hfPqZv6nlqpFlzCHm4ZdWZixN6IHvFwYw==" saltValue="2DxUG656HEccBblGnsGfRA==" spinCount="100000" sqref="DM178" name="Rango8_2_13_2_1_1_1_1_1_1"/>
    <protectedRange algorithmName="SHA-512" hashValue="aIaM3m8h6tiyfXV9OanNHSGLVQiy9cwZJt1uaJfdku2BWb0OvSsT5mApTfX4YGY7rjybJu4nU9vG0Gr8eOnBxw==" saltValue="gJlEfOCQb0/3U/nnA8eQDw==" spinCount="100000" sqref="DG178" name="Rango4_2_13_3_1_1_1_1_1_1"/>
    <protectedRange algorithmName="SHA-512" hashValue="vEnaVylGluLxz/xrRVaoyyJp4YaoXr2q2HEkl5qqsY14TmKYZqSiifPcXOZYgJIA620NLOYcL8L6rD9bDIVkVQ==" saltValue="QkxZFra4rL/DCQGS30hFMg==" spinCount="100000" sqref="DJ178" name="Rango5_2_13_2_1_1_1_1_1_1_1_1"/>
    <protectedRange algorithmName="SHA-512" hashValue="N9Wg9ZSU2+8MAuMQNLD3104KNVxibvsyEhMve1He7pXtKMg7MZvy0zXyAEm+y1Q7DtoyeytwOX77+32k4gvedA==" saltValue="Dyi66yWQgjcJ/B7hYerlDQ==" spinCount="100000" sqref="BF179:BH179 BO179" name="Rango1_13_2_1_1_2_1_1_1"/>
    <protectedRange algorithmName="SHA-512" hashValue="J+opvyzWA3AQN6VqEp3vI3rWK0kBwx0shbzn1ftJgcJP2zXm2+GO+hfPqZv6nlqpFlzCHm4ZdWZixN6IHvFwYw==" saltValue="2DxUG656HEccBblGnsGfRA==" spinCount="100000" sqref="DM179" name="Rango8_2_13_2_1_1_2_1_1_1"/>
    <protectedRange algorithmName="SHA-512" hashValue="aIaM3m8h6tiyfXV9OanNHSGLVQiy9cwZJt1uaJfdku2BWb0OvSsT5mApTfX4YGY7rjybJu4nU9vG0Gr8eOnBxw==" saltValue="gJlEfOCQb0/3U/nnA8eQDw==" spinCount="100000" sqref="DG179" name="Rango4_2_13_3_1_1_2_1_1_1"/>
    <protectedRange algorithmName="SHA-512" hashValue="vEnaVylGluLxz/xrRVaoyyJp4YaoXr2q2HEkl5qqsY14TmKYZqSiifPcXOZYgJIA620NLOYcL8L6rD9bDIVkVQ==" saltValue="QkxZFra4rL/DCQGS30hFMg==" spinCount="100000" sqref="DJ179" name="Rango5_2_13_2_1_1_2_1_1_1_1"/>
    <protectedRange algorithmName="SHA-512" hashValue="N9Wg9ZSU2+8MAuMQNLD3104KNVxibvsyEhMve1He7pXtKMg7MZvy0zXyAEm+y1Q7DtoyeytwOX77+32k4gvedA==" saltValue="Dyi66yWQgjcJ/B7hYerlDQ==" spinCount="100000" sqref="BF183:BH187 BO183:BO187" name="Rango1_1_1_1_1_1_1_2_1"/>
    <protectedRange algorithmName="SHA-512" hashValue="J+opvyzWA3AQN6VqEp3vI3rWK0kBwx0shbzn1ftJgcJP2zXm2+GO+hfPqZv6nlqpFlzCHm4ZdWZixN6IHvFwYw==" saltValue="2DxUG656HEccBblGnsGfRA==" spinCount="100000" sqref="DM183:DM187" name="Rango8_2_3_1_1_1_1_1_2_1"/>
    <protectedRange algorithmName="SHA-512" hashValue="aIaM3m8h6tiyfXV9OanNHSGLVQiy9cwZJt1uaJfdku2BWb0OvSsT5mApTfX4YGY7rjybJu4nU9vG0Gr8eOnBxw==" saltValue="gJlEfOCQb0/3U/nnA8eQDw==" spinCount="100000" sqref="DG183:DG187" name="Rango4_2_3_1_1_1_1_1_2_1"/>
    <protectedRange algorithmName="SHA-512" hashValue="vEnaVylGluLxz/xrRVaoyyJp4YaoXr2q2HEkl5qqsY14TmKYZqSiifPcXOZYgJIA620NLOYcL8L6rD9bDIVkVQ==" saltValue="QkxZFra4rL/DCQGS30hFMg==" spinCount="100000" sqref="DJ184:DJ187" name="Rango5_2_3_1_1_1_2_1_1_1_2_1"/>
    <protectedRange algorithmName="SHA-512" hashValue="vEnaVylGluLxz/xrRVaoyyJp4YaoXr2q2HEkl5qqsY14TmKYZqSiifPcXOZYgJIA620NLOYcL8L6rD9bDIVkVQ==" saltValue="QkxZFra4rL/DCQGS30hFMg==" spinCount="100000" sqref="DJ183" name="Rango5_2_3_1_1_1_1_1_1_1_1_2_1"/>
    <protectedRange algorithmName="SHA-512" hashValue="N9Wg9ZSU2+8MAuMQNLD3104KNVxibvsyEhMve1He7pXtKMg7MZvy0zXyAEm+y1Q7DtoyeytwOX77+32k4gvedA==" saltValue="Dyi66yWQgjcJ/B7hYerlDQ==" spinCount="100000" sqref="BF188:BH188 BO188" name="Rango1_1_1_2_1_3_1_1_1"/>
    <protectedRange algorithmName="SHA-512" hashValue="J+opvyzWA3AQN6VqEp3vI3rWK0kBwx0shbzn1ftJgcJP2zXm2+GO+hfPqZv6nlqpFlzCHm4ZdWZixN6IHvFwYw==" saltValue="2DxUG656HEccBblGnsGfRA==" spinCount="100000" sqref="DM188" name="Rango8_2_3_1_2_1_4_1_1_1"/>
    <protectedRange algorithmName="SHA-512" hashValue="aIaM3m8h6tiyfXV9OanNHSGLVQiy9cwZJt1uaJfdku2BWb0OvSsT5mApTfX4YGY7rjybJu4nU9vG0Gr8eOnBxw==" saltValue="gJlEfOCQb0/3U/nnA8eQDw==" spinCount="100000" sqref="DG188" name="Rango4_2_3_1_2_1_4_1_1_1"/>
    <protectedRange algorithmName="SHA-512" hashValue="vEnaVylGluLxz/xrRVaoyyJp4YaoXr2q2HEkl5qqsY14TmKYZqSiifPcXOZYgJIA620NLOYcL8L6rD9bDIVkVQ==" saltValue="QkxZFra4rL/DCQGS30hFMg==" spinCount="100000" sqref="DJ188" name="Rango5_2_3_1_2_1_1_1_4_1_1_1"/>
    <protectedRange algorithmName="SHA-512" hashValue="EHL52raPLtZgB/rARbyOwOR3zMZgwRM51UT8YXusNL/DFwudmL8CmkW03UHYyZWn5pBswUeiKXicqDUGk6t2KQ==" saltValue="w3gp9d9Tw2Tnh/biRSLAoA==" spinCount="100000" sqref="DS178" name="Rango7_2_13_2_1_1_1_1_1_1_1_2"/>
    <protectedRange algorithmName="SHA-512" hashValue="EHL52raPLtZgB/rARbyOwOR3zMZgwRM51UT8YXusNL/DFwudmL8CmkW03UHYyZWn5pBswUeiKXicqDUGk6t2KQ==" saltValue="w3gp9d9Tw2Tnh/biRSLAoA==" spinCount="100000" sqref="DR127" name="Rango7_2_12_4_3_1_1_1_1"/>
    <protectedRange algorithmName="SHA-512" hashValue="EHL52raPLtZgB/rARbyOwOR3zMZgwRM51UT8YXusNL/DFwudmL8CmkW03UHYyZWn5pBswUeiKXicqDUGk6t2KQ==" saltValue="w3gp9d9Tw2Tnh/biRSLAoA==" spinCount="100000" sqref="DR143:DR145" name="Rango7_2_12_4_1_2_1_1_1_1"/>
    <protectedRange algorithmName="SHA-512" hashValue="EHL52raPLtZgB/rARbyOwOR3zMZgwRM51UT8YXusNL/DFwudmL8CmkW03UHYyZWn5pBswUeiKXicqDUGk6t2KQ==" saltValue="w3gp9d9Tw2Tnh/biRSLAoA==" spinCount="100000" sqref="DR146:DR148" name="Rango7_2_1_2_3_1_1_1_1"/>
    <protectedRange algorithmName="SHA-512" hashValue="EHL52raPLtZgB/rARbyOwOR3zMZgwRM51UT8YXusNL/DFwudmL8CmkW03UHYyZWn5pBswUeiKXicqDUGk6t2KQ==" saltValue="w3gp9d9Tw2Tnh/biRSLAoA==" spinCount="100000" sqref="DR149:DR151" name="Rango7_2_7_2_2_1_1_1_1"/>
    <protectedRange algorithmName="SHA-512" hashValue="EHL52raPLtZgB/rARbyOwOR3zMZgwRM51UT8YXusNL/DFwudmL8CmkW03UHYyZWn5pBswUeiKXicqDUGk6t2KQ==" saltValue="w3gp9d9Tw2Tnh/biRSLAoA==" spinCount="100000" sqref="DR152:DR154" name="Rango7_2_9_1_1_1_1_1"/>
    <protectedRange algorithmName="SHA-512" hashValue="EHL52raPLtZgB/rARbyOwOR3zMZgwRM51UT8YXusNL/DFwudmL8CmkW03UHYyZWn5pBswUeiKXicqDUGk6t2KQ==" saltValue="w3gp9d9Tw2Tnh/biRSLAoA==" spinCount="100000" sqref="DR196" name="Rango7_2_2_1_1_1_1_2_1_1_1"/>
    <protectedRange sqref="DR103:DR105" name="Rango7_2_9_1_1_1_1_1_2_1_1_1"/>
    <protectedRange algorithmName="SHA-512" hashValue="EHL52raPLtZgB/rARbyOwOR3zMZgwRM51UT8YXusNL/DFwudmL8CmkW03UHYyZWn5pBswUeiKXicqDUGk6t2KQ==" saltValue="w3gp9d9Tw2Tnh/biRSLAoA==" spinCount="100000" sqref="DR93:DR95" name="Rango7_2_1_2_2_1_1_1_2_1_1_1"/>
    <protectedRange algorithmName="SHA-512" hashValue="EHL52raPLtZgB/rARbyOwOR3zMZgwRM51UT8YXusNL/DFwudmL8CmkW03UHYyZWn5pBswUeiKXicqDUGk6t2KQ==" saltValue="w3gp9d9Tw2Tnh/biRSLAoA==" spinCount="100000" sqref="DR171" name="Rango7_2_11_2_1_3_3_1_2_1_3_1_1_1"/>
    <protectedRange algorithmName="SHA-512" hashValue="EHL52raPLtZgB/rARbyOwOR3zMZgwRM51UT8YXusNL/DFwudmL8CmkW03UHYyZWn5pBswUeiKXicqDUGk6t2KQ==" saltValue="w3gp9d9Tw2Tnh/biRSLAoA==" spinCount="100000" sqref="DR172" name="Rango7_2_11_3_1_3_3_1_2_1_3_1_1_1"/>
    <protectedRange algorithmName="SHA-512" hashValue="EHL52raPLtZgB/rARbyOwOR3zMZgwRM51UT8YXusNL/DFwudmL8CmkW03UHYyZWn5pBswUeiKXicqDUGk6t2KQ==" saltValue="w3gp9d9Tw2Tnh/biRSLAoA==" spinCount="100000" sqref="DR173:DR174" name="Rango7_2_11_4_1_3_3_1_2_1_3_1_1_1"/>
    <protectedRange algorithmName="SHA-512" hashValue="EHL52raPLtZgB/rARbyOwOR3zMZgwRM51UT8YXusNL/DFwudmL8CmkW03UHYyZWn5pBswUeiKXicqDUGk6t2KQ==" saltValue="w3gp9d9Tw2Tnh/biRSLAoA==" spinCount="100000" sqref="DR168:DR169" name="Rango7_2_9_3_3_1_2_1_3_1_1_1"/>
    <protectedRange algorithmName="SHA-512" hashValue="EHL52raPLtZgB/rARbyOwOR3zMZgwRM51UT8YXusNL/DFwudmL8CmkW03UHYyZWn5pBswUeiKXicqDUGk6t2KQ==" saltValue="w3gp9d9Tw2Tnh/biRSLAoA==" spinCount="100000" sqref="DR175" name="Rango7_2_11_4_1_5_1_1_1_2_1_1_1_1"/>
    <protectedRange algorithmName="SHA-512" hashValue="EHL52raPLtZgB/rARbyOwOR3zMZgwRM51UT8YXusNL/DFwudmL8CmkW03UHYyZWn5pBswUeiKXicqDUGk6t2KQ==" saltValue="w3gp9d9Tw2Tnh/biRSLAoA==" spinCount="100000" sqref="DR178" name="Rango7_2_13_2_1_1_1_1_1_1_1_1_1"/>
    <protectedRange algorithmName="SHA-512" hashValue="EHL52raPLtZgB/rARbyOwOR3zMZgwRM51UT8YXusNL/DFwudmL8CmkW03UHYyZWn5pBswUeiKXicqDUGk6t2KQ==" saltValue="w3gp9d9Tw2Tnh/biRSLAoA==" spinCount="100000" sqref="DR179" name="Rango7_2_13_2_1_1_2_1_1_2_3_1_1"/>
    <protectedRange algorithmName="SHA-512" hashValue="EHL52raPLtZgB/rARbyOwOR3zMZgwRM51UT8YXusNL/DFwudmL8CmkW03UHYyZWn5pBswUeiKXicqDUGk6t2KQ==" saltValue="w3gp9d9Tw2Tnh/biRSLAoA==" spinCount="100000" sqref="DR86:DR87" name="Rango7_2_13_2_3_2_1_1_2_1_1_1"/>
    <protectedRange algorithmName="SHA-512" hashValue="EHL52raPLtZgB/rARbyOwOR3zMZgwRM51UT8YXusNL/DFwudmL8CmkW03UHYyZWn5pBswUeiKXicqDUGk6t2KQ==" saltValue="w3gp9d9Tw2Tnh/biRSLAoA==" spinCount="100000" sqref="DR183:DR187" name="Rango7_2_3_1_1_1_1_1_2_2_1_1_1"/>
    <protectedRange algorithmName="SHA-512" hashValue="EHL52raPLtZgB/rARbyOwOR3zMZgwRM51UT8YXusNL/DFwudmL8CmkW03UHYyZWn5pBswUeiKXicqDUGk6t2KQ==" saltValue="w3gp9d9Tw2Tnh/biRSLAoA==" spinCount="100000" sqref="DR188" name="Rango7_2_3_1_2_1_4_1_1_2_4_1_1"/>
    <protectedRange algorithmName="SHA-512" hashValue="EHL52raPLtZgB/rARbyOwOR3zMZgwRM51UT8YXusNL/DFwudmL8CmkW03UHYyZWn5pBswUeiKXicqDUGk6t2KQ==" saltValue="w3gp9d9Tw2Tnh/biRSLAoA==" spinCount="100000" sqref="DR181" name="Rango7_2_13_2_4_1_1_1_1_1"/>
  </protectedRanges>
  <autoFilter ref="A2:FB213" xr:uid="{D7E6A780-2822-4F08-AA51-F88A7C56FD5F}">
    <filterColumn colId="4">
      <filters>
        <filter val="2019-2570002472"/>
      </filters>
    </filterColumn>
  </autoFilter>
  <conditionalFormatting sqref="C150">
    <cfRule type="duplicateValues" dxfId="135" priority="1"/>
  </conditionalFormatting>
  <conditionalFormatting sqref="D80">
    <cfRule type="duplicateValues" dxfId="134" priority="5"/>
  </conditionalFormatting>
  <conditionalFormatting sqref="D119:D120">
    <cfRule type="duplicateValues" dxfId="133" priority="6"/>
  </conditionalFormatting>
  <conditionalFormatting sqref="D121">
    <cfRule type="duplicateValues" dxfId="132" priority="2"/>
  </conditionalFormatting>
  <conditionalFormatting sqref="D125:D126">
    <cfRule type="duplicateValues" dxfId="131" priority="3"/>
  </conditionalFormatting>
  <conditionalFormatting sqref="D128">
    <cfRule type="duplicateValues" dxfId="130" priority="69"/>
  </conditionalFormatting>
  <conditionalFormatting sqref="D129">
    <cfRule type="duplicateValues" dxfId="129" priority="68"/>
  </conditionalFormatting>
  <conditionalFormatting sqref="D132">
    <cfRule type="duplicateValues" dxfId="128" priority="4"/>
  </conditionalFormatting>
  <conditionalFormatting sqref="D175">
    <cfRule type="duplicateValues" dxfId="127" priority="80"/>
  </conditionalFormatting>
  <conditionalFormatting sqref="D200:D202 D130:E131 E201:E202">
    <cfRule type="duplicateValues" dxfId="126" priority="66"/>
  </conditionalFormatting>
  <conditionalFormatting sqref="D74:E75">
    <cfRule type="duplicateValues" dxfId="125" priority="87"/>
  </conditionalFormatting>
  <conditionalFormatting sqref="D76:E77">
    <cfRule type="duplicateValues" dxfId="124" priority="86"/>
  </conditionalFormatting>
  <conditionalFormatting sqref="D78:E78">
    <cfRule type="duplicateValues" dxfId="123" priority="91"/>
  </conditionalFormatting>
  <conditionalFormatting sqref="D79:E79">
    <cfRule type="duplicateValues" dxfId="122" priority="88"/>
  </conditionalFormatting>
  <conditionalFormatting sqref="D81:E81">
    <cfRule type="duplicateValues" dxfId="121" priority="90"/>
  </conditionalFormatting>
  <conditionalFormatting sqref="D82:E82">
    <cfRule type="duplicateValues" dxfId="120" priority="89"/>
  </conditionalFormatting>
  <conditionalFormatting sqref="D83:E83">
    <cfRule type="duplicateValues" dxfId="119" priority="85"/>
  </conditionalFormatting>
  <conditionalFormatting sqref="D93:E95">
    <cfRule type="duplicateValues" dxfId="118" priority="54"/>
  </conditionalFormatting>
  <conditionalFormatting sqref="D96:E99">
    <cfRule type="duplicateValues" dxfId="117" priority="55"/>
  </conditionalFormatting>
  <conditionalFormatting sqref="D106:E111">
    <cfRule type="duplicateValues" dxfId="116" priority="56"/>
  </conditionalFormatting>
  <conditionalFormatting sqref="D112:E114">
    <cfRule type="duplicateValues" dxfId="115" priority="78"/>
  </conditionalFormatting>
  <conditionalFormatting sqref="D115:E117">
    <cfRule type="duplicateValues" dxfId="114" priority="76"/>
  </conditionalFormatting>
  <conditionalFormatting sqref="D118:E118">
    <cfRule type="duplicateValues" dxfId="113" priority="77"/>
  </conditionalFormatting>
  <conditionalFormatting sqref="D122:E124 E125">
    <cfRule type="duplicateValues" dxfId="112" priority="72"/>
  </conditionalFormatting>
  <conditionalFormatting sqref="D127:E127">
    <cfRule type="duplicateValues" dxfId="111" priority="71"/>
  </conditionalFormatting>
  <conditionalFormatting sqref="D133:E136 E132">
    <cfRule type="duplicateValues" dxfId="110" priority="65"/>
  </conditionalFormatting>
  <conditionalFormatting sqref="D137:E137">
    <cfRule type="duplicateValues" dxfId="109" priority="64"/>
  </conditionalFormatting>
  <conditionalFormatting sqref="D138:E138">
    <cfRule type="duplicateValues" dxfId="108" priority="132"/>
  </conditionalFormatting>
  <conditionalFormatting sqref="D139:E142">
    <cfRule type="duplicateValues" dxfId="107" priority="61"/>
  </conditionalFormatting>
  <conditionalFormatting sqref="D143:E145">
    <cfRule type="duplicateValues" dxfId="106" priority="63"/>
  </conditionalFormatting>
  <conditionalFormatting sqref="D146:E148">
    <cfRule type="duplicateValues" dxfId="105" priority="129"/>
  </conditionalFormatting>
  <conditionalFormatting sqref="D149:E151">
    <cfRule type="duplicateValues" dxfId="104" priority="62"/>
  </conditionalFormatting>
  <conditionalFormatting sqref="D152:E154">
    <cfRule type="duplicateValues" dxfId="103" priority="133"/>
  </conditionalFormatting>
  <conditionalFormatting sqref="D155:E159">
    <cfRule type="duplicateValues" dxfId="102" priority="134"/>
  </conditionalFormatting>
  <conditionalFormatting sqref="D160:E160">
    <cfRule type="duplicateValues" dxfId="101" priority="94"/>
  </conditionalFormatting>
  <conditionalFormatting sqref="D161:E162">
    <cfRule type="duplicateValues" dxfId="100" priority="92"/>
  </conditionalFormatting>
  <conditionalFormatting sqref="D163:E167">
    <cfRule type="duplicateValues" dxfId="99" priority="93"/>
  </conditionalFormatting>
  <conditionalFormatting sqref="D168:E169">
    <cfRule type="duplicateValues" dxfId="98" priority="47"/>
  </conditionalFormatting>
  <conditionalFormatting sqref="D170:E170">
    <cfRule type="duplicateValues" dxfId="97" priority="50"/>
  </conditionalFormatting>
  <conditionalFormatting sqref="D171:E171">
    <cfRule type="duplicateValues" dxfId="96" priority="130"/>
  </conditionalFormatting>
  <conditionalFormatting sqref="D172:E172">
    <cfRule type="duplicateValues" dxfId="95" priority="49"/>
  </conditionalFormatting>
  <conditionalFormatting sqref="D173:E174">
    <cfRule type="duplicateValues" dxfId="94" priority="48"/>
  </conditionalFormatting>
  <conditionalFormatting sqref="D176:E176">
    <cfRule type="duplicateValues" dxfId="93" priority="79"/>
  </conditionalFormatting>
  <conditionalFormatting sqref="D177:E177">
    <cfRule type="duplicateValues" dxfId="92" priority="46"/>
  </conditionalFormatting>
  <conditionalFormatting sqref="D178:E178">
    <cfRule type="duplicateValues" dxfId="91" priority="44"/>
  </conditionalFormatting>
  <conditionalFormatting sqref="D179:E179">
    <cfRule type="duplicateValues" dxfId="90" priority="43"/>
  </conditionalFormatting>
  <conditionalFormatting sqref="D180:E180">
    <cfRule type="duplicateValues" dxfId="89" priority="45"/>
  </conditionalFormatting>
  <conditionalFormatting sqref="D181:E181">
    <cfRule type="duplicateValues" dxfId="88" priority="95"/>
  </conditionalFormatting>
  <conditionalFormatting sqref="D182:E182">
    <cfRule type="duplicateValues" dxfId="87" priority="41"/>
  </conditionalFormatting>
  <conditionalFormatting sqref="D183:E187">
    <cfRule type="duplicateValues" dxfId="86" priority="42"/>
  </conditionalFormatting>
  <conditionalFormatting sqref="D188:E188">
    <cfRule type="duplicateValues" dxfId="85" priority="40"/>
  </conditionalFormatting>
  <conditionalFormatting sqref="D189:E190">
    <cfRule type="duplicateValues" dxfId="84" priority="131"/>
  </conditionalFormatting>
  <conditionalFormatting sqref="D191:E191">
    <cfRule type="duplicateValues" dxfId="83" priority="135"/>
  </conditionalFormatting>
  <conditionalFormatting sqref="D192:E192">
    <cfRule type="duplicateValues" dxfId="82" priority="136"/>
  </conditionalFormatting>
  <conditionalFormatting sqref="D194:E194">
    <cfRule type="duplicateValues" dxfId="81" priority="60"/>
  </conditionalFormatting>
  <conditionalFormatting sqref="D195:E195">
    <cfRule type="duplicateValues" dxfId="80" priority="59"/>
  </conditionalFormatting>
  <conditionalFormatting sqref="D196:E196">
    <cfRule type="duplicateValues" dxfId="79" priority="58"/>
  </conditionalFormatting>
  <conditionalFormatting sqref="D197:E199">
    <cfRule type="duplicateValues" dxfId="78" priority="57"/>
  </conditionalFormatting>
  <conditionalFormatting sqref="E119">
    <cfRule type="duplicateValues" dxfId="77" priority="74"/>
  </conditionalFormatting>
  <conditionalFormatting sqref="E120">
    <cfRule type="duplicateValues" dxfId="76" priority="73"/>
  </conditionalFormatting>
  <conditionalFormatting sqref="E121">
    <cfRule type="duplicateValues" dxfId="75" priority="75"/>
  </conditionalFormatting>
  <conditionalFormatting sqref="E126">
    <cfRule type="duplicateValues" dxfId="74" priority="70"/>
  </conditionalFormatting>
  <conditionalFormatting sqref="E175">
    <cfRule type="duplicateValues" dxfId="73" priority="81"/>
  </conditionalFormatting>
  <conditionalFormatting sqref="E200">
    <cfRule type="duplicateValues" dxfId="72" priority="67"/>
  </conditionalFormatting>
  <conditionalFormatting sqref="DK3:DK4 DK19 DK22:DK24 DK26 DK30 DK58:DL73 DK130:DL204">
    <cfRule type="cellIs" dxfId="71" priority="128" operator="between">
      <formula>0</formula>
      <formula>0.3</formula>
    </cfRule>
    <cfRule type="cellIs" dxfId="70" priority="127" operator="between">
      <formula>0.31</formula>
      <formula>0.6</formula>
    </cfRule>
  </conditionalFormatting>
  <conditionalFormatting sqref="DK8:DK9">
    <cfRule type="cellIs" dxfId="69" priority="117" operator="between">
      <formula>0.61</formula>
      <formula>1</formula>
    </cfRule>
    <cfRule type="cellIs" dxfId="68" priority="119" operator="between">
      <formula>0</formula>
      <formula>0.3</formula>
    </cfRule>
    <cfRule type="cellIs" dxfId="67" priority="118" operator="between">
      <formula>0.31</formula>
      <formula>0.6</formula>
    </cfRule>
  </conditionalFormatting>
  <conditionalFormatting sqref="DK14:DK15 DL43:DL57 DK44:DK57 DL74:DL129 DK203:DL204">
    <cfRule type="cellIs" dxfId="66" priority="112" operator="between">
      <formula>0.31</formula>
      <formula>0.6</formula>
    </cfRule>
    <cfRule type="cellIs" dxfId="65" priority="113" operator="between">
      <formula>0</formula>
      <formula>0.3</formula>
    </cfRule>
  </conditionalFormatting>
  <conditionalFormatting sqref="DK17:DK20 DK43:DK45">
    <cfRule type="cellIs" dxfId="64" priority="109" operator="between">
      <formula>0.31</formula>
      <formula>0.6</formula>
    </cfRule>
    <cfRule type="cellIs" dxfId="63" priority="110" operator="between">
      <formula>0</formula>
      <formula>0.3</formula>
    </cfRule>
    <cfRule type="cellIs" dxfId="62" priority="108" operator="between">
      <formula>0.61</formula>
      <formula>1</formula>
    </cfRule>
  </conditionalFormatting>
  <conditionalFormatting sqref="DK22:DK24 DK26 DK30 DK130:DL204 DK19 DK3:DK4 DK58:DL73">
    <cfRule type="cellIs" dxfId="61" priority="126" operator="between">
      <formula>0.61</formula>
      <formula>1</formula>
    </cfRule>
  </conditionalFormatting>
  <conditionalFormatting sqref="DK24 DK26">
    <cfRule type="cellIs" dxfId="60" priority="125" operator="between">
      <formula>0</formula>
      <formula>0.3</formula>
    </cfRule>
    <cfRule type="cellIs" dxfId="59" priority="124" operator="between">
      <formula>0.31</formula>
      <formula>0.6</formula>
    </cfRule>
    <cfRule type="cellIs" dxfId="58" priority="123" operator="between">
      <formula>0.61</formula>
      <formula>1</formula>
    </cfRule>
  </conditionalFormatting>
  <conditionalFormatting sqref="DK30">
    <cfRule type="cellIs" dxfId="57" priority="121" operator="between">
      <formula>0.31</formula>
      <formula>0.6</formula>
    </cfRule>
    <cfRule type="cellIs" dxfId="56" priority="120" operator="between">
      <formula>0.61</formula>
      <formula>1</formula>
    </cfRule>
    <cfRule type="cellIs" dxfId="55" priority="122" operator="between">
      <formula>0</formula>
      <formula>0.3</formula>
    </cfRule>
  </conditionalFormatting>
  <conditionalFormatting sqref="DK44:DK57 DK14:DK15 DL43:DL57 DL74:DL129 DK203:DL204">
    <cfRule type="cellIs" dxfId="54" priority="111" operator="between">
      <formula>0.61</formula>
      <formula>1</formula>
    </cfRule>
  </conditionalFormatting>
  <conditionalFormatting sqref="DK74:DK85 DK106:DK129">
    <cfRule type="cellIs" dxfId="53" priority="82" operator="between">
      <formula>0.61</formula>
      <formula>1</formula>
    </cfRule>
    <cfRule type="cellIs" dxfId="52" priority="83" operator="between">
      <formula>0.31</formula>
      <formula>0.6</formula>
    </cfRule>
    <cfRule type="cellIs" dxfId="51" priority="84" operator="between">
      <formula>0</formula>
      <formula>0.3</formula>
    </cfRule>
  </conditionalFormatting>
  <conditionalFormatting sqref="DK93:DK99">
    <cfRule type="cellIs" dxfId="50" priority="53" operator="between">
      <formula>0</formula>
      <formula>0.3</formula>
    </cfRule>
    <cfRule type="cellIs" dxfId="49" priority="51" operator="between">
      <formula>0.61</formula>
      <formula>1</formula>
    </cfRule>
    <cfRule type="cellIs" dxfId="48" priority="52" operator="between">
      <formula>0.31</formula>
      <formula>0.6</formula>
    </cfRule>
  </conditionalFormatting>
  <conditionalFormatting sqref="DK3:DL13">
    <cfRule type="cellIs" dxfId="47" priority="105" operator="between">
      <formula>0.61</formula>
      <formula>1</formula>
    </cfRule>
    <cfRule type="cellIs" dxfId="46" priority="107" operator="between">
      <formula>0</formula>
      <formula>0.3</formula>
    </cfRule>
    <cfRule type="cellIs" dxfId="45" priority="106" operator="between">
      <formula>0.31</formula>
      <formula>0.6</formula>
    </cfRule>
  </conditionalFormatting>
  <conditionalFormatting sqref="DK21:DL42">
    <cfRule type="cellIs" dxfId="44" priority="100" operator="between">
      <formula>0.31</formula>
      <formula>0.6</formula>
    </cfRule>
    <cfRule type="cellIs" dxfId="43" priority="101" operator="between">
      <formula>0</formula>
      <formula>0.3</formula>
    </cfRule>
    <cfRule type="cellIs" dxfId="42" priority="99" operator="between">
      <formula>0.61</formula>
      <formula>1</formula>
    </cfRule>
  </conditionalFormatting>
  <conditionalFormatting sqref="DL14:DL20">
    <cfRule type="cellIs" dxfId="41" priority="114" operator="between">
      <formula>0.61</formula>
      <formula>1</formula>
    </cfRule>
    <cfRule type="cellIs" dxfId="40" priority="115" operator="between">
      <formula>0.31</formula>
      <formula>0.6</formula>
    </cfRule>
    <cfRule type="cellIs" dxfId="39" priority="116" operator="between">
      <formula>0</formula>
      <formula>0.3</formula>
    </cfRule>
  </conditionalFormatting>
  <conditionalFormatting sqref="EH3:EH13">
    <cfRule type="cellIs" dxfId="38" priority="103" operator="equal">
      <formula>"MEDIA"</formula>
    </cfRule>
    <cfRule type="cellIs" dxfId="37" priority="104" operator="equal">
      <formula>"BAJA"</formula>
    </cfRule>
    <cfRule type="cellIs" dxfId="36" priority="102" operator="equal">
      <formula>"ALTA"</formula>
    </cfRule>
  </conditionalFormatting>
  <conditionalFormatting sqref="EH78:EH79 EH130:EH131 EH146:EH159 EH161:EH182 EH184:EH192 EH200:EH204">
    <cfRule type="containsText" dxfId="35" priority="15" operator="containsText" text="BAJA">
      <formula>NOT(ISERROR(SEARCH("BAJA",EH78)))</formula>
    </cfRule>
    <cfRule type="containsText" dxfId="34" priority="14" operator="containsText" text="MEDIA">
      <formula>NOT(ISERROR(SEARCH("MEDIA",EH78)))</formula>
    </cfRule>
  </conditionalFormatting>
  <conditionalFormatting sqref="EH80:EH83">
    <cfRule type="cellIs" dxfId="33" priority="8" operator="equal">
      <formula>"MEDIA"</formula>
    </cfRule>
    <cfRule type="cellIs" dxfId="32" priority="9" operator="equal">
      <formula>"BAJA"</formula>
    </cfRule>
    <cfRule type="cellIs" dxfId="31" priority="7" operator="equal">
      <formula>"ALTA"</formula>
    </cfRule>
  </conditionalFormatting>
  <conditionalFormatting sqref="EH93:EH99">
    <cfRule type="containsText" dxfId="30" priority="19" operator="containsText" text="ALTA">
      <formula>NOT(ISERROR(SEARCH("ALTA",EH93)))</formula>
    </cfRule>
    <cfRule type="containsText" dxfId="29" priority="20" operator="containsText" text="MEDIA">
      <formula>NOT(ISERROR(SEARCH("MEDIA",EH93)))</formula>
    </cfRule>
    <cfRule type="containsText" dxfId="28" priority="21" operator="containsText" text="BAJA">
      <formula>NOT(ISERROR(SEARCH("BAJA",EH93)))</formula>
    </cfRule>
    <cfRule type="containsText" dxfId="27" priority="22" operator="containsText" text="ALTA">
      <formula>NOT(ISERROR(SEARCH("ALTA",EH93)))</formula>
    </cfRule>
    <cfRule type="containsText" dxfId="26" priority="23" operator="containsText" text="MEDIA">
      <formula>NOT(ISERROR(SEARCH("MEDIA",EH93)))</formula>
    </cfRule>
    <cfRule type="containsText" dxfId="25" priority="24" operator="containsText" text="BAJA">
      <formula>NOT(ISERROR(SEARCH("BAJA",EH93)))</formula>
    </cfRule>
  </conditionalFormatting>
  <conditionalFormatting sqref="EH106:EH110">
    <cfRule type="cellIs" dxfId="24" priority="28" operator="equal">
      <formula>"ALTA"</formula>
    </cfRule>
    <cfRule type="cellIs" dxfId="23" priority="29" operator="equal">
      <formula>"MEDIA"</formula>
    </cfRule>
    <cfRule type="cellIs" dxfId="22" priority="30" operator="equal">
      <formula>"BAJA"</formula>
    </cfRule>
  </conditionalFormatting>
  <conditionalFormatting sqref="EH111 EH138:EH142">
    <cfRule type="containsText" dxfId="21" priority="26" operator="containsText" text="MEDIA">
      <formula>NOT(ISERROR(SEARCH("MEDIA",EH111)))</formula>
    </cfRule>
    <cfRule type="containsText" dxfId="20" priority="27" operator="containsText" text="BAJA">
      <formula>NOT(ISERROR(SEARCH("BAJA",EH111)))</formula>
    </cfRule>
  </conditionalFormatting>
  <conditionalFormatting sqref="EH112:EH124">
    <cfRule type="cellIs" dxfId="19" priority="38" operator="equal">
      <formula>"MEDIA"</formula>
    </cfRule>
    <cfRule type="cellIs" dxfId="18" priority="39" operator="equal">
      <formula>"BAJA"</formula>
    </cfRule>
    <cfRule type="cellIs" dxfId="17" priority="37" operator="equal">
      <formula>"ALTA"</formula>
    </cfRule>
  </conditionalFormatting>
  <conditionalFormatting sqref="EH125">
    <cfRule type="containsText" dxfId="16" priority="34" operator="containsText" text="ALTA">
      <formula>NOT(ISERROR(SEARCH("ALTA",EH125)))</formula>
    </cfRule>
    <cfRule type="containsText" dxfId="15" priority="36" operator="containsText" text="BAJA">
      <formula>NOT(ISERROR(SEARCH("BAJA",EH125)))</formula>
    </cfRule>
    <cfRule type="containsText" dxfId="14" priority="35" operator="containsText" text="MEDIA">
      <formula>NOT(ISERROR(SEARCH("MEDIA",EH125)))</formula>
    </cfRule>
  </conditionalFormatting>
  <conditionalFormatting sqref="EH126:EH138">
    <cfRule type="cellIs" dxfId="13" priority="12" operator="equal">
      <formula>"BAJA"</formula>
    </cfRule>
    <cfRule type="cellIs" dxfId="12" priority="11" operator="equal">
      <formula>"MEDIA"</formula>
    </cfRule>
    <cfRule type="cellIs" dxfId="11" priority="10" operator="equal">
      <formula>"ALTA"</formula>
    </cfRule>
  </conditionalFormatting>
  <conditionalFormatting sqref="EH130:EH131 EH78:EH79 EH146:EH159 EH161:EH182 EH184:EH192 EH200:EH204">
    <cfRule type="containsText" dxfId="10" priority="13" operator="containsText" text="ALTA">
      <formula>NOT(ISERROR(SEARCH("ALTA",EH78)))</formula>
    </cfRule>
  </conditionalFormatting>
  <conditionalFormatting sqref="EH138:EH142 EH111">
    <cfRule type="containsText" dxfId="9" priority="25" operator="containsText" text="ALTA">
      <formula>NOT(ISERROR(SEARCH("ALTA",EH111)))</formula>
    </cfRule>
  </conditionalFormatting>
  <conditionalFormatting sqref="EH143:EH145">
    <cfRule type="cellIs" dxfId="8" priority="33" operator="equal">
      <formula>"BAJA"</formula>
    </cfRule>
    <cfRule type="cellIs" dxfId="7" priority="32" operator="equal">
      <formula>"MEDIA"</formula>
    </cfRule>
    <cfRule type="cellIs" dxfId="6" priority="31" operator="equal">
      <formula>"ALTA"</formula>
    </cfRule>
  </conditionalFormatting>
  <conditionalFormatting sqref="EH155:EH204 EH52:EH78 EH17:EH50">
    <cfRule type="cellIs" dxfId="5" priority="98" operator="equal">
      <formula>"BAJA"</formula>
    </cfRule>
    <cfRule type="cellIs" dxfId="4" priority="97" operator="equal">
      <formula>"MEDIA"</formula>
    </cfRule>
    <cfRule type="cellIs" dxfId="3" priority="96" operator="equal">
      <formula>"ALTA"</formula>
    </cfRule>
  </conditionalFormatting>
  <conditionalFormatting sqref="EH182:EH183">
    <cfRule type="containsText" dxfId="2" priority="18" operator="containsText" text="BAJA">
      <formula>NOT(ISERROR(SEARCH("BAJA",EH182)))</formula>
    </cfRule>
    <cfRule type="containsText" dxfId="1" priority="17" operator="containsText" text="MEDIA">
      <formula>NOT(ISERROR(SEARCH("MEDIA",EH182)))</formula>
    </cfRule>
    <cfRule type="containsText" dxfId="0" priority="16" operator="containsText" text="ALTA">
      <formula>NOT(ISERROR(SEARCH("ALTA",EH182)))</formula>
    </cfRule>
  </conditionalFormatting>
  <dataValidations count="2">
    <dataValidation allowBlank="1" showInputMessage="1" showErrorMessage="1" prompt="Marque con una X sí aplica para esta Área Temática" sqref="AC5:AD5 AC4 AC35:AC43 AC8:AD13 AC17:AD20 AC22:AD34 AC3:AD3 AC60:AD204" xr:uid="{1F07FD2C-1DBE-4CF0-8662-CE57D6E25A31}"/>
    <dataValidation type="list" allowBlank="1" showInputMessage="1" showErrorMessage="1" prompt="Marque con una X sí aplica para esta Área Temática" sqref="Y7:Y9 Y60:AA60 Y53:AA54 Y70:AA71 Z31:AA31 AC7:AD7 Y44:AA45 AD44:AD45 Y5 AD53:AD54 Y22:Z22" xr:uid="{937D7E0F-AB02-4A2B-BF0F-DE9634C1870E}">
      <formula1>#REF!</formula1>
    </dataValidation>
  </dataValidations>
  <hyperlinks>
    <hyperlink ref="BW117" r:id="rId1" xr:uid="{3A15BE94-B527-4970-884D-74BDE5B3774E}"/>
    <hyperlink ref="BW66" r:id="rId2" xr:uid="{CE1EF8E0-A32B-45CD-91A9-E95E2659629E}"/>
    <hyperlink ref="BW86" r:id="rId3" xr:uid="{5AE5E723-0BDA-4551-9C23-C7C0A2139D72}"/>
    <hyperlink ref="V187" r:id="rId4" xr:uid="{579AC3C6-3ACA-428C-B733-6B0664C95BF9}"/>
    <hyperlink ref="V183" r:id="rId5" xr:uid="{8B1F08BD-9C87-44AD-AAE8-4FBB67650DCD}"/>
    <hyperlink ref="V131" r:id="rId6" xr:uid="{A33785F4-C119-4EA9-92A2-8AD7D55AE760}"/>
    <hyperlink ref="V132" r:id="rId7" xr:uid="{65BB9680-F3B4-426A-8712-BAB5AFBD32E7}"/>
    <hyperlink ref="V3" r:id="rId8" xr:uid="{B0D866F6-0585-4096-99F6-99D0D95AD982}"/>
    <hyperlink ref="V197" r:id="rId9" xr:uid="{A9AA64EA-01C0-4DFA-8703-1531AB2216A5}"/>
    <hyperlink ref="V141" r:id="rId10" xr:uid="{299CB6C7-A432-4790-8CCD-0CA5BBF1F829}"/>
    <hyperlink ref="V204" r:id="rId11" xr:uid="{27A0AE2F-7294-4AA8-A8D3-FFD4BDDEB52B}"/>
    <hyperlink ref="V87" r:id="rId12" xr:uid="{1E26B92C-FDF7-4AA4-ADBE-CA70F5E1B456}"/>
    <hyperlink ref="V106" r:id="rId13" xr:uid="{B2DC9EB6-7D64-46E1-B372-FCDC9BC500E0}"/>
    <hyperlink ref="V65" r:id="rId14" xr:uid="{6D529CDA-A523-4A03-B024-3FC2FACD9369}"/>
    <hyperlink ref="V69" r:id="rId15" xr:uid="{9E98833C-8D71-4C59-A354-97D10A815330}"/>
    <hyperlink ref="V84" r:id="rId16" xr:uid="{4EA27F71-4DD5-4561-B692-E72461926C99}"/>
    <hyperlink ref="V64" r:id="rId17" xr:uid="{95EE5AAE-F5F3-40E0-92EE-FE350EAABE0D}"/>
    <hyperlink ref="V178" r:id="rId18" xr:uid="{A76246F1-548F-46F5-B449-BE390A1CD65F}"/>
    <hyperlink ref="V18" r:id="rId19" xr:uid="{117D0D59-5E93-4282-9AB1-808B4B5B82D4}"/>
    <hyperlink ref="V202" r:id="rId20" xr:uid="{2FF8C6E3-6235-4C5D-9EDB-7F17100B1F43}"/>
    <hyperlink ref="V62" r:id="rId21" xr:uid="{A3E4B537-6FC1-445D-9676-E804772CA624}"/>
    <hyperlink ref="V28" r:id="rId22" xr:uid="{2BE02434-FE40-4831-B125-03C9D5113B6E}"/>
    <hyperlink ref="V73" r:id="rId23" xr:uid="{74098498-A922-4574-AF12-0CBC05E7914A}"/>
    <hyperlink ref="V129" r:id="rId24" xr:uid="{076F343D-03BD-4BCA-A8D6-50762205CC62}"/>
    <hyperlink ref="V130" r:id="rId25" xr:uid="{F6ECD8FD-EF93-4DFA-A702-EBEA22E6A856}"/>
    <hyperlink ref="V11" r:id="rId26" xr:uid="{785D879F-A87F-4AB5-8904-A369D2BF34D3}"/>
    <hyperlink ref="V114" r:id="rId27" xr:uid="{9DB9A42C-403B-4BAB-A366-E178CD6991BD}"/>
    <hyperlink ref="V6" r:id="rId28" xr:uid="{F178E6B6-AE5D-4F11-A37B-1CD6D0F3E3B1}"/>
    <hyperlink ref="V119" r:id="rId29" xr:uid="{2CD117B4-04CA-42AB-8787-D5D79F38B7A3}"/>
    <hyperlink ref="V185" r:id="rId30" xr:uid="{B54A76D0-C70F-4BE4-9752-AA647137A284}"/>
    <hyperlink ref="V184" r:id="rId31" xr:uid="{D4BCD909-FCB5-4792-BA45-4958255AAF3D}"/>
    <hyperlink ref="V133" r:id="rId32" xr:uid="{679CD2CD-365D-4A7D-AE6E-A04A1D85EEC1}"/>
    <hyperlink ref="V172" r:id="rId33" xr:uid="{FC99116A-B980-4BF8-9FCF-291C3FBF5468}"/>
    <hyperlink ref="V22" r:id="rId34" xr:uid="{B5CE2CDE-10C7-4E5E-9FEF-1380DC3B92FE}"/>
    <hyperlink ref="V21" r:id="rId35" xr:uid="{4B992C3D-1AD8-4394-A1F4-8076AE7982C7}"/>
    <hyperlink ref="V20" r:id="rId36" xr:uid="{13946201-2B0E-4F31-B940-D1A16454FCF7}"/>
    <hyperlink ref="V123" r:id="rId37" xr:uid="{D2AC9C3D-2789-4FED-A2C1-0EC7D6E047F7}"/>
    <hyperlink ref="V113" r:id="rId38" xr:uid="{B9AE0DA6-E0BE-4675-B096-4D28902DB05A}"/>
    <hyperlink ref="V175" r:id="rId39" xr:uid="{DA3E38D8-518A-43B3-8B83-22A9A6E73B9B}"/>
    <hyperlink ref="V180" r:id="rId40" xr:uid="{B62905E4-876A-4B9B-9CD8-277A7B140BE1}"/>
    <hyperlink ref="V150" r:id="rId41" xr:uid="{457EE4AB-AEDE-4567-90D6-33044FF72397}"/>
    <hyperlink ref="V174" r:id="rId42" xr:uid="{1FF5B5D0-51C4-4260-9DEF-6750BB632F49}"/>
    <hyperlink ref="V158" r:id="rId43" xr:uid="{163B8742-02A8-4FA3-A41E-CE1479997B8F}"/>
    <hyperlink ref="V165" r:id="rId44" xr:uid="{1AD93456-828E-44A8-93E8-2BD8CD2A9B9A}"/>
    <hyperlink ref="V111" r:id="rId45" xr:uid="{E86713BB-F44A-4B84-A456-DA2BD2DC6314}"/>
    <hyperlink ref="V101" r:id="rId46" xr:uid="{EB7DD5AA-E625-4721-AC08-794576D823EC}"/>
    <hyperlink ref="V167" r:id="rId47" xr:uid="{DEA0677A-792C-4279-9A7F-18D7E0FC293E}"/>
    <hyperlink ref="V25" r:id="rId48" xr:uid="{51BA7179-F027-485B-85E1-A8D3799CDB8F}"/>
    <hyperlink ref="V13" r:id="rId49" xr:uid="{AF5452BC-D968-4CCE-92C3-DDF97B2B6F9E}"/>
    <hyperlink ref="V105" r:id="rId50" xr:uid="{7F493265-AC9A-42A9-B231-61DD794DB35B}"/>
    <hyperlink ref="V30" r:id="rId51" xr:uid="{F8602C7F-68D5-461B-81F1-4CB32CA726B4}"/>
    <hyperlink ref="V147" r:id="rId52" xr:uid="{ECBD5DCC-1E4C-4ED9-A7E2-8AB6ECDEE675}"/>
    <hyperlink ref="V14" r:id="rId53" xr:uid="{E2946EAD-DA95-451A-B455-28B2F271FEBB}"/>
    <hyperlink ref="V120" r:id="rId54" xr:uid="{A516123B-4204-41C1-87F4-D118CE90A388}"/>
    <hyperlink ref="V17" r:id="rId55" xr:uid="{A7117A60-F8BF-48D5-86C6-0826A702001F}"/>
    <hyperlink ref="V159" r:id="rId56" xr:uid="{9F2148F6-F79D-4C83-9B15-D3CB731BEC67}"/>
    <hyperlink ref="V166" r:id="rId57" xr:uid="{7EF51802-9A1F-4112-89AF-3F9E102F361D}"/>
    <hyperlink ref="V154" r:id="rId58" xr:uid="{9ED12078-B19C-422B-B644-8AA31A740831}"/>
    <hyperlink ref="V189" r:id="rId59" xr:uid="{0BBF2414-7DFF-4D06-8CDA-0C9A4D35AC8D}"/>
    <hyperlink ref="V112" r:id="rId60" xr:uid="{CCCB73BF-C3EF-4E3F-970F-7254192B4ED7}"/>
    <hyperlink ref="V170" r:id="rId61" xr:uid="{AECC9524-FCF3-4DE1-84FB-328FAA0AA6A8}"/>
    <hyperlink ref="V108" r:id="rId62" xr:uid="{70F7B55A-FCD8-432F-A250-DCA256BA4341}"/>
    <hyperlink ref="V107" r:id="rId63" xr:uid="{BCAA979D-2BBC-492B-9FF1-BFF0CAC670C7}"/>
    <hyperlink ref="V41" r:id="rId64" xr:uid="{B081826E-37CC-4473-90B5-E3FEEF9ED341}"/>
    <hyperlink ref="V51" r:id="rId65" xr:uid="{3CB8A25D-A93B-47D9-BAF9-7B48A24079D1}"/>
    <hyperlink ref="V104" r:id="rId66" xr:uid="{3C3CFDEF-DCD9-453C-B16D-81B931724169}"/>
    <hyperlink ref="V203" r:id="rId67" xr:uid="{E37DC2A1-6778-42DD-BC5B-3F106FF81D70}"/>
    <hyperlink ref="V88" r:id="rId68" xr:uid="{FA45B1BD-E58C-4CD9-BA31-82A768E89BF7}"/>
    <hyperlink ref="V192" r:id="rId69" xr:uid="{81170B58-49D0-48ED-9B31-470B53393505}"/>
    <hyperlink ref="V195" r:id="rId70" xr:uid="{2688C9AF-9425-423C-8B77-47801A0398C2}"/>
    <hyperlink ref="V190" r:id="rId71" xr:uid="{05D27CF9-E118-41DD-BBFD-F81DE9A86B4D}"/>
    <hyperlink ref="V89" r:id="rId72" xr:uid="{909C4E98-DCFF-4C5D-9BAB-33F422B80E68}"/>
    <hyperlink ref="V91" r:id="rId73" xr:uid="{1B427171-3390-49C1-BF19-DF96043390B2}"/>
    <hyperlink ref="V200" r:id="rId74" xr:uid="{135778C8-9A0C-431E-BFC4-09E5D1BCAA0F}"/>
    <hyperlink ref="V201" r:id="rId75" xr:uid="{09A1C21D-F93D-49FA-8BBE-742F3B293FD5}"/>
    <hyperlink ref="V57" r:id="rId76" xr:uid="{B61E1E8B-A6C6-424B-95C5-D6A8534BFACA}"/>
    <hyperlink ref="V76" r:id="rId77" xr:uid="{E800501A-C77A-411F-B429-0E5E395E7C30}"/>
    <hyperlink ref="V142" r:id="rId78" xr:uid="{1FC6FD5C-F998-4E49-86CC-7FB382B051E6}"/>
    <hyperlink ref="V161" r:id="rId79" xr:uid="{3683C48F-9618-435B-9C94-1ACFA0FBF8E9}"/>
    <hyperlink ref="V155" r:id="rId80" xr:uid="{3F1BE37B-909E-4012-865D-12DE27272E3E}"/>
    <hyperlink ref="V115" r:id="rId81" xr:uid="{C33AD076-4B2D-495C-B2B7-86D340BE6B59}"/>
    <hyperlink ref="V100" r:id="rId82" xr:uid="{A43BB4A7-748F-474E-9F20-69CA4003DFDE}"/>
    <hyperlink ref="V191" r:id="rId83" xr:uid="{97BA2CE7-1512-477A-8585-614C23BAAA66}"/>
    <hyperlink ref="V49" r:id="rId84" xr:uid="{AC778D15-D406-4480-926A-AF67C93404CA}"/>
    <hyperlink ref="V121" r:id="rId85" xr:uid="{5E071071-7D8F-49D5-96E4-1D05DA21D72F}"/>
    <hyperlink ref="V179" r:id="rId86" xr:uid="{CE341CB2-7FCA-4FA1-8E18-D383A5D4E432}"/>
    <hyperlink ref="V122" r:id="rId87" xr:uid="{019FC022-C99F-433A-93CB-447C990434FC}"/>
    <hyperlink ref="V116" r:id="rId88" xr:uid="{792EA30C-16CA-4FE8-B95F-35EA50251A26}"/>
    <hyperlink ref="V24" r:id="rId89" xr:uid="{15D4ABB2-B410-48D3-9EBB-D9B7930D331D}"/>
    <hyperlink ref="V27" r:id="rId90" xr:uid="{544C980E-3FEE-45E5-AB97-DEEB1F4FFF9C}"/>
    <hyperlink ref="V138" r:id="rId91" xr:uid="{5C2832F9-A7F6-4BCB-B47C-7F264D2415D8}"/>
    <hyperlink ref="V63" r:id="rId92" xr:uid="{D4829B05-D3A4-44CA-A27D-FC63AD03EA28}"/>
    <hyperlink ref="V102" r:id="rId93" xr:uid="{7D1CFF8D-5DB7-433E-B5D5-8507E8C8379C}"/>
    <hyperlink ref="V92" r:id="rId94" xr:uid="{4EF9572F-E854-4E05-9236-C12564E5D0B7}"/>
    <hyperlink ref="V50" r:id="rId95" xr:uid="{1862C7BB-8B90-4DE5-91DF-777A6CB4918F}"/>
    <hyperlink ref="V149" r:id="rId96" xr:uid="{CBCA5805-F9DA-4DD9-A2BA-7F8E0E0492C4}"/>
    <hyperlink ref="V32" r:id="rId97" xr:uid="{5B063B55-FB29-49FB-8396-F0DA4025F187}"/>
    <hyperlink ref="V117" r:id="rId98" xr:uid="{6091D05E-E3E6-433B-8F5A-23FF73E2657B}"/>
    <hyperlink ref="V5" r:id="rId99" xr:uid="{3BE0C35F-BC5F-4163-9DAC-2A4089579322}"/>
    <hyperlink ref="V10" r:id="rId100" xr:uid="{354F9B29-2EFD-4D0C-9313-DA3E3CA2BFEE}"/>
    <hyperlink ref="V205" r:id="rId101" xr:uid="{E6C46E19-D00E-4D3A-A824-AA751203FBFA}"/>
    <hyperlink ref="V7" r:id="rId102" xr:uid="{16EA6E26-08AB-480B-A394-59F3D78F466D}"/>
    <hyperlink ref="V83" r:id="rId103" xr:uid="{A61E0993-4586-4A1E-B5F0-DECC48BD758B}"/>
    <hyperlink ref="V8" r:id="rId104" xr:uid="{11522FEE-4089-4B48-8D82-4FED8DC75F4D}"/>
    <hyperlink ref="V82" r:id="rId105" xr:uid="{922D9AC2-E328-4556-A9F8-3CF45DB712D2}"/>
    <hyperlink ref="V16" r:id="rId106" xr:uid="{421F3817-FE40-4D85-AAA0-FF6E0FAF09B3}"/>
    <hyperlink ref="V71" r:id="rId107" xr:uid="{B6549D15-9026-4402-B7EC-8C6A77D1080A}"/>
    <hyperlink ref="V97" r:id="rId108" xr:uid="{E249AE9E-6F1A-4305-A2F3-AD94D4EBBB82}"/>
    <hyperlink ref="V47" r:id="rId109" xr:uid="{5244DBEB-09FC-47DF-89CE-2605623E0EA9}"/>
    <hyperlink ref="V19" r:id="rId110" xr:uid="{A1B998AB-EF95-4FD4-8AD6-4C622FA04A23}"/>
    <hyperlink ref="V74" r:id="rId111" xr:uid="{F2AAEB2F-FA3F-4D78-BF32-E1A0DE10F04C}"/>
    <hyperlink ref="V79" r:id="rId112" xr:uid="{2FE186CA-EEE9-4BB7-AA97-B8B783035BF3}"/>
    <hyperlink ref="V127" r:id="rId113" xr:uid="{8E635397-C565-449D-9B7E-C1E8E1689C76}"/>
    <hyperlink ref="V4" r:id="rId114" xr:uid="{A0F90259-7E74-4184-BED3-2B0511D9ED11}"/>
    <hyperlink ref="V156" r:id="rId115" xr:uid="{DC34D2B4-7F65-47B4-B68C-8DB3A8ED385C}"/>
    <hyperlink ref="V31" r:id="rId116" xr:uid="{22EE76C2-32F3-44BB-9188-3E35DAAC5C1A}"/>
    <hyperlink ref="V9" r:id="rId117" xr:uid="{49E75528-8DF2-4850-BE0D-5A8F18C6E101}"/>
    <hyperlink ref="V60" r:id="rId118" xr:uid="{A2667717-F982-4EE4-B312-B4928DD12820}"/>
    <hyperlink ref="V153" r:id="rId119" xr:uid="{1149F84C-E0E4-43C3-8FE1-C990BEA7F2D4}"/>
    <hyperlink ref="V67" r:id="rId120" xr:uid="{D802DE36-34EF-4F52-9FCF-F2CCC4CA22C7}"/>
    <hyperlink ref="V152" r:id="rId121" xr:uid="{44F40138-3016-4A19-A5FA-A8DC0C0C25D1}"/>
    <hyperlink ref="V78" r:id="rId122" xr:uid="{5C1B07D5-AC3C-42F9-9141-57C0BEBE1957}"/>
    <hyperlink ref="V140" r:id="rId123" xr:uid="{76C9EBDD-E937-4F04-B296-B470D18D0552}"/>
    <hyperlink ref="V29" r:id="rId124" xr:uid="{BE731E56-ED92-403F-9B1C-0A94BA74DDE5}"/>
    <hyperlink ref="V61" r:id="rId125" xr:uid="{CD816A59-50DF-4CE1-9229-73AD7A17537D}"/>
    <hyperlink ref="V144" r:id="rId126" xr:uid="{87EE80FE-1A83-4E67-B4A9-B954B5445608}"/>
    <hyperlink ref="V42" r:id="rId127" xr:uid="{103204D7-9D8C-4837-9716-3C56E3351D0A}"/>
    <hyperlink ref="V36" r:id="rId128" xr:uid="{6BBB9A9D-1DB8-4E41-B5F8-0B2F19F5A6A9}"/>
    <hyperlink ref="V168" r:id="rId129" xr:uid="{A6F91FF8-90A7-41E0-8FD9-C9CAE08AC5D6}"/>
    <hyperlink ref="V109" r:id="rId130" xr:uid="{47738D2F-58B2-496D-AF5E-FAE0F091A772}"/>
    <hyperlink ref="V93" r:id="rId131" xr:uid="{F0FFA4C6-1866-48B7-949B-4749FE3922DB}"/>
    <hyperlink ref="V77" r:id="rId132" xr:uid="{30632F9D-1362-4042-88B0-D1C6D4019FDD}"/>
    <hyperlink ref="V94" r:id="rId133" xr:uid="{6DCE9DAC-8A0A-4BC7-BCB1-C98DB1FE61A6}"/>
    <hyperlink ref="V15" r:id="rId134" xr:uid="{D06193D3-7C8D-4846-A087-6E83899EC9D3}"/>
    <hyperlink ref="V12" r:id="rId135" xr:uid="{AA50EA4B-4CA7-4712-BDF8-455073931B7A}"/>
    <hyperlink ref="V66" r:id="rId136" xr:uid="{0CAE3C00-0832-4D5E-844F-B2C58A1FD997}"/>
    <hyperlink ref="V173" r:id="rId137" xr:uid="{DC61A537-F8D1-4C75-91D4-5679743E7490}"/>
    <hyperlink ref="V37" r:id="rId138" xr:uid="{42CA09D1-CD88-4F82-B1C9-07737CE7BDDF}"/>
    <hyperlink ref="V137" r:id="rId139" xr:uid="{6F91B382-BFB0-40F2-BB93-BAD2091F15AC}"/>
    <hyperlink ref="V136" r:id="rId140" xr:uid="{BFAA6B56-79D2-44E4-9945-7923DEB747E3}"/>
    <hyperlink ref="V171" r:id="rId141" xr:uid="{5DBF7908-FB25-4DB2-9A0A-5ED274BB8389}"/>
    <hyperlink ref="V52" r:id="rId142" xr:uid="{1B07B313-33CA-46FF-B8DF-0DE65A8CA0DB}"/>
    <hyperlink ref="V118" r:id="rId143" xr:uid="{9AEDFDFC-9407-4345-B7F1-B8886D5A00AA}"/>
    <hyperlink ref="V148" r:id="rId144" xr:uid="{D260F875-4789-4862-8524-75B5D7ABA445}"/>
    <hyperlink ref="V162" r:id="rId145" xr:uid="{D615DBAD-5C05-44E5-A59D-ED597EB10D69}"/>
    <hyperlink ref="V198" r:id="rId146" xr:uid="{B2810928-31C4-4FE1-89C5-11EB8A67E862}"/>
    <hyperlink ref="V164" r:id="rId147" xr:uid="{82689B57-50DA-41C9-A7F1-8D46282033BB}"/>
    <hyperlink ref="V23" r:id="rId148" xr:uid="{E0A20336-AD77-4408-A6E1-21C04ECAE57B}"/>
    <hyperlink ref="V95" r:id="rId149" xr:uid="{F1B22025-2F7E-476A-9B99-161184CE41A6}"/>
    <hyperlink ref="V146" r:id="rId150" xr:uid="{016233ED-0227-4957-831A-407DB0DCF152}"/>
    <hyperlink ref="V80" r:id="rId151" xr:uid="{3BE79998-52EF-4FD7-85FC-ABDABFB0DC36}"/>
    <hyperlink ref="V90" r:id="rId152" xr:uid="{658F84BA-D46B-4615-B125-10316F55C072}"/>
    <hyperlink ref="V199" r:id="rId153" xr:uid="{C0479564-61AA-4233-90C1-B12A893E351D}"/>
    <hyperlink ref="V81" r:id="rId154" xr:uid="{6770040A-B9CC-4A48-AE29-D36882827F27}"/>
    <hyperlink ref="V38" r:id="rId155" xr:uid="{7EF8D4C9-3E4F-4003-AB7D-20C3CAD2A873}"/>
    <hyperlink ref="V139" r:id="rId156" xr:uid="{1A6424E7-9F23-451C-992E-4C7443FE5D1F}"/>
    <hyperlink ref="V33" r:id="rId157" xr:uid="{AE92EDEB-2204-480B-9D37-8A9B67FE9D6A}"/>
    <hyperlink ref="V181" r:id="rId158" xr:uid="{B5E24CB3-884F-478A-8F0B-98AD51B7D821}"/>
    <hyperlink ref="V54" r:id="rId159" xr:uid="{E82A89AE-620D-4C34-818A-18547C810728}"/>
    <hyperlink ref="V135" r:id="rId160" xr:uid="{0FBDE665-CDB5-41E8-994B-0F46AF1ADC57}"/>
    <hyperlink ref="V43" r:id="rId161" xr:uid="{AAA5EA08-157C-42C5-9819-1FA1C60460A5}"/>
    <hyperlink ref="V26" r:id="rId162" xr:uid="{A0A4239F-D702-41EE-8056-69237744A0B5}"/>
    <hyperlink ref="V72" r:id="rId163" xr:uid="{8894B746-CE04-48AA-823F-5C6B9165DF12}"/>
    <hyperlink ref="V68" r:id="rId164" xr:uid="{49C396C6-D24C-4986-BABC-154A753B126E}"/>
    <hyperlink ref="V169" r:id="rId165" xr:uid="{4A7D683F-DCD0-4A16-BAD1-C4F24DA8743A}"/>
    <hyperlink ref="V110" r:id="rId166" xr:uid="{37F26219-5FA4-423A-8D4E-79213170EBDA}"/>
    <hyperlink ref="V134" r:id="rId167" xr:uid="{E84D2682-8EC8-4DB6-A110-6B390A9360A2}"/>
    <hyperlink ref="V55" r:id="rId168" xr:uid="{0099DD01-1441-41E1-9FBC-32423323A900}"/>
    <hyperlink ref="V99" r:id="rId169" xr:uid="{21A26566-F97D-4C74-B53E-C003DCCA0B42}"/>
    <hyperlink ref="V125" r:id="rId170" xr:uid="{A6CD738D-1E4B-46F2-82F8-567DA50459F4}"/>
    <hyperlink ref="V56" r:id="rId171" xr:uid="{054C599A-8FB2-4B1E-A86B-EAF6F4E8ABE5}"/>
    <hyperlink ref="V70" r:id="rId172" xr:uid="{2795831D-D4DB-4DFB-BDC3-53D0740BDC6F}"/>
    <hyperlink ref="V96" r:id="rId173" xr:uid="{3E020A23-17C0-4500-8E99-838997D2C54F}"/>
    <hyperlink ref="V48" r:id="rId174" xr:uid="{A9875077-FFAB-4C0E-8D85-7246AF879086}"/>
    <hyperlink ref="V160" r:id="rId175" xr:uid="{8790E6C5-A1DD-4B4E-8A53-A8C2692A6316}"/>
    <hyperlink ref="V86" r:id="rId176" xr:uid="{113E5632-B936-4E4F-9397-0E0987C47424}"/>
    <hyperlink ref="V45" r:id="rId177" xr:uid="{0E8C5EDA-26CE-40F5-B60F-EAD797A24E86}"/>
    <hyperlink ref="V145" r:id="rId178" xr:uid="{7AC0683C-A79E-4032-8CFB-402AEC178A86}"/>
    <hyperlink ref="V124" r:id="rId179" xr:uid="{005D0652-E995-4229-BDE6-C9A7F7C8D956}"/>
    <hyperlink ref="V85" r:id="rId180" xr:uid="{64CC94CC-D992-48A8-B5A7-0695969CEC08}"/>
    <hyperlink ref="V59" r:id="rId181" xr:uid="{D97BAE4D-005C-49D5-9CDB-D3C0B8A9A10A}"/>
    <hyperlink ref="V53" r:id="rId182" xr:uid="{013A0EC3-00B0-40F4-91D3-EB5D58EE8463}"/>
    <hyperlink ref="V193" r:id="rId183" xr:uid="{65EDEB17-2CD3-4E4F-836E-51094DC01A95}"/>
    <hyperlink ref="V39" r:id="rId184" xr:uid="{31C0F830-D367-4051-935E-3A41187E3233}"/>
    <hyperlink ref="V186" r:id="rId185" xr:uid="{CE8E2066-5672-489D-8F8F-DF0C5B6D1F69}"/>
    <hyperlink ref="V35" r:id="rId186" xr:uid="{6D5ED801-E43D-4E20-9F21-F9E0456DB701}"/>
    <hyperlink ref="V34" r:id="rId187" xr:uid="{DBAE50DC-A760-4AD9-9A6F-0E304C5370C2}"/>
    <hyperlink ref="V44" r:id="rId188" xr:uid="{4C1DD7C6-8C03-4294-AB5B-85FB4A1DC7D9}"/>
    <hyperlink ref="V46" r:id="rId189" xr:uid="{A281CB41-711A-4729-8486-7736DF8F69C9}"/>
    <hyperlink ref="V128" r:id="rId190" xr:uid="{8D0392BE-D061-477C-BD19-581C9E504885}"/>
    <hyperlink ref="V75" r:id="rId191" xr:uid="{80738DFB-50A4-4EA2-A43D-7A90302EC217}"/>
    <hyperlink ref="V103" r:id="rId192" xr:uid="{D039B12A-A744-4A48-AF44-D4E0B973FE38}"/>
    <hyperlink ref="V196" r:id="rId193" xr:uid="{F5E0E330-6FC9-4D18-9798-0B297B3C49FD}"/>
    <hyperlink ref="V58" r:id="rId194" xr:uid="{C7778E52-0005-45E2-BB7E-F14AC387CB7F}"/>
    <hyperlink ref="V182" r:id="rId195" xr:uid="{2E7F05AA-A9DF-4DD2-9A33-73017C229346}"/>
    <hyperlink ref="V163" r:id="rId196" xr:uid="{C26102B1-5D50-49B6-B645-DC6E813EA3FC}"/>
    <hyperlink ref="V40" r:id="rId197" xr:uid="{AD0E58F5-2B03-4273-8737-653624DD94B7}"/>
    <hyperlink ref="V126" r:id="rId198" xr:uid="{E54BF499-0970-428A-A26C-4C8335633507}"/>
    <hyperlink ref="V194" r:id="rId199" xr:uid="{757BB574-E77C-4DEF-B843-1998BCE12FD0}"/>
    <hyperlink ref="V177" r:id="rId200" xr:uid="{AE6D2AA5-96D3-4051-A528-5CEB7CBD8215}"/>
    <hyperlink ref="V176" r:id="rId201" xr:uid="{9098E78D-CADE-4380-A2F1-4C5B2AAA4322}"/>
    <hyperlink ref="V151" r:id="rId202" xr:uid="{03A05EB8-FF14-4CD1-843B-1ABDF29DDD09}"/>
    <hyperlink ref="V157" r:id="rId203" xr:uid="{E730EBF5-383A-4A22-9888-D7D1A52B255E}"/>
    <hyperlink ref="V98" r:id="rId204" xr:uid="{2A56C5A2-AB18-4BDA-9791-F1C94880A872}"/>
  </hyperlinks>
  <pageMargins left="0.7" right="0.7" top="0.75" bottom="0.75" header="0.3" footer="0.3"/>
  <legacyDrawing r:id="rId2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B170F55A8EC74185BD611F05A04793" ma:contentTypeVersion="15" ma:contentTypeDescription="Create a new document." ma:contentTypeScope="" ma:versionID="9a7766076c5b4407dfa4a29cb2dc7926">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fd836aff7d432d14d0dd9befd298821c"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D09AC8B-59AC-4DA9-93DD-C4B822038E22}">
  <ds:schemaRefs>
    <ds:schemaRef ds:uri="http://schemas.microsoft.com/sharepoint/v3/contenttype/forms"/>
  </ds:schemaRefs>
</ds:datastoreItem>
</file>

<file path=customXml/itemProps2.xml><?xml version="1.0" encoding="utf-8"?>
<ds:datastoreItem xmlns:ds="http://schemas.openxmlformats.org/officeDocument/2006/customXml" ds:itemID="{AA6DC0F1-F4C8-462B-8024-1F3C1DB64F17}"/>
</file>

<file path=customXml/itemProps3.xml><?xml version="1.0" encoding="utf-8"?>
<ds:datastoreItem xmlns:ds="http://schemas.openxmlformats.org/officeDocument/2006/customXml" ds:itemID="{D6CE0275-FD6C-4941-80CF-6C65DE9DC8C5}">
  <ds:schemaRefs>
    <ds:schemaRef ds:uri="http://purl.org/dc/terms/"/>
    <ds:schemaRef ds:uri="http://schemas.microsoft.com/sharepoint/v3"/>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0b6a0b30-4523-4899-95a0-946babcdb6cb"/>
    <ds:schemaRef ds:uri="53729c01-e331-46af-8f84-09bea977ed0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Ochoa</dc:creator>
  <cp:lastModifiedBy>Juan Carlos Muñoz Mora</cp:lastModifiedBy>
  <dcterms:created xsi:type="dcterms:W3CDTF">2025-06-02T16:42:21Z</dcterms:created>
  <dcterms:modified xsi:type="dcterms:W3CDTF">2025-06-03T13:52:12Z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y fmtid="{D5CDD505-2E9C-101B-9397-08002B2CF9AE}" pid="3" name="MediaServiceImageTags">
    <vt:lpwstr/>
  </property>
</Properties>
</file>