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PC2\Downloads\"/>
    </mc:Choice>
  </mc:AlternateContent>
  <xr:revisionPtr revIDLastSave="0" documentId="13_ncr:1_{B5B8E85A-FB1C-41BF-B327-3A00613E6C38}" xr6:coauthVersionLast="47" xr6:coauthVersionMax="47" xr10:uidLastSave="{00000000-0000-0000-0000-000000000000}"/>
  <bookViews>
    <workbookView xWindow="-120" yWindow="-120" windowWidth="29040" windowHeight="15720" tabRatio="725" activeTab="3" xr2:uid="{00000000-000D-0000-FFFF-FFFF00000000}"/>
  </bookViews>
  <sheets>
    <sheet name="Mean and SD" sheetId="1" r:id="rId1"/>
    <sheet name="Standardized " sheetId="2" r:id="rId2"/>
    <sheet name="Covariance Matrix" sheetId="3" r:id="rId3"/>
    <sheet name="Eigen Values  and Eigen Vectors" sheetId="4" r:id="rId4"/>
    <sheet name="Selection Principal Components" sheetId="5" r:id="rId5"/>
    <sheet name="Final Datase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3" l="1"/>
  <c r="V7" i="3"/>
  <c r="W8" i="3"/>
  <c r="X9" i="3"/>
  <c r="Y10" i="3"/>
  <c r="Z11" i="3"/>
  <c r="AA12" i="3"/>
  <c r="AB13" i="3"/>
  <c r="AC14" i="3"/>
  <c r="AC26" i="3"/>
  <c r="AB25" i="3"/>
  <c r="AA24" i="3"/>
  <c r="Z23" i="3"/>
  <c r="Y22" i="3"/>
  <c r="X21" i="3"/>
  <c r="W20" i="3"/>
  <c r="V19" i="3"/>
  <c r="U18" i="3"/>
  <c r="B22" i="6" l="1"/>
  <c r="E23" i="6"/>
  <c r="E24" i="6"/>
  <c r="E25" i="6"/>
  <c r="E26" i="6"/>
  <c r="E27" i="6"/>
  <c r="E28" i="6"/>
  <c r="E29" i="6"/>
  <c r="E30" i="6"/>
  <c r="E31" i="6"/>
  <c r="E22" i="6"/>
  <c r="D23" i="6"/>
  <c r="D24" i="6"/>
  <c r="D25" i="6"/>
  <c r="D26" i="6"/>
  <c r="D27" i="6"/>
  <c r="D28" i="6"/>
  <c r="D29" i="6"/>
  <c r="D30" i="6"/>
  <c r="D31" i="6"/>
  <c r="D22" i="6"/>
  <c r="C23" i="6"/>
  <c r="C24" i="6"/>
  <c r="C25" i="6"/>
  <c r="C26" i="6"/>
  <c r="C27" i="6"/>
  <c r="C28" i="6"/>
  <c r="C29" i="6"/>
  <c r="C30" i="6"/>
  <c r="C31" i="6"/>
  <c r="C22" i="6"/>
  <c r="C113" i="1"/>
  <c r="B23" i="6"/>
  <c r="B24" i="6"/>
  <c r="B25" i="6"/>
  <c r="B26" i="6"/>
  <c r="B27" i="6"/>
  <c r="B28" i="6"/>
  <c r="B29" i="6"/>
  <c r="B30" i="6"/>
  <c r="B31" i="6"/>
  <c r="B114" i="1"/>
  <c r="B113" i="1"/>
  <c r="J17" i="3"/>
  <c r="J16" i="3"/>
  <c r="D13" i="5" l="1"/>
  <c r="C11" i="5" s="1"/>
  <c r="C12" i="5" s="1"/>
  <c r="H11" i="5" l="1"/>
  <c r="K11" i="5"/>
  <c r="F11" i="5"/>
  <c r="D11" i="5"/>
  <c r="G11" i="5"/>
  <c r="D12" i="5"/>
  <c r="J11" i="5"/>
  <c r="I11" i="5"/>
  <c r="E11" i="5"/>
  <c r="E12" i="5" s="1"/>
  <c r="J12" i="5"/>
  <c r="K12" i="5" s="1"/>
  <c r="G12" i="5"/>
  <c r="H12" i="5"/>
  <c r="K17" i="3"/>
  <c r="L17" i="3"/>
  <c r="M17" i="3"/>
  <c r="N17" i="3"/>
  <c r="O17" i="3"/>
  <c r="P17" i="3"/>
  <c r="Q17" i="3"/>
  <c r="R17" i="3"/>
  <c r="K16" i="3"/>
  <c r="L16" i="3"/>
  <c r="M16" i="3"/>
  <c r="N16" i="3"/>
  <c r="O16" i="3"/>
  <c r="P16" i="3"/>
  <c r="Q16" i="3"/>
  <c r="R16" i="3"/>
  <c r="B32" i="1"/>
  <c r="C32" i="1"/>
  <c r="D32" i="1"/>
  <c r="E32" i="1"/>
  <c r="F32" i="1"/>
  <c r="G32" i="1"/>
  <c r="H32" i="1"/>
  <c r="I32" i="1"/>
  <c r="J32" i="1"/>
  <c r="B33" i="1"/>
  <c r="C33" i="1"/>
  <c r="D33" i="1"/>
  <c r="E33" i="1"/>
  <c r="F33" i="1"/>
  <c r="G33" i="1"/>
  <c r="H33" i="1"/>
  <c r="I33" i="1"/>
  <c r="J33" i="1"/>
  <c r="G16" i="2"/>
  <c r="G27" i="2" s="1"/>
  <c r="R32" i="3"/>
  <c r="Q31" i="3"/>
  <c r="P30" i="3"/>
  <c r="O29" i="3"/>
  <c r="N28" i="3"/>
  <c r="M27" i="3"/>
  <c r="L26" i="3"/>
  <c r="K25" i="3"/>
  <c r="J24" i="3"/>
  <c r="O17" i="2"/>
  <c r="N17" i="2"/>
  <c r="M17" i="2"/>
  <c r="L17" i="2"/>
  <c r="K17" i="2"/>
  <c r="J17" i="2"/>
  <c r="I17" i="2"/>
  <c r="H17" i="2"/>
  <c r="G17" i="2"/>
  <c r="O16" i="2"/>
  <c r="N16" i="2"/>
  <c r="M16" i="2"/>
  <c r="L16" i="2"/>
  <c r="K16" i="2"/>
  <c r="J16" i="2"/>
  <c r="I16" i="2"/>
  <c r="H16" i="2"/>
  <c r="G24" i="2"/>
  <c r="O33" i="2"/>
  <c r="N33" i="2"/>
  <c r="M33" i="2"/>
  <c r="L33" i="2"/>
  <c r="K33" i="2"/>
  <c r="J33" i="2"/>
  <c r="I33" i="2"/>
  <c r="H33" i="2"/>
  <c r="O32" i="2"/>
  <c r="N32" i="2"/>
  <c r="M32" i="2"/>
  <c r="L32" i="2"/>
  <c r="K32" i="2"/>
  <c r="J32" i="2"/>
  <c r="I32" i="2"/>
  <c r="H32" i="2"/>
  <c r="G31" i="2" l="1"/>
  <c r="G23" i="2"/>
  <c r="F12" i="5"/>
  <c r="I12" i="5"/>
  <c r="G26" i="2"/>
  <c r="G29" i="2"/>
  <c r="G25" i="2"/>
  <c r="G30" i="2"/>
  <c r="G22" i="2"/>
  <c r="G28" i="2"/>
  <c r="G32" i="2"/>
  <c r="E122" i="1"/>
  <c r="D122" i="1"/>
  <c r="C122" i="1"/>
  <c r="B122" i="1"/>
  <c r="E121" i="1"/>
  <c r="D121" i="1"/>
  <c r="C121" i="1"/>
  <c r="B121" i="1"/>
  <c r="E120" i="1"/>
  <c r="D120" i="1"/>
  <c r="C120" i="1"/>
  <c r="B120" i="1"/>
  <c r="E119" i="1"/>
  <c r="D119" i="1"/>
  <c r="C119" i="1"/>
  <c r="B119" i="1"/>
  <c r="E118" i="1"/>
  <c r="D118" i="1"/>
  <c r="C118" i="1"/>
  <c r="B118" i="1"/>
  <c r="E117" i="1"/>
  <c r="D117" i="1"/>
  <c r="C117" i="1"/>
  <c r="B117" i="1"/>
  <c r="E116" i="1"/>
  <c r="D116" i="1"/>
  <c r="C116" i="1"/>
  <c r="B116" i="1"/>
  <c r="E115" i="1"/>
  <c r="D115" i="1"/>
  <c r="C115" i="1"/>
  <c r="B115" i="1"/>
  <c r="E114" i="1"/>
  <c r="D114" i="1"/>
  <c r="C114" i="1"/>
  <c r="E113" i="1"/>
  <c r="D113" i="1"/>
  <c r="N73" i="1"/>
  <c r="J46" i="1"/>
  <c r="I45" i="1"/>
  <c r="H44" i="1"/>
  <c r="G43" i="1"/>
  <c r="F42" i="1"/>
  <c r="E41" i="1"/>
  <c r="D40" i="1"/>
  <c r="C39" i="1"/>
  <c r="B38" i="1"/>
  <c r="O17" i="1"/>
  <c r="N17" i="1"/>
  <c r="M17" i="1"/>
  <c r="L17" i="1"/>
  <c r="K17" i="1"/>
  <c r="J17" i="1"/>
  <c r="I17" i="1"/>
  <c r="H17" i="1"/>
  <c r="G17" i="1"/>
  <c r="O16" i="1"/>
  <c r="N16" i="1"/>
  <c r="M16" i="1"/>
  <c r="L16" i="1"/>
  <c r="K16" i="1"/>
  <c r="J16" i="1"/>
  <c r="I16" i="1"/>
  <c r="H16" i="1"/>
  <c r="G16" i="1"/>
  <c r="G33" i="2" l="1"/>
  <c r="H74" i="1"/>
  <c r="C74" i="1"/>
  <c r="I74" i="1"/>
  <c r="E74" i="1"/>
  <c r="F74" i="1"/>
  <c r="J74" i="1"/>
  <c r="G74" i="1"/>
  <c r="K74" i="1"/>
  <c r="D74" i="1"/>
  <c r="G75" i="1" l="1"/>
  <c r="C75" i="1"/>
  <c r="J75" i="1"/>
  <c r="K75" i="1" s="1"/>
  <c r="F75" i="1"/>
  <c r="I75" i="1"/>
  <c r="E75" i="1"/>
  <c r="H75" i="1"/>
  <c r="D75" i="1"/>
</calcChain>
</file>

<file path=xl/sharedStrings.xml><?xml version="1.0" encoding="utf-8"?>
<sst xmlns="http://schemas.openxmlformats.org/spreadsheetml/2006/main" count="284" uniqueCount="80">
  <si>
    <t>Step 1: Compute the Mean and Standard Deviation</t>
  </si>
  <si>
    <t>Teacher Evaluation</t>
  </si>
  <si>
    <t>Students</t>
  </si>
  <si>
    <t>Expect</t>
  </si>
  <si>
    <t>Entertain</t>
  </si>
  <si>
    <t>Comm</t>
  </si>
  <si>
    <t>Expert</t>
  </si>
  <si>
    <t>Motivate</t>
  </si>
  <si>
    <t>Caring</t>
  </si>
  <si>
    <t>Charisma</t>
  </si>
  <si>
    <t>Passion</t>
  </si>
  <si>
    <t>Friendly</t>
  </si>
  <si>
    <t>Mean</t>
  </si>
  <si>
    <t>SD</t>
  </si>
  <si>
    <t>Step 2: Standardize the Data</t>
  </si>
  <si>
    <t>FORMULA:</t>
  </si>
  <si>
    <t>Step 3: Compute COVARIANCE MATRIX to identify correlations.</t>
  </si>
  <si>
    <t xml:space="preserve">1. Go to Data Ribbon </t>
  </si>
  <si>
    <t>2. Click Data Analysis then "Covariance" (click OK)</t>
  </si>
  <si>
    <t>Column 1</t>
  </si>
  <si>
    <t>3. Select Input Range (ALL STANDARDIZED DATA SET)</t>
  </si>
  <si>
    <t>Column 2</t>
  </si>
  <si>
    <t xml:space="preserve">4. Select Output Range (ANYWHERE) </t>
  </si>
  <si>
    <t>Column 3</t>
  </si>
  <si>
    <t xml:space="preserve">5. Click OK </t>
  </si>
  <si>
    <t>Column 4</t>
  </si>
  <si>
    <t>Column 5</t>
  </si>
  <si>
    <t>6. Copy the Covariance Matrix OUTPUT then Go HOME - PASTE Speceial</t>
  </si>
  <si>
    <t>Column 6</t>
  </si>
  <si>
    <t xml:space="preserve">7. Click Transpose then hit OK </t>
  </si>
  <si>
    <t>Column 7</t>
  </si>
  <si>
    <t>8. Copy the Transpose OUTPUT, click on the first column</t>
  </si>
  <si>
    <t>Column 8</t>
  </si>
  <si>
    <t>9. Go to Paste Special then click Skip Blanks</t>
  </si>
  <si>
    <t>Column 9</t>
  </si>
  <si>
    <t xml:space="preserve">10. Click OK </t>
  </si>
  <si>
    <t>Step 4: Compute the Eigenvectors and Eigenvalues of the COVARIANCE MATRIX.</t>
  </si>
  <si>
    <t>Eigen Values</t>
  </si>
  <si>
    <t>Eigen Vectors</t>
  </si>
  <si>
    <t>SIMULATED THROUGH RSTUDIO</t>
  </si>
  <si>
    <t xml:space="preserve">1. Copy the Covariance Matrix OUTPUT </t>
  </si>
  <si>
    <t>2. Run the PROVIDED CODE in RSTUDIO</t>
  </si>
  <si>
    <t xml:space="preserve">3. Paste the Eigen Values and Eigen Vectors back to EXCEL </t>
  </si>
  <si>
    <t xml:space="preserve">Step 5: Select the Principal Components </t>
  </si>
  <si>
    <t>1. Calculate percentage of variance</t>
  </si>
  <si>
    <t>2: Calculate the cumulative variance by summing up the percentages of variance in descending order.</t>
  </si>
  <si>
    <t>SUM</t>
  </si>
  <si>
    <t>% of variance</t>
  </si>
  <si>
    <t>Cumulative %</t>
  </si>
  <si>
    <t>3. Select new Feature Vectors ( &lt; 90% cumulative percentage)</t>
  </si>
  <si>
    <t>Step 6: Transform data into the new Coordinate system</t>
  </si>
  <si>
    <t>Multply standardized data with eigenvectors</t>
  </si>
  <si>
    <t>FEATURED VECTORS</t>
  </si>
  <si>
    <t>STANDARDIZED DATA</t>
  </si>
  <si>
    <t>x</t>
  </si>
  <si>
    <t>Final Dataset reduced to four dimensions</t>
  </si>
  <si>
    <t>PC1</t>
  </si>
  <si>
    <t>PC2</t>
  </si>
  <si>
    <t>PC3</t>
  </si>
  <si>
    <t>PC4</t>
  </si>
  <si>
    <t xml:space="preserve">OR WE CAN USE: </t>
  </si>
  <si>
    <t>ORIGINAL DATA</t>
  </si>
  <si>
    <t>"=STANDARDIZE(xn, Mean, SD)"</t>
  </si>
  <si>
    <t xml:space="preserve">COVARIANCE MATRIX </t>
  </si>
  <si>
    <t>Summation of Eigen Values</t>
  </si>
  <si>
    <t>Reduced Dataset</t>
  </si>
  <si>
    <t>Original Dataset</t>
  </si>
  <si>
    <t xml:space="preserve">OUTPUT OF COVARIANCE </t>
  </si>
  <si>
    <t>TRANSPOSE VALUE</t>
  </si>
  <si>
    <t>(J24 : R32)</t>
  </si>
  <si>
    <t>X1</t>
  </si>
  <si>
    <t>X2</t>
  </si>
  <si>
    <t>X3</t>
  </si>
  <si>
    <t>X4</t>
  </si>
  <si>
    <t>X5</t>
  </si>
  <si>
    <t>X6</t>
  </si>
  <si>
    <t>X7</t>
  </si>
  <si>
    <t>X8</t>
  </si>
  <si>
    <t>X9</t>
  </si>
  <si>
    <t>3. Select new Feature Vectors ( &lt; 90% cumulative percentage | We used option number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</si>
</sst>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color theme="1"/>
      <name val="Calibri"/>
      <family val="2"/>
      <scheme val="minor"/>
    </font>
    <font>
      <b/>
      <sz val="11"/>
      <color rgb="FFFF0000"/>
      <name val="Calibri"/>
      <family val="2"/>
    </font>
    <font>
      <b/>
      <sz val="11"/>
      <color rgb="FFFF0000"/>
      <name val="Calibri"/>
      <family val="2"/>
      <scheme val="minor"/>
    </font>
    <font>
      <i/>
      <sz val="11"/>
      <color theme="1"/>
      <name val="Calibri"/>
      <family val="2"/>
      <scheme val="minor"/>
    </font>
  </fonts>
  <fills count="7">
    <fill>
      <patternFill patternType="none"/>
    </fill>
    <fill>
      <patternFill patternType="gray125"/>
    </fill>
    <fill>
      <patternFill patternType="solid">
        <fgColor rgb="FF9CC2E5"/>
        <bgColor rgb="FF9CC2E5"/>
      </patternFill>
    </fill>
    <fill>
      <patternFill patternType="solid">
        <fgColor rgb="FFFFFF00"/>
        <bgColor rgb="FFFFFF00"/>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s>
  <borders count="2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3">
    <xf numFmtId="0" fontId="0" fillId="0" borderId="0" xfId="0"/>
    <xf numFmtId="0" fontId="3" fillId="0" borderId="0" xfId="0" applyFont="1" applyAlignment="1">
      <alignment horizontal="left"/>
    </xf>
    <xf numFmtId="0" fontId="3" fillId="2" borderId="2" xfId="0" applyFont="1" applyFill="1" applyBorder="1"/>
    <xf numFmtId="0" fontId="3" fillId="2" borderId="2" xfId="0" applyFont="1" applyFill="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0" fontId="3" fillId="3" borderId="2" xfId="0" applyFont="1" applyFill="1" applyBorder="1" applyAlignment="1">
      <alignment horizontal="left"/>
    </xf>
    <xf numFmtId="164" fontId="3" fillId="3" borderId="2" xfId="0" applyNumberFormat="1" applyFont="1" applyFill="1" applyBorder="1" applyAlignment="1">
      <alignment horizontal="center"/>
    </xf>
    <xf numFmtId="0" fontId="3" fillId="0" borderId="0" xfId="0" applyFont="1"/>
    <xf numFmtId="0" fontId="4" fillId="3" borderId="2" xfId="0" applyFont="1" applyFill="1" applyBorder="1"/>
    <xf numFmtId="164" fontId="4" fillId="3" borderId="2" xfId="0" applyNumberFormat="1" applyFont="1" applyFill="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5" fillId="0" borderId="0" xfId="0" applyFont="1"/>
    <xf numFmtId="0" fontId="4" fillId="0" borderId="9" xfId="0" applyFont="1" applyBorder="1"/>
    <xf numFmtId="0" fontId="3" fillId="0" borderId="10" xfId="0" applyFont="1" applyBorder="1"/>
    <xf numFmtId="0" fontId="3" fillId="0" borderId="3" xfId="0" applyFont="1" applyBorder="1"/>
    <xf numFmtId="0" fontId="3" fillId="0" borderId="1" xfId="0" applyFont="1" applyBorder="1"/>
    <xf numFmtId="0" fontId="3" fillId="0" borderId="11" xfId="0" applyFont="1" applyBorder="1"/>
    <xf numFmtId="0" fontId="3" fillId="2" borderId="12" xfId="0" applyFont="1" applyFill="1" applyBorder="1" applyAlignment="1">
      <alignment horizontal="center"/>
    </xf>
    <xf numFmtId="0" fontId="3" fillId="3" borderId="2" xfId="0" applyFont="1" applyFill="1" applyBorder="1"/>
    <xf numFmtId="0" fontId="3" fillId="0" borderId="2" xfId="0" applyFont="1" applyBorder="1"/>
    <xf numFmtId="0" fontId="4" fillId="0" borderId="2" xfId="0" applyFont="1" applyBorder="1"/>
    <xf numFmtId="0" fontId="4" fillId="0" borderId="3" xfId="0" applyFont="1" applyBorder="1"/>
    <xf numFmtId="0" fontId="3" fillId="0" borderId="13" xfId="0" applyFont="1" applyBorder="1"/>
    <xf numFmtId="0" fontId="4" fillId="0" borderId="5" xfId="0" applyFont="1" applyBorder="1"/>
    <xf numFmtId="0" fontId="4" fillId="0" borderId="6" xfId="0" applyFont="1" applyBorder="1"/>
    <xf numFmtId="0" fontId="4" fillId="0" borderId="10" xfId="0" applyFont="1" applyBorder="1"/>
    <xf numFmtId="0" fontId="4" fillId="0" borderId="8" xfId="0" applyFont="1" applyBorder="1"/>
    <xf numFmtId="0" fontId="4" fillId="0" borderId="14" xfId="0" applyFont="1" applyBorder="1"/>
    <xf numFmtId="0" fontId="4" fillId="0" borderId="1" xfId="0" applyFont="1" applyBorder="1"/>
    <xf numFmtId="0" fontId="4" fillId="0" borderId="11" xfId="0" applyFont="1" applyBorder="1"/>
    <xf numFmtId="0" fontId="3" fillId="3" borderId="15" xfId="0" applyFont="1" applyFill="1" applyBorder="1" applyAlignment="1">
      <alignment horizontal="left"/>
    </xf>
    <xf numFmtId="0" fontId="4" fillId="3" borderId="2" xfId="0" applyFont="1" applyFill="1" applyBorder="1" applyAlignment="1">
      <alignment horizontal="left"/>
    </xf>
    <xf numFmtId="0" fontId="3" fillId="3" borderId="2" xfId="0" applyFont="1" applyFill="1" applyBorder="1" applyAlignment="1">
      <alignment horizontal="center"/>
    </xf>
    <xf numFmtId="0" fontId="3" fillId="0" borderId="2" xfId="0" applyFont="1" applyBorder="1" applyAlignment="1">
      <alignment horizontal="left"/>
    </xf>
    <xf numFmtId="164" fontId="4" fillId="0" borderId="2" xfId="0" applyNumberFormat="1" applyFont="1" applyBorder="1"/>
    <xf numFmtId="1" fontId="4" fillId="0" borderId="2" xfId="0" applyNumberFormat="1" applyFont="1" applyBorder="1"/>
    <xf numFmtId="0" fontId="3" fillId="0" borderId="0" xfId="0" applyFont="1" applyAlignment="1">
      <alignment horizontal="right"/>
    </xf>
    <xf numFmtId="0" fontId="3" fillId="3" borderId="16" xfId="0" applyFont="1" applyFill="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17" xfId="0" applyBorder="1" applyAlignment="1">
      <alignment horizontal="right"/>
    </xf>
    <xf numFmtId="0" fontId="0" fillId="0" borderId="16" xfId="0" applyBorder="1"/>
    <xf numFmtId="0" fontId="2" fillId="0" borderId="17" xfId="0" applyFont="1" applyBorder="1"/>
    <xf numFmtId="0" fontId="3" fillId="0" borderId="17" xfId="0" applyFont="1" applyBorder="1" applyAlignment="1">
      <alignment horizontal="left"/>
    </xf>
    <xf numFmtId="0" fontId="3" fillId="2" borderId="3" xfId="0" applyFont="1" applyFill="1" applyBorder="1"/>
    <xf numFmtId="0" fontId="3" fillId="2" borderId="3" xfId="0" applyFont="1" applyFill="1" applyBorder="1" applyAlignment="1">
      <alignment horizontal="center"/>
    </xf>
    <xf numFmtId="0" fontId="3" fillId="2" borderId="17" xfId="0" applyFont="1" applyFill="1" applyBorder="1"/>
    <xf numFmtId="0" fontId="3" fillId="2" borderId="17" xfId="0" applyFont="1" applyFill="1" applyBorder="1" applyAlignment="1">
      <alignment horizontal="center"/>
    </xf>
    <xf numFmtId="0" fontId="5" fillId="0" borderId="17" xfId="0" applyFont="1" applyBorder="1"/>
    <xf numFmtId="0" fontId="4" fillId="0" borderId="17" xfId="0" applyFont="1" applyBorder="1"/>
    <xf numFmtId="0" fontId="4" fillId="0" borderId="18" xfId="0" applyFont="1" applyBorder="1"/>
    <xf numFmtId="0" fontId="3" fillId="3" borderId="13" xfId="0" applyFont="1" applyFill="1" applyBorder="1" applyAlignment="1">
      <alignment horizontal="left"/>
    </xf>
    <xf numFmtId="0" fontId="4" fillId="3" borderId="12" xfId="0" applyFont="1" applyFill="1" applyBorder="1" applyAlignment="1">
      <alignment horizontal="left"/>
    </xf>
    <xf numFmtId="164" fontId="3" fillId="3" borderId="18" xfId="0" applyNumberFormat="1" applyFont="1" applyFill="1" applyBorder="1" applyAlignment="1">
      <alignment horizontal="center"/>
    </xf>
    <xf numFmtId="0" fontId="3" fillId="0" borderId="19" xfId="0" applyFont="1" applyBorder="1"/>
    <xf numFmtId="0" fontId="4" fillId="0" borderId="19" xfId="0" applyFont="1" applyBorder="1"/>
    <xf numFmtId="164" fontId="4" fillId="0" borderId="6" xfId="0" applyNumberFormat="1" applyFont="1" applyBorder="1"/>
    <xf numFmtId="0" fontId="4" fillId="6" borderId="3" xfId="0" applyFont="1" applyFill="1" applyBorder="1" applyAlignment="1">
      <alignment horizontal="center"/>
    </xf>
    <xf numFmtId="0" fontId="0" fillId="0" borderId="21" xfId="0" applyBorder="1"/>
    <xf numFmtId="0" fontId="9" fillId="0" borderId="22" xfId="0" applyFont="1" applyBorder="1" applyAlignment="1">
      <alignment horizontal="center"/>
    </xf>
    <xf numFmtId="0" fontId="1" fillId="0" borderId="0" xfId="0" applyFont="1"/>
    <xf numFmtId="0" fontId="3" fillId="0" borderId="17" xfId="0" applyFont="1" applyBorder="1" applyAlignment="1">
      <alignment horizontal="left"/>
    </xf>
    <xf numFmtId="0" fontId="0" fillId="0" borderId="17" xfId="0" applyBorder="1"/>
    <xf numFmtId="0" fontId="3" fillId="0" borderId="0" xfId="0" applyFont="1" applyAlignment="1">
      <alignment horizontal="left"/>
    </xf>
    <xf numFmtId="0" fontId="0" fillId="0" borderId="0" xfId="0"/>
    <xf numFmtId="0" fontId="7" fillId="0" borderId="17" xfId="0" applyFont="1" applyBorder="1" applyAlignment="1">
      <alignment horizontal="center"/>
    </xf>
    <xf numFmtId="0" fontId="8" fillId="0" borderId="1" xfId="0" applyFont="1" applyBorder="1" applyAlignment="1">
      <alignment horizontal="center"/>
    </xf>
    <xf numFmtId="0" fontId="6" fillId="4" borderId="1" xfId="0" applyFont="1" applyFill="1" applyBorder="1" applyAlignment="1">
      <alignment horizontal="center"/>
    </xf>
    <xf numFmtId="0" fontId="3" fillId="0" borderId="17" xfId="0" applyFont="1" applyBorder="1" applyAlignment="1">
      <alignment horizontal="center"/>
    </xf>
    <xf numFmtId="0" fontId="6" fillId="5" borderId="17" xfId="0" applyFont="1" applyFill="1" applyBorder="1" applyAlignment="1">
      <alignment horizontal="center"/>
    </xf>
    <xf numFmtId="0" fontId="1" fillId="0" borderId="21" xfId="0" applyFont="1" applyBorder="1" applyAlignment="1">
      <alignment horizontal="center"/>
    </xf>
    <xf numFmtId="0" fontId="0" fillId="0" borderId="21" xfId="0" applyBorder="1" applyAlignment="1">
      <alignment horizontal="center"/>
    </xf>
    <xf numFmtId="0" fontId="1" fillId="0" borderId="0" xfId="0" applyFont="1" applyAlignment="1">
      <alignment horizontal="center"/>
    </xf>
    <xf numFmtId="0" fontId="0" fillId="0" borderId="0" xfId="0" applyAlignment="1">
      <alignment horizontal="center"/>
    </xf>
    <xf numFmtId="0" fontId="3" fillId="0" borderId="20" xfId="0" applyFont="1" applyBorder="1" applyAlignment="1">
      <alignment horizontal="center"/>
    </xf>
    <xf numFmtId="0" fontId="3" fillId="0" borderId="16" xfId="0" applyFont="1" applyBorder="1" applyAlignment="1">
      <alignment horizontal="center"/>
    </xf>
    <xf numFmtId="0" fontId="3" fillId="3" borderId="17" xfId="0" applyFont="1" applyFill="1" applyBorder="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'Mean and SD'!$C$50</c:f>
              <c:strCache>
                <c:ptCount val="1"/>
                <c:pt idx="0">
                  <c:v>Expect</c:v>
                </c:pt>
              </c:strCache>
            </c:strRef>
          </c:tx>
          <c:spPr>
            <a:solidFill>
              <a:schemeClr val="accent1"/>
            </a:solidFill>
            <a:ln>
              <a:noFill/>
            </a:ln>
            <a:effectLst/>
          </c:spPr>
          <c:invertIfNegative val="0"/>
          <c:val>
            <c:numRef>
              <c:f>'Mean and SD'!$C$51</c:f>
            </c:numRef>
          </c:val>
          <c:extLst>
            <c:ext xmlns:c16="http://schemas.microsoft.com/office/drawing/2014/chart" uri="{C3380CC4-5D6E-409C-BE32-E72D297353CC}">
              <c16:uniqueId val="{00000000-67AF-42D5-BECE-4DDEB0A64180}"/>
            </c:ext>
          </c:extLst>
        </c:ser>
        <c:ser>
          <c:idx val="1"/>
          <c:order val="1"/>
          <c:tx>
            <c:strRef>
              <c:f>'Mean and SD'!$D$50</c:f>
              <c:strCache>
                <c:ptCount val="1"/>
                <c:pt idx="0">
                  <c:v>Entertain</c:v>
                </c:pt>
              </c:strCache>
            </c:strRef>
          </c:tx>
          <c:spPr>
            <a:solidFill>
              <a:schemeClr val="accent2"/>
            </a:solidFill>
            <a:ln>
              <a:noFill/>
            </a:ln>
            <a:effectLst/>
          </c:spPr>
          <c:invertIfNegative val="0"/>
          <c:val>
            <c:numRef>
              <c:f>'Mean and SD'!$D$51</c:f>
            </c:numRef>
          </c:val>
          <c:extLst>
            <c:ext xmlns:c16="http://schemas.microsoft.com/office/drawing/2014/chart" uri="{C3380CC4-5D6E-409C-BE32-E72D297353CC}">
              <c16:uniqueId val="{00000001-67AF-42D5-BECE-4DDEB0A64180}"/>
            </c:ext>
          </c:extLst>
        </c:ser>
        <c:ser>
          <c:idx val="2"/>
          <c:order val="2"/>
          <c:tx>
            <c:strRef>
              <c:f>'Mean and SD'!$E$50</c:f>
              <c:strCache>
                <c:ptCount val="1"/>
                <c:pt idx="0">
                  <c:v>Comm</c:v>
                </c:pt>
              </c:strCache>
            </c:strRef>
          </c:tx>
          <c:spPr>
            <a:solidFill>
              <a:schemeClr val="accent3"/>
            </a:solidFill>
            <a:ln>
              <a:noFill/>
            </a:ln>
            <a:effectLst/>
          </c:spPr>
          <c:invertIfNegative val="0"/>
          <c:val>
            <c:numRef>
              <c:f>'Mean and SD'!$E$51</c:f>
            </c:numRef>
          </c:val>
          <c:extLst>
            <c:ext xmlns:c16="http://schemas.microsoft.com/office/drawing/2014/chart" uri="{C3380CC4-5D6E-409C-BE32-E72D297353CC}">
              <c16:uniqueId val="{00000002-67AF-42D5-BECE-4DDEB0A64180}"/>
            </c:ext>
          </c:extLst>
        </c:ser>
        <c:ser>
          <c:idx val="3"/>
          <c:order val="3"/>
          <c:tx>
            <c:strRef>
              <c:f>'Mean and SD'!$F$50</c:f>
              <c:strCache>
                <c:ptCount val="1"/>
                <c:pt idx="0">
                  <c:v>Expert</c:v>
                </c:pt>
              </c:strCache>
            </c:strRef>
          </c:tx>
          <c:spPr>
            <a:solidFill>
              <a:schemeClr val="accent4"/>
            </a:solidFill>
            <a:ln>
              <a:noFill/>
            </a:ln>
            <a:effectLst/>
          </c:spPr>
          <c:invertIfNegative val="0"/>
          <c:val>
            <c:numRef>
              <c:f>'Mean and SD'!$F$51</c:f>
            </c:numRef>
          </c:val>
          <c:extLst>
            <c:ext xmlns:c16="http://schemas.microsoft.com/office/drawing/2014/chart" uri="{C3380CC4-5D6E-409C-BE32-E72D297353CC}">
              <c16:uniqueId val="{00000003-67AF-42D5-BECE-4DDEB0A64180}"/>
            </c:ext>
          </c:extLst>
        </c:ser>
        <c:ser>
          <c:idx val="4"/>
          <c:order val="4"/>
          <c:tx>
            <c:strRef>
              <c:f>'Mean and SD'!$G$50</c:f>
              <c:strCache>
                <c:ptCount val="1"/>
                <c:pt idx="0">
                  <c:v>Motivate</c:v>
                </c:pt>
              </c:strCache>
            </c:strRef>
          </c:tx>
          <c:spPr>
            <a:solidFill>
              <a:schemeClr val="accent5"/>
            </a:solidFill>
            <a:ln>
              <a:noFill/>
            </a:ln>
            <a:effectLst/>
          </c:spPr>
          <c:invertIfNegative val="0"/>
          <c:val>
            <c:numRef>
              <c:f>'Mean and SD'!$G$51</c:f>
            </c:numRef>
          </c:val>
          <c:extLst>
            <c:ext xmlns:c16="http://schemas.microsoft.com/office/drawing/2014/chart" uri="{C3380CC4-5D6E-409C-BE32-E72D297353CC}">
              <c16:uniqueId val="{00000004-67AF-42D5-BECE-4DDEB0A64180}"/>
            </c:ext>
          </c:extLst>
        </c:ser>
        <c:ser>
          <c:idx val="5"/>
          <c:order val="5"/>
          <c:tx>
            <c:strRef>
              <c:f>'Mean and SD'!$H$50</c:f>
              <c:strCache>
                <c:ptCount val="1"/>
                <c:pt idx="0">
                  <c:v>Caring</c:v>
                </c:pt>
              </c:strCache>
            </c:strRef>
          </c:tx>
          <c:spPr>
            <a:solidFill>
              <a:schemeClr val="accent6"/>
            </a:solidFill>
            <a:ln>
              <a:noFill/>
            </a:ln>
            <a:effectLst/>
          </c:spPr>
          <c:invertIfNegative val="0"/>
          <c:val>
            <c:numRef>
              <c:f>'Mean and SD'!$H$51</c:f>
            </c:numRef>
          </c:val>
          <c:extLst>
            <c:ext xmlns:c16="http://schemas.microsoft.com/office/drawing/2014/chart" uri="{C3380CC4-5D6E-409C-BE32-E72D297353CC}">
              <c16:uniqueId val="{00000005-67AF-42D5-BECE-4DDEB0A64180}"/>
            </c:ext>
          </c:extLst>
        </c:ser>
        <c:ser>
          <c:idx val="6"/>
          <c:order val="6"/>
          <c:tx>
            <c:strRef>
              <c:f>'Mean and SD'!$I$50</c:f>
              <c:strCache>
                <c:ptCount val="1"/>
                <c:pt idx="0">
                  <c:v>Charisma</c:v>
                </c:pt>
              </c:strCache>
            </c:strRef>
          </c:tx>
          <c:spPr>
            <a:solidFill>
              <a:schemeClr val="accent1">
                <a:lumMod val="60000"/>
              </a:schemeClr>
            </a:solidFill>
            <a:ln>
              <a:noFill/>
            </a:ln>
            <a:effectLst/>
          </c:spPr>
          <c:invertIfNegative val="0"/>
          <c:val>
            <c:numRef>
              <c:f>'Mean and SD'!$I$51</c:f>
            </c:numRef>
          </c:val>
          <c:extLst>
            <c:ext xmlns:c16="http://schemas.microsoft.com/office/drawing/2014/chart" uri="{C3380CC4-5D6E-409C-BE32-E72D297353CC}">
              <c16:uniqueId val="{00000006-67AF-42D5-BECE-4DDEB0A64180}"/>
            </c:ext>
          </c:extLst>
        </c:ser>
        <c:ser>
          <c:idx val="7"/>
          <c:order val="7"/>
          <c:tx>
            <c:strRef>
              <c:f>'Mean and SD'!$J$50</c:f>
              <c:strCache>
                <c:ptCount val="1"/>
                <c:pt idx="0">
                  <c:v>Passion</c:v>
                </c:pt>
              </c:strCache>
            </c:strRef>
          </c:tx>
          <c:spPr>
            <a:solidFill>
              <a:schemeClr val="accent2">
                <a:lumMod val="60000"/>
              </a:schemeClr>
            </a:solidFill>
            <a:ln>
              <a:noFill/>
            </a:ln>
            <a:effectLst/>
          </c:spPr>
          <c:invertIfNegative val="0"/>
          <c:val>
            <c:numRef>
              <c:f>'Mean and SD'!$J$51</c:f>
            </c:numRef>
          </c:val>
          <c:extLst>
            <c:ext xmlns:c16="http://schemas.microsoft.com/office/drawing/2014/chart" uri="{C3380CC4-5D6E-409C-BE32-E72D297353CC}">
              <c16:uniqueId val="{00000007-67AF-42D5-BECE-4DDEB0A64180}"/>
            </c:ext>
          </c:extLst>
        </c:ser>
        <c:ser>
          <c:idx val="8"/>
          <c:order val="8"/>
          <c:tx>
            <c:strRef>
              <c:f>'Mean and SD'!$K$50</c:f>
              <c:strCache>
                <c:ptCount val="1"/>
                <c:pt idx="0">
                  <c:v>Friendly</c:v>
                </c:pt>
              </c:strCache>
            </c:strRef>
          </c:tx>
          <c:spPr>
            <a:solidFill>
              <a:schemeClr val="accent3">
                <a:lumMod val="60000"/>
              </a:schemeClr>
            </a:solidFill>
            <a:ln>
              <a:noFill/>
            </a:ln>
            <a:effectLst/>
          </c:spPr>
          <c:invertIfNegative val="0"/>
          <c:val>
            <c:numRef>
              <c:f>'Mean and SD'!$K$51</c:f>
            </c:numRef>
          </c:val>
          <c:extLst>
            <c:ext xmlns:c16="http://schemas.microsoft.com/office/drawing/2014/chart" uri="{C3380CC4-5D6E-409C-BE32-E72D297353CC}">
              <c16:uniqueId val="{00000008-67AF-42D5-BECE-4DDEB0A64180}"/>
            </c:ext>
          </c:extLst>
        </c:ser>
        <c:dLbls>
          <c:showLegendKey val="0"/>
          <c:showVal val="0"/>
          <c:showCatName val="0"/>
          <c:showSerName val="0"/>
          <c:showPercent val="0"/>
          <c:showBubbleSize val="0"/>
        </c:dLbls>
        <c:gapWidth val="219"/>
        <c:overlap val="-27"/>
        <c:axId val="1735866544"/>
        <c:axId val="1735860784"/>
      </c:barChart>
      <c:catAx>
        <c:axId val="17358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860784"/>
        <c:crosses val="autoZero"/>
        <c:auto val="1"/>
        <c:lblAlgn val="ctr"/>
        <c:lblOffset val="100"/>
        <c:noMultiLvlLbl val="0"/>
      </c:catAx>
      <c:valAx>
        <c:axId val="1735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8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PH"/>
              <a:t>SCREE PLOT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Vectors'!$C$6</c:f>
              <c:numCache>
                <c:formatCode>General</c:formatCode>
                <c:ptCount val="1"/>
                <c:pt idx="0">
                  <c:v>3.3551213099999999</c:v>
                </c:pt>
              </c:numCache>
            </c:numRef>
          </c:val>
          <c:extLst>
            <c:ext xmlns:c16="http://schemas.microsoft.com/office/drawing/2014/chart" uri="{C3380CC4-5D6E-409C-BE32-E72D297353CC}">
              <c16:uniqueId val="{00000000-8224-4D9E-BD24-7370B3EEFAA3}"/>
            </c:ext>
          </c:extLst>
        </c:ser>
        <c:ser>
          <c:idx val="1"/>
          <c:order val="1"/>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Vectors'!$D$6</c:f>
              <c:numCache>
                <c:formatCode>General</c:formatCode>
                <c:ptCount val="1"/>
                <c:pt idx="0">
                  <c:v>1.88468649</c:v>
                </c:pt>
              </c:numCache>
            </c:numRef>
          </c:val>
          <c:extLst>
            <c:ext xmlns:c16="http://schemas.microsoft.com/office/drawing/2014/chart" uri="{C3380CC4-5D6E-409C-BE32-E72D297353CC}">
              <c16:uniqueId val="{00000001-8224-4D9E-BD24-7370B3EEFAA3}"/>
            </c:ext>
          </c:extLst>
        </c:ser>
        <c:ser>
          <c:idx val="2"/>
          <c:order val="2"/>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Vectors'!$E$6</c:f>
              <c:numCache>
                <c:formatCode>General</c:formatCode>
                <c:ptCount val="1"/>
                <c:pt idx="0">
                  <c:v>1.0635852100000001</c:v>
                </c:pt>
              </c:numCache>
            </c:numRef>
          </c:val>
          <c:extLst>
            <c:ext xmlns:c16="http://schemas.microsoft.com/office/drawing/2014/chart" uri="{C3380CC4-5D6E-409C-BE32-E72D297353CC}">
              <c16:uniqueId val="{00000002-8224-4D9E-BD24-7370B3EEFAA3}"/>
            </c:ext>
          </c:extLst>
        </c:ser>
        <c:ser>
          <c:idx val="3"/>
          <c:order val="3"/>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Vectors'!$F$6</c:f>
              <c:numCache>
                <c:formatCode>General</c:formatCode>
                <c:ptCount val="1"/>
                <c:pt idx="0">
                  <c:v>0.91414797999999997</c:v>
                </c:pt>
              </c:numCache>
            </c:numRef>
          </c:val>
          <c:extLst>
            <c:ext xmlns:c16="http://schemas.microsoft.com/office/drawing/2014/chart" uri="{C3380CC4-5D6E-409C-BE32-E72D297353CC}">
              <c16:uniqueId val="{00000003-8224-4D9E-BD24-7370B3EEFAA3}"/>
            </c:ext>
          </c:extLst>
        </c:ser>
        <c:ser>
          <c:idx val="4"/>
          <c:order val="4"/>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Vectors'!$G$6</c:f>
              <c:numCache>
                <c:formatCode>General</c:formatCode>
                <c:ptCount val="1"/>
                <c:pt idx="0">
                  <c:v>0.46009931999999998</c:v>
                </c:pt>
              </c:numCache>
            </c:numRef>
          </c:val>
          <c:extLst>
            <c:ext xmlns:c16="http://schemas.microsoft.com/office/drawing/2014/chart" uri="{C3380CC4-5D6E-409C-BE32-E72D297353CC}">
              <c16:uniqueId val="{00000004-8224-4D9E-BD24-7370B3EEFAA3}"/>
            </c:ext>
          </c:extLst>
        </c:ser>
        <c:ser>
          <c:idx val="5"/>
          <c:order val="5"/>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Vectors'!$H$6</c:f>
              <c:numCache>
                <c:formatCode>General</c:formatCode>
                <c:ptCount val="1"/>
                <c:pt idx="0">
                  <c:v>0.25863996</c:v>
                </c:pt>
              </c:numCache>
            </c:numRef>
          </c:val>
          <c:extLst>
            <c:ext xmlns:c16="http://schemas.microsoft.com/office/drawing/2014/chart" uri="{C3380CC4-5D6E-409C-BE32-E72D297353CC}">
              <c16:uniqueId val="{00000005-8224-4D9E-BD24-7370B3EEFAA3}"/>
            </c:ext>
          </c:extLst>
        </c:ser>
        <c:ser>
          <c:idx val="6"/>
          <c:order val="6"/>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Vectors'!$I$6</c:f>
              <c:numCache>
                <c:formatCode>General</c:formatCode>
                <c:ptCount val="1"/>
                <c:pt idx="0">
                  <c:v>9.8876019999999995E-2</c:v>
                </c:pt>
              </c:numCache>
            </c:numRef>
          </c:val>
          <c:extLst>
            <c:ext xmlns:c16="http://schemas.microsoft.com/office/drawing/2014/chart" uri="{C3380CC4-5D6E-409C-BE32-E72D297353CC}">
              <c16:uniqueId val="{00000006-8224-4D9E-BD24-7370B3EEFAA3}"/>
            </c:ext>
          </c:extLst>
        </c:ser>
        <c:ser>
          <c:idx val="7"/>
          <c:order val="7"/>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Vectors'!$J$6</c:f>
              <c:numCache>
                <c:formatCode>General</c:formatCode>
                <c:ptCount val="1"/>
                <c:pt idx="0">
                  <c:v>5.7658790000000001E-2</c:v>
                </c:pt>
              </c:numCache>
            </c:numRef>
          </c:val>
          <c:extLst>
            <c:ext xmlns:c16="http://schemas.microsoft.com/office/drawing/2014/chart" uri="{C3380CC4-5D6E-409C-BE32-E72D297353CC}">
              <c16:uniqueId val="{00000007-8224-4D9E-BD24-7370B3EEFAA3}"/>
            </c:ext>
          </c:extLst>
        </c:ser>
        <c:ser>
          <c:idx val="8"/>
          <c:order val="8"/>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'Eigen Values  and Eigen Vectors'!$K$6</c:f>
              <c:numCache>
                <c:formatCode>General</c:formatCode>
                <c:ptCount val="1"/>
                <c:pt idx="0">
                  <c:v>7.18492E-3</c:v>
                </c:pt>
              </c:numCache>
            </c:numRef>
          </c:val>
          <c:extLst>
            <c:ext xmlns:c16="http://schemas.microsoft.com/office/drawing/2014/chart" uri="{C3380CC4-5D6E-409C-BE32-E72D297353CC}">
              <c16:uniqueId val="{00000008-8224-4D9E-BD24-7370B3EEFAA3}"/>
            </c:ext>
          </c:extLst>
        </c:ser>
        <c:dLbls>
          <c:dLblPos val="outEnd"/>
          <c:showLegendKey val="0"/>
          <c:showVal val="1"/>
          <c:showCatName val="0"/>
          <c:showSerName val="0"/>
          <c:showPercent val="0"/>
          <c:showBubbleSize val="0"/>
        </c:dLbls>
        <c:gapWidth val="164"/>
        <c:overlap val="-22"/>
        <c:axId val="1747731104"/>
        <c:axId val="1747717664"/>
      </c:barChart>
      <c:catAx>
        <c:axId val="1747731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17664"/>
        <c:crosses val="autoZero"/>
        <c:auto val="1"/>
        <c:lblAlgn val="ctr"/>
        <c:lblOffset val="100"/>
        <c:noMultiLvlLbl val="0"/>
      </c:catAx>
      <c:valAx>
        <c:axId val="174771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31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Scree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'Eigen Values  and Eigen Vectors'!$C$6:$K$6</c:f>
              <c:numCache>
                <c:formatCode>General</c:formatCode>
                <c:ptCount val="9"/>
                <c:pt idx="0">
                  <c:v>3.3551213099999999</c:v>
                </c:pt>
                <c:pt idx="1">
                  <c:v>1.88468649</c:v>
                </c:pt>
                <c:pt idx="2">
                  <c:v>1.0635852100000001</c:v>
                </c:pt>
                <c:pt idx="3">
                  <c:v>0.91414797999999997</c:v>
                </c:pt>
                <c:pt idx="4">
                  <c:v>0.46009931999999998</c:v>
                </c:pt>
                <c:pt idx="5">
                  <c:v>0.25863996</c:v>
                </c:pt>
                <c:pt idx="6">
                  <c:v>9.8876019999999995E-2</c:v>
                </c:pt>
                <c:pt idx="7">
                  <c:v>5.7658790000000001E-2</c:v>
                </c:pt>
                <c:pt idx="8">
                  <c:v>7.18492E-3</c:v>
                </c:pt>
              </c:numCache>
            </c:numRef>
          </c:val>
          <c:smooth val="0"/>
          <c:extLst>
            <c:ext xmlns:c16="http://schemas.microsoft.com/office/drawing/2014/chart" uri="{C3380CC4-5D6E-409C-BE32-E72D297353CC}">
              <c16:uniqueId val="{00000000-DC5F-47C9-A952-3222B21A8E58}"/>
            </c:ext>
          </c:extLst>
        </c:ser>
        <c:dLbls>
          <c:showLegendKey val="0"/>
          <c:showVal val="0"/>
          <c:showCatName val="0"/>
          <c:showSerName val="0"/>
          <c:showPercent val="0"/>
          <c:showBubbleSize val="0"/>
        </c:dLbls>
        <c:smooth val="0"/>
        <c:axId val="65323568"/>
        <c:axId val="65340848"/>
      </c:lineChart>
      <c:catAx>
        <c:axId val="65323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0848"/>
        <c:crosses val="autoZero"/>
        <c:auto val="1"/>
        <c:lblAlgn val="ctr"/>
        <c:lblOffset val="100"/>
        <c:noMultiLvlLbl val="0"/>
      </c:catAx>
      <c:valAx>
        <c:axId val="653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28575</xdr:colOff>
      <xdr:row>68</xdr:row>
      <xdr:rowOff>57150</xdr:rowOff>
    </xdr:from>
    <xdr:ext cx="38100" cy="1714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0</xdr:colOff>
      <xdr:row>127</xdr:row>
      <xdr:rowOff>0</xdr:rowOff>
    </xdr:from>
    <xdr:ext cx="304800" cy="314325"/>
    <xdr:sp macro="" textlink="">
      <xdr:nvSpPr>
        <xdr:cNvPr id="6" name="Shape 6">
          <a:extLst>
            <a:ext uri="{FF2B5EF4-FFF2-40B4-BE49-F238E27FC236}">
              <a16:creationId xmlns:a16="http://schemas.microsoft.com/office/drawing/2014/main" id="{00000000-0008-0000-0000-000006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127</xdr:row>
      <xdr:rowOff>0</xdr:rowOff>
    </xdr:from>
    <xdr:ext cx="304800" cy="314325"/>
    <xdr:sp macro="" textlink="">
      <xdr:nvSpPr>
        <xdr:cNvPr id="2" name="Shape 6">
          <a:extLst>
            <a:ext uri="{FF2B5EF4-FFF2-40B4-BE49-F238E27FC236}">
              <a16:creationId xmlns:a16="http://schemas.microsoft.com/office/drawing/2014/main" id="{00000000-0008-0000-0000-000002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127</xdr:row>
      <xdr:rowOff>0</xdr:rowOff>
    </xdr:from>
    <xdr:ext cx="304800" cy="314325"/>
    <xdr:sp macro="" textlink="">
      <xdr:nvSpPr>
        <xdr:cNvPr id="7" name="Shape 6">
          <a:extLst>
            <a:ext uri="{FF2B5EF4-FFF2-40B4-BE49-F238E27FC236}">
              <a16:creationId xmlns:a16="http://schemas.microsoft.com/office/drawing/2014/main" id="{00000000-0008-0000-0000-000007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127</xdr:row>
      <xdr:rowOff>0</xdr:rowOff>
    </xdr:from>
    <xdr:ext cx="304800" cy="314325"/>
    <xdr:sp macro="" textlink="">
      <xdr:nvSpPr>
        <xdr:cNvPr id="8" name="Shape 6">
          <a:extLst>
            <a:ext uri="{FF2B5EF4-FFF2-40B4-BE49-F238E27FC236}">
              <a16:creationId xmlns:a16="http://schemas.microsoft.com/office/drawing/2014/main" id="{00000000-0008-0000-0000-000008000000}"/>
            </a:ext>
          </a:extLst>
        </xdr:cNvPr>
        <xdr:cNvSpPr/>
      </xdr:nvSpPr>
      <xdr:spPr>
        <a:xfrm>
          <a:off x="5193600" y="3622838"/>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17</xdr:col>
      <xdr:colOff>361950</xdr:colOff>
      <xdr:row>4</xdr:row>
      <xdr:rowOff>1</xdr:rowOff>
    </xdr:from>
    <xdr:to>
      <xdr:col>22</xdr:col>
      <xdr:colOff>28575</xdr:colOff>
      <xdr:row>6</xdr:row>
      <xdr:rowOff>95251</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601325" y="762001"/>
          <a:ext cx="27241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 Get the </a:t>
          </a:r>
          <a:r>
            <a:rPr lang="en-PH" sz="1100" b="1"/>
            <a:t>Mean</a:t>
          </a:r>
          <a:r>
            <a:rPr lang="en-PH" sz="1100"/>
            <a:t> for each</a:t>
          </a:r>
          <a:r>
            <a:rPr lang="en-PH" sz="1100" baseline="0"/>
            <a:t> Features</a:t>
          </a:r>
          <a:r>
            <a:rPr lang="en-PH" sz="1100"/>
            <a:t>:</a:t>
          </a:r>
          <a:br>
            <a:rPr lang="en-PH" sz="1100"/>
          </a:br>
          <a:r>
            <a:rPr lang="en-PH" sz="1100" b="1"/>
            <a:t>=AVERAGE(x1:xn)</a:t>
          </a:r>
        </a:p>
        <a:p>
          <a:endParaRPr lang="en-PH" sz="1100" b="1"/>
        </a:p>
      </xdr:txBody>
    </xdr:sp>
    <xdr:clientData/>
  </xdr:twoCellAnchor>
  <xdr:twoCellAnchor>
    <xdr:from>
      <xdr:col>17</xdr:col>
      <xdr:colOff>333375</xdr:colOff>
      <xdr:row>10</xdr:row>
      <xdr:rowOff>161926</xdr:rowOff>
    </xdr:from>
    <xdr:to>
      <xdr:col>22</xdr:col>
      <xdr:colOff>0</xdr:colOff>
      <xdr:row>14</xdr:row>
      <xdr:rowOff>38100</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0839450" y="2066926"/>
          <a:ext cx="2724150"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2. Get the </a:t>
          </a:r>
          <a:r>
            <a:rPr lang="en-PH" sz="1100" b="1"/>
            <a:t>Standard Deviation </a:t>
          </a:r>
          <a:r>
            <a:rPr lang="en-PH" sz="1100"/>
            <a:t>for each</a:t>
          </a:r>
          <a:r>
            <a:rPr lang="en-PH" sz="1100" baseline="0"/>
            <a:t> Features</a:t>
          </a:r>
          <a:r>
            <a:rPr lang="en-PH" sz="1100"/>
            <a:t>:</a:t>
          </a:r>
          <a:br>
            <a:rPr lang="en-PH" sz="1100"/>
          </a:br>
          <a:r>
            <a:rPr lang="en-PH" sz="1100" b="1"/>
            <a:t>=STDEV(x1:xn)</a:t>
          </a:r>
        </a:p>
        <a:p>
          <a:endParaRPr lang="en-PH" sz="1100"/>
        </a:p>
      </xdr:txBody>
    </xdr:sp>
    <xdr:clientData/>
  </xdr:twoCellAnchor>
  <xdr:twoCellAnchor>
    <xdr:from>
      <xdr:col>0</xdr:col>
      <xdr:colOff>171450</xdr:colOff>
      <xdr:row>4</xdr:row>
      <xdr:rowOff>76201</xdr:rowOff>
    </xdr:from>
    <xdr:to>
      <xdr:col>4</xdr:col>
      <xdr:colOff>257175</xdr:colOff>
      <xdr:row>8</xdr:row>
      <xdr:rowOff>114301</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71450" y="838201"/>
          <a:ext cx="27241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Why</a:t>
          </a:r>
          <a:r>
            <a:rPr lang="en-PH" sz="1100" baseline="0"/>
            <a:t> do we need to get the Mean and Standard Deviation of  each Features?</a:t>
          </a:r>
        </a:p>
        <a:p>
          <a:endParaRPr lang="en-PH" sz="1100" baseline="0"/>
        </a:p>
        <a:p>
          <a:r>
            <a:rPr lang="en-PH" sz="1100" baseline="0"/>
            <a:t>- To help us </a:t>
          </a:r>
          <a:r>
            <a:rPr lang="en-PH" sz="1100" b="1" baseline="0"/>
            <a:t>STANDARDIZE</a:t>
          </a:r>
          <a:r>
            <a:rPr lang="en-PH" sz="1100" baseline="0"/>
            <a:t> the DATA.</a:t>
          </a:r>
        </a:p>
      </xdr:txBody>
    </xdr:sp>
    <xdr:clientData/>
  </xdr:twoCellAnchor>
  <xdr:twoCellAnchor>
    <xdr:from>
      <xdr:col>15</xdr:col>
      <xdr:colOff>28575</xdr:colOff>
      <xdr:row>5</xdr:row>
      <xdr:rowOff>47626</xdr:rowOff>
    </xdr:from>
    <xdr:to>
      <xdr:col>17</xdr:col>
      <xdr:colOff>361950</xdr:colOff>
      <xdr:row>15</xdr:row>
      <xdr:rowOff>114300</xdr:rowOff>
    </xdr:to>
    <xdr:cxnSp macro="">
      <xdr:nvCxnSpPr>
        <xdr:cNvPr id="18" name="Straight Arrow Connector 17">
          <a:extLst>
            <a:ext uri="{FF2B5EF4-FFF2-40B4-BE49-F238E27FC236}">
              <a16:creationId xmlns:a16="http://schemas.microsoft.com/office/drawing/2014/main" id="{00000000-0008-0000-0000-000012000000}"/>
            </a:ext>
          </a:extLst>
        </xdr:cNvPr>
        <xdr:cNvCxnSpPr>
          <a:stCxn id="10" idx="1"/>
        </xdr:cNvCxnSpPr>
      </xdr:nvCxnSpPr>
      <xdr:spPr>
        <a:xfrm flipH="1">
          <a:off x="9372600" y="1000126"/>
          <a:ext cx="1495425" cy="19716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28576</xdr:colOff>
      <xdr:row>12</xdr:row>
      <xdr:rowOff>100013</xdr:rowOff>
    </xdr:from>
    <xdr:to>
      <xdr:col>17</xdr:col>
      <xdr:colOff>333375</xdr:colOff>
      <xdr:row>16</xdr:row>
      <xdr:rowOff>142875</xdr:rowOff>
    </xdr:to>
    <xdr:cxnSp macro="">
      <xdr:nvCxnSpPr>
        <xdr:cNvPr id="21" name="Straight Arrow Connector 20">
          <a:extLst>
            <a:ext uri="{FF2B5EF4-FFF2-40B4-BE49-F238E27FC236}">
              <a16:creationId xmlns:a16="http://schemas.microsoft.com/office/drawing/2014/main" id="{00000000-0008-0000-0000-000015000000}"/>
            </a:ext>
          </a:extLst>
        </xdr:cNvPr>
        <xdr:cNvCxnSpPr>
          <a:stCxn id="16" idx="1"/>
        </xdr:cNvCxnSpPr>
      </xdr:nvCxnSpPr>
      <xdr:spPr>
        <a:xfrm flipH="1">
          <a:off x="9372601" y="2386013"/>
          <a:ext cx="1466849" cy="804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342900</xdr:colOff>
      <xdr:row>47</xdr:row>
      <xdr:rowOff>42862</xdr:rowOff>
    </xdr:from>
    <xdr:to>
      <xdr:col>26</xdr:col>
      <xdr:colOff>266700</xdr:colOff>
      <xdr:row>60</xdr:row>
      <xdr:rowOff>185737</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17</xdr:col>
      <xdr:colOff>238125</xdr:colOff>
      <xdr:row>24</xdr:row>
      <xdr:rowOff>9525</xdr:rowOff>
    </xdr:from>
    <xdr:ext cx="1201098" cy="3213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010525" y="390525"/>
              <a:ext cx="1201098"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m:t>
                        </m:r>
                        <m:r>
                          <a:rPr lang="en-US" sz="1100" b="0" i="1">
                            <a:latin typeface="Cambria Math" panose="02040503050406030204" pitchFamily="18" charset="0"/>
                          </a:rPr>
                          <m:t>𝑓𝑒𝑎𝑡𝑢𝑟𝑒</m:t>
                        </m:r>
                        <m:r>
                          <a:rPr lang="en-US" sz="1100" b="0" i="1">
                            <a:latin typeface="Cambria Math" panose="02040503050406030204" pitchFamily="18" charset="0"/>
                          </a:rPr>
                          <m:t> −</m:t>
                        </m:r>
                        <m:r>
                          <a:rPr lang="en-US" sz="1100" b="0" i="1">
                            <a:latin typeface="Cambria Math" panose="02040503050406030204" pitchFamily="18" charset="0"/>
                          </a:rPr>
                          <m:t>𝑚𝑒𝑎𝑛</m:t>
                        </m:r>
                        <m:r>
                          <a:rPr lang="en-US" sz="1100" b="0" i="1">
                            <a:latin typeface="Cambria Math" panose="02040503050406030204" pitchFamily="18" charset="0"/>
                          </a:rPr>
                          <m:t>)</m:t>
                        </m:r>
                      </m:num>
                      <m:den>
                        <m:r>
                          <a:rPr lang="en-US" sz="1100" b="0" i="1">
                            <a:latin typeface="Cambria Math" panose="02040503050406030204" pitchFamily="18" charset="0"/>
                          </a:rPr>
                          <m:t>𝑠𝑡𝑎𝑛𝑑𝑎𝑟𝑑</m:t>
                        </m:r>
                        <m:r>
                          <a:rPr lang="en-US" sz="1100" b="0" i="1">
                            <a:latin typeface="Cambria Math" panose="02040503050406030204" pitchFamily="18" charset="0"/>
                          </a:rPr>
                          <m:t> </m:t>
                        </m:r>
                        <m:r>
                          <a:rPr lang="en-US" sz="1100" b="0" i="1">
                            <a:latin typeface="Cambria Math" panose="02040503050406030204" pitchFamily="18" charset="0"/>
                          </a:rPr>
                          <m:t>𝑑𝑒𝑣</m:t>
                        </m:r>
                        <m:r>
                          <a:rPr lang="en-US" sz="1100" b="0" i="1">
                            <a:latin typeface="Cambria Math" panose="02040503050406030204" pitchFamily="18" charset="0"/>
                          </a:rPr>
                          <m:t> </m:t>
                        </m:r>
                      </m:den>
                    </m:f>
                  </m:oMath>
                </m:oMathPara>
              </a14:m>
              <a:endParaRPr lang="en-US" sz="1100"/>
            </a:p>
          </xdr:txBody>
        </xdr:sp>
      </mc:Choice>
      <mc:Fallback xmlns="">
        <xdr:sp macro="" textlink="">
          <xdr:nvSpPr>
            <xdr:cNvPr id="3" name="TextBox 2"/>
            <xdr:cNvSpPr txBox="1"/>
          </xdr:nvSpPr>
          <xdr:spPr>
            <a:xfrm>
              <a:off x="8010525" y="390525"/>
              <a:ext cx="1201098" cy="321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(𝑓𝑒𝑎𝑡𝑢𝑟𝑒 −𝑚𝑒𝑎𝑛))/(𝑠𝑡𝑎𝑛𝑑𝑎𝑟𝑑 𝑑𝑒𝑣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38100</xdr:colOff>
      <xdr:row>2</xdr:row>
      <xdr:rowOff>123823</xdr:rowOff>
    </xdr:from>
    <xdr:to>
      <xdr:col>7</xdr:col>
      <xdr:colOff>47625</xdr:colOff>
      <xdr:row>17</xdr:row>
      <xdr:rowOff>9524</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100" y="504823"/>
          <a:ext cx="4276725" cy="2743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1. Go to Data Ribbon </a:t>
          </a:r>
        </a:p>
        <a:p>
          <a:r>
            <a:rPr lang="en-PH" sz="1100"/>
            <a:t>2. Click Data Analysis then "Covariance" (click OK)</a:t>
          </a:r>
        </a:p>
        <a:p>
          <a:r>
            <a:rPr lang="en-PH" sz="1100"/>
            <a:t>3. Select Input Range </a:t>
          </a:r>
          <a:r>
            <a:rPr lang="en-PH" sz="1100">
              <a:solidFill>
                <a:srgbClr val="00B050"/>
              </a:solidFill>
            </a:rPr>
            <a:t>(ALL STANDARDIZED DATA SET) (J6:R15)</a:t>
          </a:r>
        </a:p>
        <a:p>
          <a:r>
            <a:rPr lang="en-PH" sz="1100"/>
            <a:t>4. Select Output Range (ANYWHERE) </a:t>
          </a:r>
        </a:p>
        <a:p>
          <a:r>
            <a:rPr lang="en-PH" sz="1100" b="0" i="0" u="none" strike="noStrike">
              <a:solidFill>
                <a:schemeClr val="dk1"/>
              </a:solidFill>
              <a:effectLst/>
              <a:latin typeface="+mn-lt"/>
              <a:ea typeface="+mn-ea"/>
              <a:cs typeface="+mn-cs"/>
            </a:rPr>
            <a:t>5. Click OK </a:t>
          </a:r>
          <a:r>
            <a:rPr lang="en-PH" b="0"/>
            <a:t> </a:t>
          </a:r>
        </a:p>
        <a:p>
          <a:endParaRPr lang="en-PH" b="0"/>
        </a:p>
        <a:p>
          <a:r>
            <a:rPr lang="en-PH" b="0"/>
            <a:t>AN</a:t>
          </a:r>
          <a:r>
            <a:rPr lang="en-PH" b="0" baseline="0"/>
            <a:t> OUTPUT WILL APPEAR</a:t>
          </a:r>
        </a:p>
        <a:p>
          <a:endParaRPr lang="en-PH" b="0" baseline="0"/>
        </a:p>
        <a:p>
          <a:r>
            <a:rPr lang="en-PH" b="0" baseline="0"/>
            <a:t>THEN: (for example)</a:t>
          </a:r>
          <a:endParaRPr lang="en-PH" b="0"/>
        </a:p>
        <a:p>
          <a:r>
            <a:rPr lang="en-PH" b="0"/>
            <a:t>6. Copy the Covariance Matrix OUTPUT then Go HOME - PASTE Special</a:t>
          </a:r>
        </a:p>
        <a:p>
          <a:r>
            <a:rPr lang="en-PH" b="0"/>
            <a:t>7. Click Transpose then hit OK </a:t>
          </a:r>
        </a:p>
        <a:p>
          <a:r>
            <a:rPr lang="en-PH" b="0"/>
            <a:t>8. Copy the Transpose OUTPUT, click on the first column</a:t>
          </a:r>
          <a:r>
            <a:rPr lang="en-PH" b="0" baseline="0"/>
            <a:t> of the </a:t>
          </a:r>
          <a:r>
            <a:rPr lang="en-PH" b="1" baseline="0"/>
            <a:t>FEATURE</a:t>
          </a:r>
          <a:r>
            <a:rPr lang="en-PH" b="0" baseline="0"/>
            <a:t>. (U6)</a:t>
          </a:r>
          <a:endParaRPr lang="en-PH" b="0"/>
        </a:p>
        <a:p>
          <a:r>
            <a:rPr lang="en-PH" b="0"/>
            <a:t>9. Go to Paste Special then click Skip Blanks</a:t>
          </a:r>
        </a:p>
        <a:p>
          <a:r>
            <a:rPr lang="en-PH" b="0"/>
            <a:t>10. Click OK </a:t>
          </a:r>
        </a:p>
        <a:p>
          <a:endParaRPr lang="en-PH" b="0"/>
        </a:p>
        <a:p>
          <a:endParaRPr lang="en-PH" b="0"/>
        </a:p>
        <a:p>
          <a:endParaRPr lang="en-PH" b="0"/>
        </a:p>
        <a:p>
          <a:endParaRPr lang="en-PH" b="0"/>
        </a:p>
        <a:p>
          <a:endParaRPr lang="en-PH" b="0"/>
        </a:p>
        <a:p>
          <a:endParaRPr lang="en-PH" b="0"/>
        </a:p>
        <a:p>
          <a:endParaRPr lang="en-PH" b="0"/>
        </a:p>
        <a:p>
          <a:endParaRPr lang="en-PH" sz="1100"/>
        </a:p>
        <a:p>
          <a:endParaRPr lang="en-PH" sz="1100"/>
        </a:p>
        <a:p>
          <a:endParaRPr lang="en-PH" sz="1100"/>
        </a:p>
        <a:p>
          <a:endParaRPr lang="en-PH"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523875</xdr:colOff>
      <xdr:row>1</xdr:row>
      <xdr:rowOff>42862</xdr:rowOff>
    </xdr:from>
    <xdr:to>
      <xdr:col>26</xdr:col>
      <xdr:colOff>219075</xdr:colOff>
      <xdr:row>15</xdr:row>
      <xdr:rowOff>119062</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542925</xdr:colOff>
      <xdr:row>16</xdr:row>
      <xdr:rowOff>71437</xdr:rowOff>
    </xdr:from>
    <xdr:to>
      <xdr:col>26</xdr:col>
      <xdr:colOff>238125</xdr:colOff>
      <xdr:row>30</xdr:row>
      <xdr:rowOff>147637</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20</xdr:row>
      <xdr:rowOff>152400</xdr:rowOff>
    </xdr:from>
    <xdr:to>
      <xdr:col>17</xdr:col>
      <xdr:colOff>409575</xdr:colOff>
      <xdr:row>26</xdr:row>
      <xdr:rowOff>19050</xdr:rowOff>
    </xdr:to>
    <xdr:sp macro="" textlink="">
      <xdr:nvSpPr>
        <xdr:cNvPr id="2" name="TextBox 1">
          <a:extLst>
            <a:ext uri="{FF2B5EF4-FFF2-40B4-BE49-F238E27FC236}">
              <a16:creationId xmlns:a16="http://schemas.microsoft.com/office/drawing/2014/main" id="{4AF7E4FC-9735-54B6-6864-4F52971803A0}"/>
            </a:ext>
          </a:extLst>
        </xdr:cNvPr>
        <xdr:cNvSpPr txBox="1"/>
      </xdr:nvSpPr>
      <xdr:spPr>
        <a:xfrm>
          <a:off x="7505700" y="3962400"/>
          <a:ext cx="32670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SCREE PLOT </a:t>
          </a:r>
          <a:r>
            <a:rPr lang="en-PH" sz="1100"/>
            <a:t>for </a:t>
          </a:r>
          <a:r>
            <a:rPr lang="en-PH" sz="1100" b="1"/>
            <a:t>Eigen Values</a:t>
          </a:r>
          <a:r>
            <a:rPr lang="en-PH" sz="1100" b="1" baseline="0"/>
            <a:t> (C6:K6)</a:t>
          </a:r>
          <a:r>
            <a:rPr lang="en-PH" sz="1100"/>
            <a:t>:</a:t>
          </a:r>
        </a:p>
        <a:p>
          <a:r>
            <a:rPr lang="en-PH" sz="1100"/>
            <a:t>1.</a:t>
          </a:r>
          <a:r>
            <a:rPr lang="en-PH" sz="1100" baseline="0"/>
            <a:t> Go to INSERT ribbon.</a:t>
          </a:r>
        </a:p>
        <a:p>
          <a:r>
            <a:rPr lang="en-PH" sz="1100" baseline="0"/>
            <a:t>2. Click Recommended Charts.</a:t>
          </a:r>
        </a:p>
        <a:p>
          <a:r>
            <a:rPr lang="en-PH" sz="1100" baseline="0"/>
            <a:t>3.  Click All Charts then click Line.</a:t>
          </a:r>
        </a:p>
        <a:p>
          <a:r>
            <a:rPr lang="en-PH" sz="1100" baseline="0"/>
            <a:t>4. Select the Line Graph then click OK.</a:t>
          </a:r>
        </a:p>
        <a:p>
          <a:endParaRPr lang="en-PH" sz="1100" baseline="0"/>
        </a:p>
      </xdr:txBody>
    </xdr:sp>
    <xdr:clientData/>
  </xdr:twoCellAnchor>
  <xdr:twoCellAnchor>
    <xdr:from>
      <xdr:col>17</xdr:col>
      <xdr:colOff>409575</xdr:colOff>
      <xdr:row>23</xdr:row>
      <xdr:rowOff>85725</xdr:rowOff>
    </xdr:from>
    <xdr:to>
      <xdr:col>18</xdr:col>
      <xdr:colOff>542925</xdr:colOff>
      <xdr:row>23</xdr:row>
      <xdr:rowOff>109537</xdr:rowOff>
    </xdr:to>
    <xdr:cxnSp macro="">
      <xdr:nvCxnSpPr>
        <xdr:cNvPr id="6" name="Straight Arrow Connector 5">
          <a:extLst>
            <a:ext uri="{FF2B5EF4-FFF2-40B4-BE49-F238E27FC236}">
              <a16:creationId xmlns:a16="http://schemas.microsoft.com/office/drawing/2014/main" id="{F68C77C2-C2DF-B4FE-D19A-09D8820DA9B4}"/>
            </a:ext>
          </a:extLst>
        </xdr:cNvPr>
        <xdr:cNvCxnSpPr>
          <a:stCxn id="2" idx="3"/>
          <a:endCxn id="5" idx="1"/>
        </xdr:cNvCxnSpPr>
      </xdr:nvCxnSpPr>
      <xdr:spPr>
        <a:xfrm>
          <a:off x="10772775" y="4467225"/>
          <a:ext cx="74295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8</xdr:col>
      <xdr:colOff>28575</xdr:colOff>
      <xdr:row>5</xdr:row>
      <xdr:rowOff>57150</xdr:rowOff>
    </xdr:from>
    <xdr:ext cx="38100" cy="171450"/>
    <xdr:sp macro="" textlink="">
      <xdr:nvSpPr>
        <xdr:cNvPr id="4" name="Shape 5">
          <a:extLst>
            <a:ext uri="{FF2B5EF4-FFF2-40B4-BE49-F238E27FC236}">
              <a16:creationId xmlns:a16="http://schemas.microsoft.com/office/drawing/2014/main" id="{00000000-0008-0000-0400-000004000000}"/>
            </a:ext>
          </a:extLst>
        </xdr:cNvPr>
        <xdr:cNvSpPr txBox="1"/>
      </xdr:nvSpPr>
      <xdr:spPr>
        <a:xfrm>
          <a:off x="5257800" y="4686300"/>
          <a:ext cx="38100" cy="1714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104775</xdr:colOff>
      <xdr:row>3</xdr:row>
      <xdr:rowOff>76200</xdr:rowOff>
    </xdr:from>
    <xdr:ext cx="2449068" cy="35105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04775" y="4305300"/>
              <a:ext cx="2449068" cy="3510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𝑣𝑎𝑟𝑖𝑎𝑛𝑐𝑒</m:t>
                    </m:r>
                    <m:r>
                      <a:rPr lang="en-US" sz="1100" b="0" i="1">
                        <a:latin typeface="Cambria Math" panose="02040503050406030204" pitchFamily="18" charset="0"/>
                      </a:rPr>
                      <m:t>= </m:t>
                    </m:r>
                    <m:f>
                      <m:fPr>
                        <m:ctrlPr>
                          <a:rPr lang="en-US" sz="1100" i="1">
                            <a:latin typeface="Cambria Math" panose="02040503050406030204" pitchFamily="18" charset="0"/>
                          </a:rPr>
                        </m:ctrlPr>
                      </m:fPr>
                      <m:num>
                        <m:r>
                          <a:rPr lang="en-US" sz="1100" b="0" i="1">
                            <a:latin typeface="Cambria Math" panose="02040503050406030204" pitchFamily="18" charset="0"/>
                          </a:rPr>
                          <m:t>𝑒𝑖𝑔𝑒𝑛𝑣𝑎𝑙𝑢</m:t>
                        </m:r>
                        <m:sSub>
                          <m:sSubPr>
                            <m:ctrlPr>
                              <a:rPr lang="en-US" sz="1100" b="0" i="1">
                                <a:latin typeface="Cambria Math" panose="02040503050406030204" pitchFamily="18" charset="0"/>
                              </a:rPr>
                            </m:ctrlPr>
                          </m:sSubPr>
                          <m:e>
                            <m:r>
                              <a:rPr lang="en-US" sz="1100" b="0" i="1">
                                <a:latin typeface="Cambria Math" panose="02040503050406030204" pitchFamily="18" charset="0"/>
                              </a:rPr>
                              <m:t>𝑒</m:t>
                            </m:r>
                          </m:e>
                          <m:sub>
                            <m:r>
                              <a:rPr lang="en-US" sz="1100" b="0" i="1">
                                <a:latin typeface="Cambria Math" panose="02040503050406030204" pitchFamily="18" charset="0"/>
                              </a:rPr>
                              <m:t>𝑛</m:t>
                            </m:r>
                          </m:sub>
                        </m:sSub>
                      </m:num>
                      <m:den>
                        <m:nary>
                          <m:naryPr>
                            <m:chr m:val="∑"/>
                            <m:subHide m:val="on"/>
                            <m:supHide m:val="on"/>
                            <m:ctrlPr>
                              <a:rPr lang="en-US" sz="1100" i="1">
                                <a:latin typeface="Cambria Math" panose="02040503050406030204" pitchFamily="18" charset="0"/>
                              </a:rPr>
                            </m:ctrlPr>
                          </m:naryPr>
                          <m:sub/>
                          <m:sup/>
                          <m:e>
                            <m:r>
                              <a:rPr lang="en-US" sz="1100" b="0" i="1">
                                <a:latin typeface="Cambria Math" panose="02040503050406030204" pitchFamily="18" charset="0"/>
                              </a:rPr>
                              <m:t>𝑒𝑖𝑔𝑒𝑛𝑣𝑎𝑙𝑢𝑒𝑠</m:t>
                            </m:r>
                          </m:e>
                        </m:nary>
                      </m:den>
                    </m:f>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100</m:t>
                    </m:r>
                  </m:oMath>
                </m:oMathPara>
              </a14:m>
              <a:endParaRPr lang="en-US" sz="1100"/>
            </a:p>
          </xdr:txBody>
        </xdr:sp>
      </mc:Choice>
      <mc:Fallback xmlns="">
        <xdr:sp macro="" textlink="">
          <xdr:nvSpPr>
            <xdr:cNvPr id="5" name="TextBox 4">
              <a:extLst>
                <a:ext uri="{FF2B5EF4-FFF2-40B4-BE49-F238E27FC236}">
                  <a16:creationId xmlns:a16="http://schemas.microsoft.com/office/drawing/2014/main" id="{1826AF70-EBB1-4CCC-880D-2CB48839B5C3}"/>
                </a:ext>
              </a:extLst>
            </xdr:cNvPr>
            <xdr:cNvSpPr txBox="1"/>
          </xdr:nvSpPr>
          <xdr:spPr>
            <a:xfrm>
              <a:off x="104775" y="4305300"/>
              <a:ext cx="2449068" cy="3510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lIns="0" tIns="0" rIns="0" bIns="0" rtlCol="0" anchor="t">
              <a:spAutoFit/>
            </a:bodyPr>
            <a:lstStyle/>
            <a:p>
              <a:pPr/>
              <a:r>
                <a:rPr lang="en-US" sz="1100" b="0" i="0">
                  <a:latin typeface="Cambria Math" panose="02040503050406030204" pitchFamily="18" charset="0"/>
                </a:rPr>
                <a:t>% 𝑜𝑓 𝑣𝑎𝑟𝑖𝑎𝑛𝑐𝑒=  (𝑒𝑖𝑔𝑒𝑛𝑣𝑎𝑙𝑢𝑒_𝑛)/(∑▒𝑒𝑖𝑔𝑒𝑛𝑣𝑎𝑙𝑢𝑒𝑠)  𝑥 100</a:t>
              </a:r>
              <a:endParaRPr lang="en-US" sz="1100"/>
            </a:p>
          </xdr:txBody>
        </xdr:sp>
      </mc:Fallback>
    </mc:AlternateContent>
    <xdr:clientData/>
  </xdr:oneCellAnchor>
  <xdr:oneCellAnchor>
    <xdr:from>
      <xdr:col>11</xdr:col>
      <xdr:colOff>247650</xdr:colOff>
      <xdr:row>11</xdr:row>
      <xdr:rowOff>9526</xdr:rowOff>
    </xdr:from>
    <xdr:ext cx="4033284" cy="1714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953250" y="2105026"/>
              <a:ext cx="4033284" cy="171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1">
                        <a:latin typeface="Cambria Math" panose="02040503050406030204" pitchFamily="18" charset="0"/>
                      </a:rPr>
                      <m:t>C</m:t>
                    </m:r>
                    <m:r>
                      <a:rPr lang="en-US" sz="1100" b="0" i="1">
                        <a:latin typeface="Cambria Math" panose="02040503050406030204" pitchFamily="18" charset="0"/>
                      </a:rPr>
                      <m:t>𝑢𝑚𝑚𝑢𝑙𝑎𝑡𝑖𝑣𝑒</m:t>
                    </m:r>
                    <m:r>
                      <a:rPr lang="en-US" sz="1100" b="0" i="1">
                        <a:latin typeface="Cambria Math" panose="02040503050406030204" pitchFamily="18" charset="0"/>
                      </a:rPr>
                      <m:t> % =%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𝑣𝑎𝑟𝑖𝑎𝑛𝑐𝑒</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𝑓𝑒𝑎𝑡𝑢𝑟𝑒</m:t>
                        </m:r>
                        <m:r>
                          <a:rPr lang="en-US" sz="1100" b="0" i="1">
                            <a:latin typeface="Cambria Math" panose="02040503050406030204" pitchFamily="18" charset="0"/>
                          </a:rPr>
                          <m:t> 1+</m:t>
                        </m:r>
                        <m:r>
                          <a:rPr lang="en-US" sz="1100" b="0" i="1">
                            <a:latin typeface="Cambria Math" panose="02040503050406030204" pitchFamily="18" charset="0"/>
                          </a:rPr>
                          <m:t>𝑓𝑒𝑎𝑡𝑢𝑟𝑒</m:t>
                        </m:r>
                        <m:r>
                          <a:rPr lang="en-US" sz="1100" b="0" i="1">
                            <a:latin typeface="Cambria Math" panose="02040503050406030204" pitchFamily="18" charset="0"/>
                          </a:rPr>
                          <m:t>2</m:t>
                        </m:r>
                      </m:e>
                    </m:d>
                    <m:r>
                      <a:rPr lang="en-US" sz="1100" b="0" i="1">
                        <a:latin typeface="Cambria Math" panose="02040503050406030204" pitchFamily="18" charset="0"/>
                      </a:rPr>
                      <m:t>……..</m:t>
                    </m:r>
                  </m:oMath>
                </m:oMathPara>
              </a14:m>
              <a:endParaRPr lang="en-US" sz="1100"/>
            </a:p>
          </xdr:txBody>
        </xdr:sp>
      </mc:Choice>
      <mc:Fallback xmlns="">
        <xdr:sp macro="" textlink="">
          <xdr:nvSpPr>
            <xdr:cNvPr id="7" name="TextBox 6">
              <a:extLst>
                <a:ext uri="{FF2B5EF4-FFF2-40B4-BE49-F238E27FC236}">
                  <a16:creationId xmlns:a16="http://schemas.microsoft.com/office/drawing/2014/main" id="{475E36A9-54C8-48BB-8802-943E1E415C22}"/>
                </a:ext>
              </a:extLst>
            </xdr:cNvPr>
            <xdr:cNvSpPr txBox="1"/>
          </xdr:nvSpPr>
          <xdr:spPr>
            <a:xfrm>
              <a:off x="6953250" y="2105026"/>
              <a:ext cx="4033284" cy="171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lIns="0" tIns="0" rIns="0" bIns="0" rtlCol="0" anchor="t">
              <a:noAutofit/>
            </a:bodyPr>
            <a:lstStyle/>
            <a:p>
              <a:pPr/>
              <a:r>
                <a:rPr lang="en-US" sz="1100" b="0" i="0">
                  <a:latin typeface="Cambria Math" panose="02040503050406030204" pitchFamily="18" charset="0"/>
                </a:rPr>
                <a:t>C𝑢𝑚𝑚𝑢𝑙𝑎𝑡𝑖𝑣𝑒 % =% 𝑜𝑓 𝑣𝑎𝑟𝑖𝑎𝑛𝑐𝑒 (𝑓𝑒𝑎𝑡𝑢𝑟𝑒 1+𝑓𝑒𝑎𝑡𝑢𝑟𝑒2)……..</a:t>
              </a:r>
              <a:endParaRPr lang="en-US" sz="1100"/>
            </a:p>
          </xdr:txBody>
        </xdr:sp>
      </mc:Fallback>
    </mc:AlternateContent>
    <xdr:clientData/>
  </xdr:oneCellAnchor>
  <xdr:twoCellAnchor>
    <xdr:from>
      <xdr:col>6</xdr:col>
      <xdr:colOff>114300</xdr:colOff>
      <xdr:row>20</xdr:row>
      <xdr:rowOff>28575</xdr:rowOff>
    </xdr:from>
    <xdr:to>
      <xdr:col>9</xdr:col>
      <xdr:colOff>476250</xdr:colOff>
      <xdr:row>23</xdr:row>
      <xdr:rowOff>114300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3771900" y="3838575"/>
          <a:ext cx="219075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Paste all the value of</a:t>
          </a:r>
          <a:r>
            <a:rPr lang="en-PH" sz="1100" baseline="0"/>
            <a:t> the Eigen Vectors for its corresponding Eigen Values.</a:t>
          </a:r>
          <a:endParaRPr lang="en-PH" sz="1100"/>
        </a:p>
      </xdr:txBody>
    </xdr:sp>
    <xdr:clientData/>
  </xdr:twoCellAnchor>
  <xdr:twoCellAnchor>
    <xdr:from>
      <xdr:col>4</xdr:col>
      <xdr:colOff>114300</xdr:colOff>
      <xdr:row>18</xdr:row>
      <xdr:rowOff>152400</xdr:rowOff>
    </xdr:from>
    <xdr:to>
      <xdr:col>6</xdr:col>
      <xdr:colOff>114300</xdr:colOff>
      <xdr:row>21</xdr:row>
      <xdr:rowOff>166688</xdr:rowOff>
    </xdr:to>
    <xdr:cxnSp macro="">
      <xdr:nvCxnSpPr>
        <xdr:cNvPr id="11" name="Straight Arrow Connector 10">
          <a:extLst>
            <a:ext uri="{FF2B5EF4-FFF2-40B4-BE49-F238E27FC236}">
              <a16:creationId xmlns:a16="http://schemas.microsoft.com/office/drawing/2014/main" id="{00000000-0008-0000-0400-00000B000000}"/>
            </a:ext>
          </a:extLst>
        </xdr:cNvPr>
        <xdr:cNvCxnSpPr>
          <a:stCxn id="9" idx="1"/>
        </xdr:cNvCxnSpPr>
      </xdr:nvCxnSpPr>
      <xdr:spPr>
        <a:xfrm flipH="1" flipV="1">
          <a:off x="2552700" y="3581400"/>
          <a:ext cx="1219200" cy="585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139065</xdr:colOff>
      <xdr:row>15</xdr:row>
      <xdr:rowOff>57150</xdr:rowOff>
    </xdr:from>
    <xdr:to>
      <xdr:col>17</xdr:col>
      <xdr:colOff>47625</xdr:colOff>
      <xdr:row>23</xdr:row>
      <xdr:rowOff>28576</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454265" y="2914650"/>
          <a:ext cx="2956560" cy="1495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Options</a:t>
          </a:r>
          <a:r>
            <a:rPr lang="en-US" sz="1100" baseline="0"/>
            <a:t> in determining selecting principal components:</a:t>
          </a:r>
        </a:p>
        <a:p>
          <a:r>
            <a:rPr lang="en-US" sz="1100" baseline="0"/>
            <a:t>1. Scree Plot - keeping the eigenvalues who's only on the elbow joint</a:t>
          </a:r>
        </a:p>
        <a:p>
          <a:r>
            <a:rPr lang="en-US" sz="1100" baseline="0"/>
            <a:t>2. Setting threshold - for example &lt; 90% or &lt; 80%</a:t>
          </a:r>
        </a:p>
        <a:p>
          <a:r>
            <a:rPr lang="en-US" sz="1100" baseline="0"/>
            <a:t>3. kaiser's rule - keeping eigenvalues with values greater than 1</a:t>
          </a:r>
          <a:endParaRPr lang="en-US" sz="1100"/>
        </a:p>
      </xdr:txBody>
    </xdr:sp>
    <xdr:clientData/>
  </xdr:twoCellAnchor>
  <xdr:twoCellAnchor>
    <xdr:from>
      <xdr:col>18</xdr:col>
      <xdr:colOff>209550</xdr:colOff>
      <xdr:row>0</xdr:row>
      <xdr:rowOff>142874</xdr:rowOff>
    </xdr:from>
    <xdr:to>
      <xdr:col>29</xdr:col>
      <xdr:colOff>495300</xdr:colOff>
      <xdr:row>40</xdr:row>
      <xdr:rowOff>123825</xdr:rowOff>
    </xdr:to>
    <xdr:sp macro="" textlink="">
      <xdr:nvSpPr>
        <xdr:cNvPr id="3" name="TextBox 2">
          <a:extLst>
            <a:ext uri="{FF2B5EF4-FFF2-40B4-BE49-F238E27FC236}">
              <a16:creationId xmlns:a16="http://schemas.microsoft.com/office/drawing/2014/main" id="{37812FD9-0634-94D5-3361-AFD475981CB9}"/>
            </a:ext>
          </a:extLst>
        </xdr:cNvPr>
        <xdr:cNvSpPr txBox="1"/>
      </xdr:nvSpPr>
      <xdr:spPr>
        <a:xfrm>
          <a:off x="11182350" y="142874"/>
          <a:ext cx="6991350" cy="7600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References:</a:t>
          </a:r>
        </a:p>
        <a:p>
          <a:endParaRPr lang="en-PH" sz="1100"/>
        </a:p>
        <a:p>
          <a:r>
            <a:rPr lang="en-PH" sz="1100"/>
            <a:t>Elbow</a:t>
          </a:r>
          <a:r>
            <a:rPr lang="en-PH" sz="1100" baseline="0"/>
            <a:t> Point / Scree Plot:</a:t>
          </a:r>
        </a:p>
        <a:p>
          <a:pPr rtl="0"/>
          <a:r>
            <a:rPr lang="en-PH" sz="1100" b="0" i="0" u="sng" strike="noStrike">
              <a:solidFill>
                <a:schemeClr val="dk1"/>
              </a:solidFill>
              <a:effectLst/>
              <a:latin typeface="+mn-lt"/>
              <a:ea typeface="+mn-ea"/>
              <a:cs typeface="+mn-cs"/>
              <a:hlinkClick xmlns:r="http://schemas.openxmlformats.org/officeDocument/2006/relationships" r:id=""/>
            </a:rPr>
            <a:t>https://dataheadhunters.com/academy/dissecting-eigenvectors-their-role-in-dimensionality-reduction/</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https://www.ibm.com/topics/principal-component-analysis</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https://sanchitamangale12.medium.com/scree-plot-733ed72c8608</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https://druce.ai/2022/05/PCA</a:t>
          </a:r>
          <a:endParaRPr lang="en-PH" b="0">
            <a:effectLst/>
          </a:endParaRPr>
        </a:p>
        <a:p>
          <a:endParaRPr lang="en-PH" sz="1100"/>
        </a:p>
        <a:p>
          <a:r>
            <a:rPr lang="en-PH" sz="1100"/>
            <a:t>For Choosing Criteria / Threshold:</a:t>
          </a:r>
        </a:p>
        <a:p>
          <a:pPr rtl="0"/>
          <a:r>
            <a:rPr lang="en-PH" sz="1100" b="0" i="0" u="sng" strike="noStrike">
              <a:solidFill>
                <a:schemeClr val="dk1"/>
              </a:solidFill>
              <a:effectLst/>
              <a:latin typeface="+mn-lt"/>
              <a:ea typeface="+mn-ea"/>
              <a:cs typeface="+mn-cs"/>
              <a:hlinkClick xmlns:r="http://schemas.openxmlformats.org/officeDocument/2006/relationships" r:id=""/>
            </a:rPr>
            <a:t>https://www.geo.fu-berlin.de/en/v/soga-py/Advanced-statistics/Multivariate-Approaches/Principal-Component-Analysis/PCA-the-basics/Choose-Principal-Components/index.html#:~:text=Another%20simple%20approach%20to%20decide,%3D%22_blank%22%7D</a:t>
          </a:r>
          <a:r>
            <a:rPr lang="en-PH" sz="1100" b="0" i="0" u="none" strike="noStrike">
              <a:solidFill>
                <a:schemeClr val="dk1"/>
              </a:solidFill>
              <a:effectLst/>
              <a:latin typeface="+mn-lt"/>
              <a:ea typeface="+mn-ea"/>
              <a:cs typeface="+mn-cs"/>
            </a:rPr>
            <a:t>).</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https://towardsdatascience.com/pca-102-should-you-use-pca-how-many-components-to-use-how-to-interpret-them-da0c8e3b11f0</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https://www.baeldung.com/cs/pca</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https://www.linkedin.com/advice/3/how-can-you-determine-optimal-number-principal-4opaf</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https://rlrocha.medium.com/choosing-the-number-of-components-of-principal-component-analysis-36902a887520</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https://doras.dcu.ie/17940/1/ISB2013_draft_final.pdf</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https://drlee.io/secrets-of-pca-a-comprehensive-guide-to-principal-component-analysis-with-python-and-colab-6f7f3142e721</a:t>
          </a:r>
          <a:endParaRPr lang="en-PH" b="0">
            <a:effectLst/>
          </a:endParaRPr>
        </a:p>
        <a:p>
          <a:endParaRPr lang="en-PH"/>
        </a:p>
        <a:p>
          <a:pPr marL="0" marR="0" lvl="0" indent="0" defTabSz="914400" eaLnBrk="1" fontAlgn="auto" latinLnBrk="0" hangingPunct="1">
            <a:lnSpc>
              <a:spcPct val="100000"/>
            </a:lnSpc>
            <a:spcBef>
              <a:spcPts val="0"/>
            </a:spcBef>
            <a:spcAft>
              <a:spcPts val="0"/>
            </a:spcAft>
            <a:buClrTx/>
            <a:buSzTx/>
            <a:buFontTx/>
            <a:buNone/>
            <a:tabLst/>
            <a:defRPr/>
          </a:pPr>
          <a:r>
            <a:rPr lang="en-PH" sz="1100">
              <a:solidFill>
                <a:schemeClr val="dk1"/>
              </a:solidFill>
              <a:effectLst/>
              <a:latin typeface="+mn-lt"/>
              <a:ea typeface="+mn-ea"/>
              <a:cs typeface="+mn-cs"/>
            </a:rPr>
            <a:t>Kaiser's</a:t>
          </a:r>
          <a:r>
            <a:rPr lang="en-PH" sz="1100" baseline="0">
              <a:solidFill>
                <a:schemeClr val="dk1"/>
              </a:solidFill>
              <a:effectLst/>
              <a:latin typeface="+mn-lt"/>
              <a:ea typeface="+mn-ea"/>
              <a:cs typeface="+mn-cs"/>
            </a:rPr>
            <a:t> Rule</a:t>
          </a:r>
          <a:r>
            <a:rPr lang="en-PH" sz="1100">
              <a:solidFill>
                <a:schemeClr val="dk1"/>
              </a:solidFill>
              <a:effectLst/>
              <a:latin typeface="+mn-lt"/>
              <a:ea typeface="+mn-ea"/>
              <a:cs typeface="+mn-cs"/>
            </a:rPr>
            <a:t>:</a:t>
          </a:r>
          <a:endParaRPr lang="en-PH">
            <a:effectLst/>
          </a:endParaRPr>
        </a:p>
        <a:p>
          <a:pPr rtl="0"/>
          <a:r>
            <a:rPr lang="en-PH" sz="1100" b="0" i="0" u="sng" strike="noStrike">
              <a:solidFill>
                <a:schemeClr val="dk1"/>
              </a:solidFill>
              <a:effectLst/>
              <a:latin typeface="+mn-lt"/>
              <a:ea typeface="+mn-ea"/>
              <a:cs typeface="+mn-cs"/>
              <a:hlinkClick xmlns:r="http://schemas.openxmlformats.org/officeDocument/2006/relationships" r:id=""/>
            </a:rPr>
            <a:t>https://www.geo.fu-berlin.de/en/v/soga-py/Advanced-statistics/Multivariate-Approaches/Principal-Component-Analysis/PCA-the-basics/Choose-Principal-Components/index.html#:~:text=The%20Kaiser's%20rule%20</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https://docs.displayr.com/wiki/Kaiser_Rule</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https://www.statpower.net/Content/312/R%20Stuff/PCA.html</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https://www.jstor.org/stable/1939574</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https://www.diva-portal.org/smash/get/diva2:896127/FULLTEXT01.pdf</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https://www.linkedin.com/advice/0/what-advantages-disadvantages-using-kaisers</a:t>
          </a:r>
          <a:endParaRPr lang="en-PH" b="0">
            <a:effectLst/>
          </a:endParaRPr>
        </a:p>
        <a:p>
          <a:br>
            <a:rPr lang="en-PH"/>
          </a:br>
          <a:br>
            <a:rPr lang="en-PH"/>
          </a:br>
          <a:endParaRPr lang="en-PH" sz="1100"/>
        </a:p>
        <a:p>
          <a:endParaRPr lang="en-PH"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133350</xdr:colOff>
      <xdr:row>17</xdr:row>
      <xdr:rowOff>171450</xdr:rowOff>
    </xdr:from>
    <xdr:ext cx="4705350" cy="320992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4200525" y="12801600"/>
          <a:ext cx="4705350" cy="3209925"/>
        </a:xfrm>
        <a:prstGeom prst="rect">
          <a:avLst/>
        </a:prstGeom>
        <a:noFill/>
      </xdr:spPr>
    </xdr:pic>
    <xdr:clientData fLocksWithSheet="0"/>
  </xdr:oneCellAnchor>
  <xdr:twoCellAnchor>
    <xdr:from>
      <xdr:col>14</xdr:col>
      <xdr:colOff>127000</xdr:colOff>
      <xdr:row>21</xdr:row>
      <xdr:rowOff>119062</xdr:rowOff>
    </xdr:from>
    <xdr:to>
      <xdr:col>22</xdr:col>
      <xdr:colOff>142875</xdr:colOff>
      <xdr:row>36</xdr:row>
      <xdr:rowOff>15875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683625" y="3952875"/>
          <a:ext cx="4905375" cy="263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The plot illustrates a principal component analysis (PCA) of the dataset reduced to four dimensions. In the plot, PC1 is represented on the x-axis, and PC2 on the y-axis, reflecting their roles in capturing the most and second-most variance, respectively. The arrows in the biplot represent the loadings of the original variables ('Expect,' 'Entertain,' 'Comm,' and 'Expert'), indicating their contributions to the principal components. The length and direction of the arrows show the strength and nature of these contributions; 'Expect' and 'Expert' have strong loadings on PC1, while 'Entertain' and 'Comm' have strong loadings on PC2.</a:t>
          </a:r>
        </a:p>
        <a:p>
          <a:pPr algn="ctr"/>
          <a:endParaRPr lang="en-US" sz="1100"/>
        </a:p>
        <a:p>
          <a:pPr algn="ctr"/>
          <a:r>
            <a:rPr lang="en-US" sz="1100" b="0" i="0" u="none" strike="noStrike">
              <a:solidFill>
                <a:schemeClr val="dk1"/>
              </a:solidFill>
              <a:effectLst/>
              <a:latin typeface="+mn-lt"/>
              <a:ea typeface="+mn-ea"/>
              <a:cs typeface="+mn-cs"/>
            </a:rPr>
            <a:t>The positioning of students' data points relative to these arrows indicates their performance in these dimensions, with,</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Student 2 and Student 5 being highly influenced by the 'Expect' component. Student 1, 6,</a:t>
          </a:r>
          <a:r>
            <a:rPr lang="en-US" sz="1100" b="0" i="0" u="none" strike="noStrike" baseline="0">
              <a:solidFill>
                <a:schemeClr val="dk1"/>
              </a:solidFill>
              <a:effectLst/>
              <a:latin typeface="+mn-lt"/>
              <a:ea typeface="+mn-ea"/>
              <a:cs typeface="+mn-cs"/>
            </a:rPr>
            <a:t> 8, and 10 are influenced by the 'Expert' component. Student 3, 4, 9, and 7 are both influenced by the 'Comm' and 'Entertain' Component.</a:t>
          </a:r>
          <a:endParaRPr lang="en-US" sz="1100"/>
        </a:p>
      </xdr:txBody>
    </xdr:sp>
    <xdr:clientData/>
  </xdr:twoCellAnchor>
  <xdr:twoCellAnchor>
    <xdr:from>
      <xdr:col>14</xdr:col>
      <xdr:colOff>277813</xdr:colOff>
      <xdr:row>40</xdr:row>
      <xdr:rowOff>39688</xdr:rowOff>
    </xdr:from>
    <xdr:to>
      <xdr:col>21</xdr:col>
      <xdr:colOff>492125</xdr:colOff>
      <xdr:row>49</xdr:row>
      <xdr:rowOff>71438</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8834438" y="7342188"/>
          <a:ext cx="4492625" cy="167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original data set's PCA biplot</a:t>
          </a:r>
          <a:r>
            <a:rPr lang="en-US" sz="1100" baseline="0"/>
            <a:t> </a:t>
          </a:r>
          <a:r>
            <a:rPr lang="en-US" sz="1100"/>
            <a:t>shows a more dispersed configuration of variables. It</a:t>
          </a:r>
          <a:r>
            <a:rPr lang="en-US" sz="1100" baseline="0"/>
            <a:t> </a:t>
          </a:r>
          <a:r>
            <a:rPr lang="en-US" sz="1100"/>
            <a:t>shows many variables and observations spread out in different directions, indicating a complex data structure with varied influences. In the reduced data set's PCA biplot, the variables are fewer and more grouped, with observations clustered more tightly. This simplification means that the reduced data set captures the essential patterns in a more straightforward and easier-to-understand way, reducing complexity while retaining the main information.</a:t>
          </a:r>
        </a:p>
      </xdr:txBody>
    </xdr:sp>
    <xdr:clientData/>
  </xdr:twoCellAnchor>
  <xdr:twoCellAnchor editAs="oneCell">
    <xdr:from>
      <xdr:col>6</xdr:col>
      <xdr:colOff>420688</xdr:colOff>
      <xdr:row>38</xdr:row>
      <xdr:rowOff>15875</xdr:rowOff>
    </xdr:from>
    <xdr:to>
      <xdr:col>13</xdr:col>
      <xdr:colOff>408212</xdr:colOff>
      <xdr:row>52</xdr:row>
      <xdr:rowOff>41302</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87813" y="6953250"/>
          <a:ext cx="4265837" cy="2581302"/>
        </a:xfrm>
        <a:prstGeom prst="rect">
          <a:avLst/>
        </a:prstGeom>
      </xdr:spPr>
    </xdr:pic>
    <xdr:clientData/>
  </xdr:twoCellAnchor>
  <xdr:twoCellAnchor>
    <xdr:from>
      <xdr:col>15</xdr:col>
      <xdr:colOff>419100</xdr:colOff>
      <xdr:row>0</xdr:row>
      <xdr:rowOff>171451</xdr:rowOff>
    </xdr:from>
    <xdr:to>
      <xdr:col>25</xdr:col>
      <xdr:colOff>381000</xdr:colOff>
      <xdr:row>13</xdr:row>
      <xdr:rowOff>19051</xdr:rowOff>
    </xdr:to>
    <xdr:sp macro="" textlink="">
      <xdr:nvSpPr>
        <xdr:cNvPr id="4" name="TextBox 3">
          <a:extLst>
            <a:ext uri="{FF2B5EF4-FFF2-40B4-BE49-F238E27FC236}">
              <a16:creationId xmlns:a16="http://schemas.microsoft.com/office/drawing/2014/main" id="{F92E8956-E532-687E-36A4-F572BE762FC6}"/>
            </a:ext>
          </a:extLst>
        </xdr:cNvPr>
        <xdr:cNvSpPr txBox="1"/>
      </xdr:nvSpPr>
      <xdr:spPr>
        <a:xfrm>
          <a:off x="9563100" y="171451"/>
          <a:ext cx="605790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Interpretation References:</a:t>
          </a:r>
          <a:r>
            <a:rPr lang="en-PH" sz="1100" b="1" baseline="0"/>
            <a:t> </a:t>
          </a:r>
        </a:p>
        <a:p>
          <a:pPr rtl="0"/>
          <a:r>
            <a:rPr lang="en-PH" sz="1100" b="0" i="0" u="sng" strike="noStrike">
              <a:solidFill>
                <a:schemeClr val="dk1"/>
              </a:solidFill>
              <a:effectLst/>
              <a:latin typeface="+mn-lt"/>
              <a:ea typeface="+mn-ea"/>
              <a:cs typeface="+mn-cs"/>
              <a:hlinkClick xmlns:r="http://schemas.openxmlformats.org/officeDocument/2006/relationships" r:id=""/>
            </a:rPr>
            <a:t>https://medium.com/analytics-vidhya/pca-a-linear-transformation-f8aacd4eb007#:~:text=PCA%20as%20a%20Linear%20Transformation,-Let's%20start%20from&amp;text=With%20PCA%20we%20apply%20an,by%20P%20as%20shown%20below</a:t>
          </a:r>
          <a:r>
            <a:rPr lang="en-PH" sz="1100" b="0" i="0" u="none" strike="noStrike">
              <a:solidFill>
                <a:schemeClr val="dk1"/>
              </a:solidFill>
              <a:effectLst/>
              <a:latin typeface="+mn-lt"/>
              <a:ea typeface="+mn-ea"/>
              <a:cs typeface="+mn-cs"/>
            </a:rPr>
            <a:t>.</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https://www.enjoyalgorithms.com/blog/principal-component-analysis-in-ml</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https://statisticsbyjim.com/basics/principal-component-analysis/</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https://online.stat.psu.edu/stat505/lesson/11/11.4</a:t>
          </a:r>
          <a:endParaRPr lang="en-PH" b="0">
            <a:effectLst/>
          </a:endParaRPr>
        </a:p>
        <a:p>
          <a:pPr rtl="0"/>
          <a:br>
            <a:rPr lang="en-PH" b="0">
              <a:effectLst/>
            </a:rPr>
          </a:br>
          <a:r>
            <a:rPr lang="en-PH" sz="1100" b="0" i="0" u="sng" strike="noStrike">
              <a:solidFill>
                <a:schemeClr val="dk1"/>
              </a:solidFill>
              <a:effectLst/>
              <a:latin typeface="+mn-lt"/>
              <a:ea typeface="+mn-ea"/>
              <a:cs typeface="+mn-cs"/>
              <a:hlinkClick xmlns:r="http://schemas.openxmlformats.org/officeDocument/2006/relationships" r:id=""/>
            </a:rPr>
            <a:t>https://blog.bioturing.com/2018/06/18/how-to-read-pca-biplots-and-scree-plots/</a:t>
          </a:r>
          <a:endParaRPr lang="en-PH" b="0">
            <a:effectLst/>
          </a:endParaRPr>
        </a:p>
        <a:p>
          <a:br>
            <a:rPr lang="en-PH"/>
          </a:br>
          <a:endParaRPr lang="en-PH" sz="1100"/>
        </a:p>
      </xdr:txBody>
    </xdr:sp>
    <xdr:clientData/>
  </xdr:twoCellAnchor>
  <xdr:twoCellAnchor>
    <xdr:from>
      <xdr:col>0</xdr:col>
      <xdr:colOff>104775</xdr:colOff>
      <xdr:row>32</xdr:row>
      <xdr:rowOff>76201</xdr:rowOff>
    </xdr:from>
    <xdr:to>
      <xdr:col>5</xdr:col>
      <xdr:colOff>142875</xdr:colOff>
      <xdr:row>36</xdr:row>
      <xdr:rowOff>95251</xdr:rowOff>
    </xdr:to>
    <xdr:sp macro="" textlink="">
      <xdr:nvSpPr>
        <xdr:cNvPr id="7" name="TextBox 6">
          <a:extLst>
            <a:ext uri="{FF2B5EF4-FFF2-40B4-BE49-F238E27FC236}">
              <a16:creationId xmlns:a16="http://schemas.microsoft.com/office/drawing/2014/main" id="{6AB56F8A-524E-155D-47DC-42D1AF9891A2}"/>
            </a:ext>
          </a:extLst>
        </xdr:cNvPr>
        <xdr:cNvSpPr txBox="1"/>
      </xdr:nvSpPr>
      <xdr:spPr>
        <a:xfrm>
          <a:off x="104775" y="6172201"/>
          <a:ext cx="308610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STEPS</a:t>
          </a:r>
          <a:r>
            <a:rPr lang="en-PH" sz="1100" b="1" baseline="0"/>
            <a:t> FOR PLOTTING</a:t>
          </a:r>
        </a:p>
        <a:p>
          <a:r>
            <a:rPr lang="en-PH" sz="1100" baseline="0"/>
            <a:t>1. Copy Final Dataset </a:t>
          </a:r>
          <a:r>
            <a:rPr lang="en-PH" sz="1100" b="1" baseline="0"/>
            <a:t>(B22:E31)</a:t>
          </a:r>
        </a:p>
        <a:p>
          <a:r>
            <a:rPr lang="en-PH" sz="1100" b="1" baseline="0"/>
            <a:t>2. </a:t>
          </a:r>
          <a:r>
            <a:rPr lang="en-PH" sz="1100" b="0" baseline="0"/>
            <a:t>Run the provided </a:t>
          </a:r>
          <a:r>
            <a:rPr lang="en-PH" sz="1100" b="1" baseline="0"/>
            <a:t>CODE </a:t>
          </a:r>
          <a:r>
            <a:rPr lang="en-PH" sz="1100" b="0" baseline="0"/>
            <a:t>in</a:t>
          </a:r>
          <a:r>
            <a:rPr lang="en-PH" sz="1100" b="1" baseline="0"/>
            <a:t> RSTUDIO.</a:t>
          </a:r>
        </a:p>
        <a:p>
          <a:r>
            <a:rPr lang="en-PH" sz="1100" b="1"/>
            <a:t>3</a:t>
          </a:r>
          <a:r>
            <a:rPr lang="en-PH" sz="1100" b="0"/>
            <a:t>.</a:t>
          </a:r>
          <a:r>
            <a:rPr lang="en-PH" sz="1100" b="0" baseline="0"/>
            <a:t> Export the </a:t>
          </a:r>
          <a:r>
            <a:rPr lang="en-PH" sz="1100" b="1" baseline="0"/>
            <a:t>OUTPUT IMAGE </a:t>
          </a:r>
          <a:r>
            <a:rPr lang="en-PH" sz="1100" b="0" baseline="0"/>
            <a:t>then paste to excel.</a:t>
          </a:r>
          <a:endParaRPr lang="en-PH" sz="1100" b="0"/>
        </a:p>
      </xdr:txBody>
    </xdr:sp>
    <xdr:clientData/>
  </xdr:twoCellAnchor>
  <xdr:twoCellAnchor>
    <xdr:from>
      <xdr:col>5</xdr:col>
      <xdr:colOff>142875</xdr:colOff>
      <xdr:row>26</xdr:row>
      <xdr:rowOff>61913</xdr:rowOff>
    </xdr:from>
    <xdr:to>
      <xdr:col>6</xdr:col>
      <xdr:colOff>133350</xdr:colOff>
      <xdr:row>34</xdr:row>
      <xdr:rowOff>85726</xdr:rowOff>
    </xdr:to>
    <xdr:cxnSp macro="">
      <xdr:nvCxnSpPr>
        <xdr:cNvPr id="9" name="Straight Arrow Connector 8">
          <a:extLst>
            <a:ext uri="{FF2B5EF4-FFF2-40B4-BE49-F238E27FC236}">
              <a16:creationId xmlns:a16="http://schemas.microsoft.com/office/drawing/2014/main" id="{F61214C1-1459-10A6-DC36-E61C487F101D}"/>
            </a:ext>
          </a:extLst>
        </xdr:cNvPr>
        <xdr:cNvCxnSpPr>
          <a:stCxn id="7" idx="3"/>
          <a:endCxn id="2" idx="1"/>
        </xdr:cNvCxnSpPr>
      </xdr:nvCxnSpPr>
      <xdr:spPr>
        <a:xfrm flipV="1">
          <a:off x="3190875" y="5014913"/>
          <a:ext cx="600075" cy="1547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1000"/>
  <sheetViews>
    <sheetView workbookViewId="0">
      <selection activeCell="H132" sqref="H132"/>
    </sheetView>
  </sheetViews>
  <sheetFormatPr defaultColWidth="14.42578125" defaultRowHeight="15" customHeight="1" x14ac:dyDescent="0.25"/>
  <cols>
    <col min="1" max="1" width="8.85546875" customWidth="1"/>
    <col min="2" max="2" width="8.7109375" customWidth="1"/>
    <col min="3" max="3" width="9.28515625" customWidth="1"/>
    <col min="4" max="4" width="12.7109375" customWidth="1"/>
    <col min="5" max="5" width="8.7109375" customWidth="1"/>
    <col min="6" max="6" width="12.7109375" bestFit="1" customWidth="1"/>
    <col min="7" max="11" width="8.7109375" customWidth="1"/>
    <col min="12" max="12" width="9.42578125" customWidth="1"/>
    <col min="13" max="17" width="8.7109375" customWidth="1"/>
    <col min="18" max="18" width="11" customWidth="1"/>
    <col min="19" max="27" width="8.7109375" customWidth="1"/>
  </cols>
  <sheetData>
    <row r="2" spans="1:15" x14ac:dyDescent="0.25">
      <c r="A2" s="66" t="s">
        <v>0</v>
      </c>
      <c r="B2" s="67"/>
      <c r="C2" s="67"/>
      <c r="D2" s="67"/>
      <c r="E2" s="67"/>
    </row>
    <row r="4" spans="1:15" x14ac:dyDescent="0.25">
      <c r="F4" s="70" t="s">
        <v>1</v>
      </c>
      <c r="G4" s="70"/>
      <c r="H4" s="70"/>
      <c r="I4" s="70"/>
      <c r="J4" s="70"/>
      <c r="K4" s="70"/>
      <c r="L4" s="70"/>
      <c r="M4" s="70"/>
      <c r="N4" s="70"/>
      <c r="O4" s="70"/>
    </row>
    <row r="5" spans="1:15" x14ac:dyDescent="0.25">
      <c r="F5" s="49" t="s">
        <v>2</v>
      </c>
      <c r="G5" s="50" t="s">
        <v>3</v>
      </c>
      <c r="H5" s="50" t="s">
        <v>4</v>
      </c>
      <c r="I5" s="50" t="s">
        <v>5</v>
      </c>
      <c r="J5" s="50" t="s">
        <v>6</v>
      </c>
      <c r="K5" s="50" t="s">
        <v>7</v>
      </c>
      <c r="L5" s="50" t="s">
        <v>8</v>
      </c>
      <c r="M5" s="50" t="s">
        <v>9</v>
      </c>
      <c r="N5" s="50" t="s">
        <v>10</v>
      </c>
      <c r="O5" s="50" t="s">
        <v>11</v>
      </c>
    </row>
    <row r="6" spans="1:15" x14ac:dyDescent="0.25">
      <c r="F6" s="3">
        <v>1</v>
      </c>
      <c r="G6" s="4">
        <v>2</v>
      </c>
      <c r="H6" s="4">
        <v>8</v>
      </c>
      <c r="I6" s="4">
        <v>1</v>
      </c>
      <c r="J6" s="4">
        <v>4</v>
      </c>
      <c r="K6" s="4">
        <v>7</v>
      </c>
      <c r="L6" s="4">
        <v>5</v>
      </c>
      <c r="M6" s="4">
        <v>4</v>
      </c>
      <c r="N6" s="4">
        <v>4</v>
      </c>
      <c r="O6" s="4">
        <v>8</v>
      </c>
    </row>
    <row r="7" spans="1:15" x14ac:dyDescent="0.25">
      <c r="F7" s="3">
        <v>2</v>
      </c>
      <c r="G7" s="5">
        <v>4</v>
      </c>
      <c r="H7" s="5">
        <v>8</v>
      </c>
      <c r="I7" s="5">
        <v>5</v>
      </c>
      <c r="J7" s="5">
        <v>3</v>
      </c>
      <c r="K7" s="5">
        <v>7</v>
      </c>
      <c r="L7" s="5">
        <v>7</v>
      </c>
      <c r="M7" s="5">
        <v>7</v>
      </c>
      <c r="N7" s="5">
        <v>6</v>
      </c>
      <c r="O7" s="5">
        <v>6</v>
      </c>
    </row>
    <row r="8" spans="1:15" x14ac:dyDescent="0.25">
      <c r="F8" s="3">
        <v>3</v>
      </c>
      <c r="G8" s="5">
        <v>2</v>
      </c>
      <c r="H8" s="5">
        <v>8</v>
      </c>
      <c r="I8" s="5">
        <v>2</v>
      </c>
      <c r="J8" s="5">
        <v>3</v>
      </c>
      <c r="K8" s="5">
        <v>6</v>
      </c>
      <c r="L8" s="5">
        <v>7</v>
      </c>
      <c r="M8" s="5">
        <v>1</v>
      </c>
      <c r="N8" s="5">
        <v>3</v>
      </c>
      <c r="O8" s="5">
        <v>7</v>
      </c>
    </row>
    <row r="9" spans="1:15" x14ac:dyDescent="0.25">
      <c r="F9" s="3">
        <v>4</v>
      </c>
      <c r="G9" s="5">
        <v>4</v>
      </c>
      <c r="H9" s="5">
        <v>8</v>
      </c>
      <c r="I9" s="5">
        <v>4</v>
      </c>
      <c r="J9" s="5">
        <v>2</v>
      </c>
      <c r="K9" s="5">
        <v>8</v>
      </c>
      <c r="L9" s="5">
        <v>7</v>
      </c>
      <c r="M9" s="5">
        <v>7</v>
      </c>
      <c r="N9" s="5">
        <v>5</v>
      </c>
      <c r="O9" s="5">
        <v>7</v>
      </c>
    </row>
    <row r="10" spans="1:15" x14ac:dyDescent="0.25">
      <c r="F10" s="3">
        <v>5</v>
      </c>
      <c r="G10" s="5">
        <v>3</v>
      </c>
      <c r="H10" s="5">
        <v>8</v>
      </c>
      <c r="I10" s="5">
        <v>5</v>
      </c>
      <c r="J10" s="5">
        <v>4</v>
      </c>
      <c r="K10" s="5">
        <v>8</v>
      </c>
      <c r="L10" s="5">
        <v>8</v>
      </c>
      <c r="M10" s="5">
        <v>7</v>
      </c>
      <c r="N10" s="5">
        <v>6</v>
      </c>
      <c r="O10" s="5">
        <v>7</v>
      </c>
    </row>
    <row r="11" spans="1:15" x14ac:dyDescent="0.25">
      <c r="F11" s="3">
        <v>6</v>
      </c>
      <c r="G11" s="5">
        <v>4</v>
      </c>
      <c r="H11" s="5">
        <v>7</v>
      </c>
      <c r="I11" s="5">
        <v>3</v>
      </c>
      <c r="J11" s="5">
        <v>3</v>
      </c>
      <c r="K11" s="5">
        <v>6</v>
      </c>
      <c r="L11" s="5">
        <v>6</v>
      </c>
      <c r="M11" s="5">
        <v>1</v>
      </c>
      <c r="N11" s="5">
        <v>4</v>
      </c>
      <c r="O11" s="5">
        <v>7</v>
      </c>
    </row>
    <row r="12" spans="1:15" x14ac:dyDescent="0.25">
      <c r="F12" s="3">
        <v>7</v>
      </c>
      <c r="G12" s="5">
        <v>4</v>
      </c>
      <c r="H12" s="5">
        <v>8</v>
      </c>
      <c r="I12" s="5">
        <v>4</v>
      </c>
      <c r="J12" s="5">
        <v>2</v>
      </c>
      <c r="K12" s="5">
        <v>6</v>
      </c>
      <c r="L12" s="5">
        <v>4</v>
      </c>
      <c r="M12" s="5">
        <v>5</v>
      </c>
      <c r="N12" s="5">
        <v>4</v>
      </c>
      <c r="O12" s="5">
        <v>7</v>
      </c>
    </row>
    <row r="13" spans="1:15" x14ac:dyDescent="0.25">
      <c r="F13" s="3">
        <v>8</v>
      </c>
      <c r="G13" s="5">
        <v>4</v>
      </c>
      <c r="H13" s="5">
        <v>8</v>
      </c>
      <c r="I13" s="5">
        <v>3</v>
      </c>
      <c r="J13" s="5">
        <v>3</v>
      </c>
      <c r="K13" s="5">
        <v>7</v>
      </c>
      <c r="L13" s="5">
        <v>5</v>
      </c>
      <c r="M13" s="5">
        <v>4</v>
      </c>
      <c r="N13" s="5">
        <v>4</v>
      </c>
      <c r="O13" s="5">
        <v>7</v>
      </c>
    </row>
    <row r="14" spans="1:15" x14ac:dyDescent="0.25">
      <c r="F14" s="3">
        <v>9</v>
      </c>
      <c r="G14" s="5">
        <v>2</v>
      </c>
      <c r="H14" s="5">
        <v>8</v>
      </c>
      <c r="I14" s="5">
        <v>2</v>
      </c>
      <c r="J14" s="5">
        <v>2</v>
      </c>
      <c r="K14" s="5">
        <v>7</v>
      </c>
      <c r="L14" s="5">
        <v>6</v>
      </c>
      <c r="M14" s="5">
        <v>1</v>
      </c>
      <c r="N14" s="5">
        <v>4</v>
      </c>
      <c r="O14" s="5">
        <v>7</v>
      </c>
    </row>
    <row r="15" spans="1:15" x14ac:dyDescent="0.25">
      <c r="F15" s="3">
        <v>10</v>
      </c>
      <c r="G15" s="5">
        <v>4</v>
      </c>
      <c r="H15" s="5">
        <v>8</v>
      </c>
      <c r="I15" s="5">
        <v>3</v>
      </c>
      <c r="J15" s="5">
        <v>4</v>
      </c>
      <c r="K15" s="5">
        <v>8</v>
      </c>
      <c r="L15" s="5">
        <v>7</v>
      </c>
      <c r="M15" s="5">
        <v>4</v>
      </c>
      <c r="N15" s="5">
        <v>4</v>
      </c>
      <c r="O15" s="5">
        <v>8</v>
      </c>
    </row>
    <row r="16" spans="1:15" x14ac:dyDescent="0.25">
      <c r="F16" s="6" t="s">
        <v>12</v>
      </c>
      <c r="G16" s="7">
        <f t="shared" ref="G16:O16" si="0">AVERAGE(G6:G15)</f>
        <v>3.3</v>
      </c>
      <c r="H16" s="7">
        <f t="shared" si="0"/>
        <v>7.9</v>
      </c>
      <c r="I16" s="7">
        <f t="shared" si="0"/>
        <v>3.2</v>
      </c>
      <c r="J16" s="7">
        <f t="shared" si="0"/>
        <v>3</v>
      </c>
      <c r="K16" s="7">
        <f t="shared" si="0"/>
        <v>7</v>
      </c>
      <c r="L16" s="7">
        <f t="shared" si="0"/>
        <v>6.2</v>
      </c>
      <c r="M16" s="7">
        <f t="shared" si="0"/>
        <v>4.0999999999999996</v>
      </c>
      <c r="N16" s="7">
        <f t="shared" si="0"/>
        <v>4.4000000000000004</v>
      </c>
      <c r="O16" s="7">
        <f t="shared" si="0"/>
        <v>7.1</v>
      </c>
    </row>
    <row r="17" spans="1:15" x14ac:dyDescent="0.25">
      <c r="F17" s="6" t="s">
        <v>13</v>
      </c>
      <c r="G17" s="7">
        <f t="shared" ref="G17:O17" si="1">STDEV(G6:G15)</f>
        <v>0.94868329805051343</v>
      </c>
      <c r="H17" s="7">
        <f t="shared" si="1"/>
        <v>0.31622776601683789</v>
      </c>
      <c r="I17" s="7">
        <f t="shared" si="1"/>
        <v>1.3165611772087664</v>
      </c>
      <c r="J17" s="7">
        <f t="shared" si="1"/>
        <v>0.81649658092772603</v>
      </c>
      <c r="K17" s="7">
        <f t="shared" si="1"/>
        <v>0.81649658092772603</v>
      </c>
      <c r="L17" s="7">
        <f t="shared" si="1"/>
        <v>1.2292725943057194</v>
      </c>
      <c r="M17" s="7">
        <f t="shared" si="1"/>
        <v>2.4698178070456938</v>
      </c>
      <c r="N17" s="7">
        <f t="shared" si="1"/>
        <v>0.96609178307929622</v>
      </c>
      <c r="O17" s="7">
        <f t="shared" si="1"/>
        <v>0.56764621219754663</v>
      </c>
    </row>
    <row r="19" spans="1:15" ht="15" hidden="1" customHeight="1" x14ac:dyDescent="0.25"/>
    <row r="20" spans="1:15" hidden="1" x14ac:dyDescent="0.25">
      <c r="A20" s="68" t="s">
        <v>14</v>
      </c>
      <c r="B20" s="69"/>
      <c r="C20" s="69"/>
      <c r="D20" s="69"/>
      <c r="E20" s="69"/>
    </row>
    <row r="21" spans="1:15" ht="15.75" hidden="1" customHeight="1" x14ac:dyDescent="0.25">
      <c r="A21" s="2" t="s">
        <v>2</v>
      </c>
      <c r="B21" s="3" t="s">
        <v>3</v>
      </c>
      <c r="C21" s="3" t="s">
        <v>4</v>
      </c>
      <c r="D21" s="3" t="s">
        <v>5</v>
      </c>
      <c r="E21" s="3" t="s">
        <v>6</v>
      </c>
      <c r="F21" s="3" t="s">
        <v>7</v>
      </c>
      <c r="G21" s="3" t="s">
        <v>8</v>
      </c>
      <c r="H21" s="3" t="s">
        <v>9</v>
      </c>
      <c r="I21" s="3" t="s">
        <v>10</v>
      </c>
      <c r="J21" s="3" t="s">
        <v>11</v>
      </c>
      <c r="L21" s="8" t="s">
        <v>15</v>
      </c>
    </row>
    <row r="22" spans="1:15" ht="15.75" hidden="1" customHeight="1" x14ac:dyDescent="0.25">
      <c r="A22" s="3">
        <v>1</v>
      </c>
      <c r="B22" s="4">
        <v>-1.3703203194062981</v>
      </c>
      <c r="C22" s="4">
        <v>0.31622776601683683</v>
      </c>
      <c r="D22" s="4">
        <v>-1.6710199556880503</v>
      </c>
      <c r="E22" s="4">
        <v>1.2247448713915889</v>
      </c>
      <c r="F22" s="4">
        <v>0</v>
      </c>
      <c r="G22" s="4">
        <v>-0.97618706018395196</v>
      </c>
      <c r="H22" s="4">
        <v>-4.048881650894566E-2</v>
      </c>
      <c r="I22" s="4">
        <v>-0.41403933560541278</v>
      </c>
      <c r="J22" s="4">
        <v>1.5854945926897002</v>
      </c>
    </row>
    <row r="23" spans="1:15" ht="15.75" hidden="1" customHeight="1" x14ac:dyDescent="0.25">
      <c r="A23" s="3">
        <v>2</v>
      </c>
      <c r="B23" s="4">
        <v>0.73786478737262229</v>
      </c>
      <c r="C23" s="4">
        <v>0.31622776601683683</v>
      </c>
      <c r="D23" s="4">
        <v>1.3671981455629501</v>
      </c>
      <c r="E23" s="4">
        <v>0</v>
      </c>
      <c r="F23" s="4">
        <v>0</v>
      </c>
      <c r="G23" s="4">
        <v>0.65079137345596771</v>
      </c>
      <c r="H23" s="4">
        <v>1.1741756787594284</v>
      </c>
      <c r="I23" s="4">
        <v>1.6561573424216491</v>
      </c>
      <c r="J23" s="4">
        <v>-1.9378267243985212</v>
      </c>
    </row>
    <row r="24" spans="1:15" ht="15.75" hidden="1" customHeight="1" x14ac:dyDescent="0.25">
      <c r="A24" s="3">
        <v>3</v>
      </c>
      <c r="B24" s="4">
        <v>-1.3703203194062981</v>
      </c>
      <c r="C24" s="4">
        <v>0.31622776601683683</v>
      </c>
      <c r="D24" s="4">
        <v>-0.91146543037530026</v>
      </c>
      <c r="E24" s="4">
        <v>0</v>
      </c>
      <c r="F24" s="4">
        <v>-1.2247448713915889</v>
      </c>
      <c r="G24" s="4">
        <v>0.65079137345596771</v>
      </c>
      <c r="H24" s="4">
        <v>-1.2551533117773197</v>
      </c>
      <c r="I24" s="4">
        <v>-1.4491376746189437</v>
      </c>
      <c r="J24" s="4">
        <v>-0.17616606585441044</v>
      </c>
    </row>
    <row r="25" spans="1:15" ht="15.75" hidden="1" customHeight="1" x14ac:dyDescent="0.25">
      <c r="A25" s="3">
        <v>4</v>
      </c>
      <c r="B25" s="4">
        <v>0.73786478737262229</v>
      </c>
      <c r="C25" s="4">
        <v>0.31622776601683683</v>
      </c>
      <c r="D25" s="4">
        <v>0.60764362025019991</v>
      </c>
      <c r="E25" s="4">
        <v>-1.2247448713915889</v>
      </c>
      <c r="F25" s="4">
        <v>1.2247448713915889</v>
      </c>
      <c r="G25" s="4">
        <v>0.65079137345596771</v>
      </c>
      <c r="H25" s="4">
        <v>1.1741756787594284</v>
      </c>
      <c r="I25" s="4">
        <v>0.62105900340811826</v>
      </c>
      <c r="J25" s="4">
        <v>-0.17616606585441044</v>
      </c>
    </row>
    <row r="26" spans="1:15" ht="15.75" hidden="1" customHeight="1" x14ac:dyDescent="0.25">
      <c r="A26" s="3">
        <v>5</v>
      </c>
      <c r="B26" s="4">
        <v>-0.31622776601683789</v>
      </c>
      <c r="C26" s="4">
        <v>0.31622776601683683</v>
      </c>
      <c r="D26" s="4">
        <v>1.3671981455629501</v>
      </c>
      <c r="E26" s="4">
        <v>1.2247448713915889</v>
      </c>
      <c r="F26" s="4">
        <v>1.2247448713915889</v>
      </c>
      <c r="G26" s="4">
        <v>1.4642805902759277</v>
      </c>
      <c r="H26" s="4">
        <v>1.1741756787594284</v>
      </c>
      <c r="I26" s="4">
        <v>1.6561573424216491</v>
      </c>
      <c r="J26" s="4">
        <v>-0.17616606585441044</v>
      </c>
    </row>
    <row r="27" spans="1:15" ht="15.75" hidden="1" customHeight="1" x14ac:dyDescent="0.25">
      <c r="A27" s="3">
        <v>6</v>
      </c>
      <c r="B27" s="4">
        <v>0.73786478737262229</v>
      </c>
      <c r="C27" s="4">
        <v>-2.8460498941515429</v>
      </c>
      <c r="D27" s="4">
        <v>-0.15191090506255014</v>
      </c>
      <c r="E27" s="4">
        <v>0</v>
      </c>
      <c r="F27" s="4">
        <v>-1.2247448713915889</v>
      </c>
      <c r="G27" s="4">
        <v>-0.16269784336399212</v>
      </c>
      <c r="H27" s="4">
        <v>-1.2551533117773197</v>
      </c>
      <c r="I27" s="4">
        <v>-0.41403933560541278</v>
      </c>
      <c r="J27" s="4">
        <v>-0.17616606585441044</v>
      </c>
    </row>
    <row r="28" spans="1:15" ht="15.75" hidden="1" customHeight="1" x14ac:dyDescent="0.25">
      <c r="A28" s="3">
        <v>7</v>
      </c>
      <c r="B28" s="4">
        <v>0.73786478737262229</v>
      </c>
      <c r="C28" s="4">
        <v>0.31622776601683683</v>
      </c>
      <c r="D28" s="4">
        <v>0.60764362025019991</v>
      </c>
      <c r="E28" s="4">
        <v>-1.2247448713915889</v>
      </c>
      <c r="F28" s="4">
        <v>-1.2247448713915889</v>
      </c>
      <c r="G28" s="4">
        <v>-1.7896762770039119</v>
      </c>
      <c r="H28" s="4">
        <v>0.36439934858051237</v>
      </c>
      <c r="I28" s="4">
        <v>-0.41403933560541278</v>
      </c>
      <c r="J28" s="4">
        <v>-0.17616606585441044</v>
      </c>
    </row>
    <row r="29" spans="1:15" ht="15.75" hidden="1" customHeight="1" x14ac:dyDescent="0.25">
      <c r="A29" s="3">
        <v>8</v>
      </c>
      <c r="B29" s="4">
        <v>0.73786478737262229</v>
      </c>
      <c r="C29" s="4">
        <v>0.31622776601683683</v>
      </c>
      <c r="D29" s="4">
        <v>-0.15191090506255014</v>
      </c>
      <c r="E29" s="4">
        <v>0</v>
      </c>
      <c r="F29" s="4">
        <v>0</v>
      </c>
      <c r="G29" s="4">
        <v>-0.97618706018395196</v>
      </c>
      <c r="H29" s="4">
        <v>-4.048881650894566E-2</v>
      </c>
      <c r="I29" s="4">
        <v>-0.41403933560541278</v>
      </c>
      <c r="J29" s="4">
        <v>-0.17616606585441044</v>
      </c>
    </row>
    <row r="30" spans="1:15" ht="15.75" hidden="1" customHeight="1" x14ac:dyDescent="0.25">
      <c r="A30" s="3">
        <v>9</v>
      </c>
      <c r="B30" s="4">
        <v>-1.3703203194062981</v>
      </c>
      <c r="C30" s="4">
        <v>0.31622776601683683</v>
      </c>
      <c r="D30" s="4">
        <v>-0.91146543037530026</v>
      </c>
      <c r="E30" s="4">
        <v>-1.2247448713915889</v>
      </c>
      <c r="F30" s="4">
        <v>0</v>
      </c>
      <c r="G30" s="4">
        <v>-0.16269784336399212</v>
      </c>
      <c r="H30" s="4">
        <v>-1.2551533117773197</v>
      </c>
      <c r="I30" s="4">
        <v>-0.41403933560541278</v>
      </c>
      <c r="J30" s="4">
        <v>-0.17616606585441044</v>
      </c>
    </row>
    <row r="31" spans="1:15" ht="15.75" hidden="1" customHeight="1" x14ac:dyDescent="0.25">
      <c r="A31" s="3">
        <v>10</v>
      </c>
      <c r="B31" s="4">
        <v>0.73786478737262229</v>
      </c>
      <c r="C31" s="4">
        <v>0.31622776601683683</v>
      </c>
      <c r="D31" s="4">
        <v>-0.15191090506255014</v>
      </c>
      <c r="E31" s="4">
        <v>1.2247448713915889</v>
      </c>
      <c r="F31" s="4">
        <v>1.2247448713915889</v>
      </c>
      <c r="G31" s="4">
        <v>0.65079137345596771</v>
      </c>
      <c r="H31" s="4">
        <v>-4.048881650894566E-2</v>
      </c>
      <c r="I31" s="4">
        <v>-0.41403933560541278</v>
      </c>
      <c r="J31" s="4">
        <v>1.5854945926897002</v>
      </c>
    </row>
    <row r="32" spans="1:15" ht="15.75" hidden="1" customHeight="1" x14ac:dyDescent="0.25">
      <c r="A32" s="9" t="s">
        <v>12</v>
      </c>
      <c r="B32" s="10">
        <f t="shared" ref="B32:J32" si="2">AVERAGE(B22:B31)</f>
        <v>1.5543122344752191E-16</v>
      </c>
      <c r="C32" s="10">
        <f t="shared" si="2"/>
        <v>-1.1213252548714081E-15</v>
      </c>
      <c r="D32" s="10">
        <f t="shared" si="2"/>
        <v>-1.4710455076283324E-16</v>
      </c>
      <c r="E32" s="10">
        <f t="shared" si="2"/>
        <v>0</v>
      </c>
      <c r="F32" s="10">
        <f t="shared" si="2"/>
        <v>0</v>
      </c>
      <c r="G32" s="10">
        <f t="shared" si="2"/>
        <v>-1.4432899320127036E-16</v>
      </c>
      <c r="H32" s="10">
        <f t="shared" si="2"/>
        <v>1.5404344466674047E-16</v>
      </c>
      <c r="I32" s="10">
        <f t="shared" si="2"/>
        <v>-4.1078251911130794E-16</v>
      </c>
      <c r="J32" s="10">
        <f t="shared" si="2"/>
        <v>6.2172489379008762E-16</v>
      </c>
    </row>
    <row r="33" spans="1:18" ht="15.75" hidden="1" customHeight="1" x14ac:dyDescent="0.25">
      <c r="A33" s="9" t="s">
        <v>13</v>
      </c>
      <c r="B33" s="10">
        <f t="shared" ref="B33:J33" si="3">STDEV(B22:B31)</f>
        <v>1.0000000000000004</v>
      </c>
      <c r="C33" s="10">
        <f t="shared" si="3"/>
        <v>1.0000000000000002</v>
      </c>
      <c r="D33" s="10">
        <f t="shared" si="3"/>
        <v>1</v>
      </c>
      <c r="E33" s="10">
        <f t="shared" si="3"/>
        <v>0.99999999999999989</v>
      </c>
      <c r="F33" s="10">
        <f t="shared" si="3"/>
        <v>0.99999999999999989</v>
      </c>
      <c r="G33" s="10">
        <f t="shared" si="3"/>
        <v>0.999999999999999</v>
      </c>
      <c r="H33" s="10">
        <f t="shared" si="3"/>
        <v>1</v>
      </c>
      <c r="I33" s="10">
        <f t="shared" si="3"/>
        <v>0.99999999999999933</v>
      </c>
      <c r="J33" s="10">
        <f t="shared" si="3"/>
        <v>1.0000000000000002</v>
      </c>
    </row>
    <row r="34" spans="1:18" ht="15.75" hidden="1" customHeight="1" x14ac:dyDescent="0.25"/>
    <row r="35" spans="1:18" ht="15.75" hidden="1" customHeight="1" x14ac:dyDescent="0.25"/>
    <row r="36" spans="1:18" ht="15.75" hidden="1" customHeight="1" x14ac:dyDescent="0.25">
      <c r="A36" s="8" t="s">
        <v>16</v>
      </c>
      <c r="B36" s="8"/>
      <c r="C36" s="8"/>
      <c r="D36" s="8"/>
      <c r="E36" s="8"/>
      <c r="L36" s="11" t="s">
        <v>17</v>
      </c>
      <c r="M36" s="12"/>
      <c r="N36" s="12"/>
      <c r="O36" s="12"/>
      <c r="P36" s="12"/>
      <c r="Q36" s="12"/>
      <c r="R36" s="13"/>
    </row>
    <row r="37" spans="1:18" ht="15.75" hidden="1" customHeight="1" x14ac:dyDescent="0.25">
      <c r="A37" s="2" t="s">
        <v>2</v>
      </c>
      <c r="B37" s="3" t="s">
        <v>3</v>
      </c>
      <c r="C37" s="3" t="s">
        <v>4</v>
      </c>
      <c r="D37" s="3" t="s">
        <v>5</v>
      </c>
      <c r="E37" s="3" t="s">
        <v>6</v>
      </c>
      <c r="F37" s="3" t="s">
        <v>7</v>
      </c>
      <c r="G37" s="3" t="s">
        <v>8</v>
      </c>
      <c r="H37" s="3" t="s">
        <v>9</v>
      </c>
      <c r="I37" s="3" t="s">
        <v>10</v>
      </c>
      <c r="J37" s="3" t="s">
        <v>11</v>
      </c>
      <c r="L37" s="14" t="s">
        <v>18</v>
      </c>
      <c r="M37" s="8"/>
      <c r="N37" s="8"/>
      <c r="O37" s="8"/>
      <c r="P37" s="8"/>
      <c r="Q37" s="8"/>
      <c r="R37" s="15"/>
    </row>
    <row r="38" spans="1:18" ht="15.75" hidden="1" customHeight="1" x14ac:dyDescent="0.25">
      <c r="A38" s="16" t="s">
        <v>19</v>
      </c>
      <c r="B38" s="16">
        <f>VARP('Mean and SD'!$B$22:$B$31)</f>
        <v>0.90000000000000058</v>
      </c>
      <c r="C38" s="16">
        <v>-0.23333333333333345</v>
      </c>
      <c r="D38" s="16">
        <v>0.59247416907882278</v>
      </c>
      <c r="E38" s="16">
        <v>-0.12909944487358058</v>
      </c>
      <c r="F38" s="16">
        <v>0.12909944487358063</v>
      </c>
      <c r="G38" s="16">
        <v>-5.1449575542752611E-2</v>
      </c>
      <c r="H38" s="16">
        <v>0.41398591178303051</v>
      </c>
      <c r="I38" s="16">
        <v>0.30550504633038944</v>
      </c>
      <c r="J38" s="17">
        <v>-0.24140393963016757</v>
      </c>
      <c r="L38" s="14" t="s">
        <v>20</v>
      </c>
      <c r="M38" s="8"/>
      <c r="N38" s="8"/>
      <c r="O38" s="8"/>
      <c r="P38" s="8"/>
      <c r="Q38" s="8"/>
      <c r="R38" s="15"/>
    </row>
    <row r="39" spans="1:18" ht="15.75" hidden="1" customHeight="1" x14ac:dyDescent="0.25">
      <c r="A39" s="16" t="s">
        <v>21</v>
      </c>
      <c r="B39" s="16">
        <v>-0.23333333333333345</v>
      </c>
      <c r="C39" s="16">
        <f>VARP('Mean and SD'!$C$22:$C$31)</f>
        <v>0.90000000000000024</v>
      </c>
      <c r="D39" s="16">
        <v>4.803844614152615E-2</v>
      </c>
      <c r="E39" s="16">
        <v>0</v>
      </c>
      <c r="F39" s="16">
        <v>0.38729833462074165</v>
      </c>
      <c r="G39" s="16">
        <v>5.1449575542752611E-2</v>
      </c>
      <c r="H39" s="16">
        <v>0.39691432779197761</v>
      </c>
      <c r="I39" s="16">
        <v>0.13093073414159542</v>
      </c>
      <c r="J39" s="17">
        <v>5.5708601453115549E-2</v>
      </c>
      <c r="L39" s="14" t="s">
        <v>22</v>
      </c>
      <c r="M39" s="8"/>
      <c r="N39" s="8"/>
      <c r="O39" s="8"/>
      <c r="P39" s="8"/>
      <c r="Q39" s="8"/>
      <c r="R39" s="15"/>
    </row>
    <row r="40" spans="1:18" ht="15.75" hidden="1" customHeight="1" x14ac:dyDescent="0.25">
      <c r="A40" s="16" t="s">
        <v>23</v>
      </c>
      <c r="B40" s="16">
        <v>0.59247416907882278</v>
      </c>
      <c r="C40" s="16">
        <v>4.803844614152615E-2</v>
      </c>
      <c r="D40" s="16">
        <f>VARP('Mean and SD'!$D$22:$D$31)</f>
        <v>0.90000000000000013</v>
      </c>
      <c r="E40" s="16">
        <v>-9.302605094190633E-2</v>
      </c>
      <c r="F40" s="16">
        <v>0.27907815282571902</v>
      </c>
      <c r="G40" s="16">
        <v>0.34601807292008635</v>
      </c>
      <c r="H40" s="16">
        <v>0.67042551092561664</v>
      </c>
      <c r="I40" s="16">
        <v>0.72331653733812362</v>
      </c>
      <c r="J40" s="17">
        <v>-0.56199247661029994</v>
      </c>
      <c r="L40" s="18" t="s">
        <v>24</v>
      </c>
      <c r="M40" s="8"/>
      <c r="N40" s="8"/>
      <c r="O40" s="8"/>
      <c r="P40" s="8"/>
      <c r="Q40" s="8"/>
      <c r="R40" s="15"/>
    </row>
    <row r="41" spans="1:18" ht="16.5" hidden="1" customHeight="1" x14ac:dyDescent="0.25">
      <c r="A41" s="16" t="s">
        <v>25</v>
      </c>
      <c r="B41" s="16">
        <v>-0.12909944487358058</v>
      </c>
      <c r="C41" s="16">
        <v>0</v>
      </c>
      <c r="D41" s="16">
        <v>-9.302605094190633E-2</v>
      </c>
      <c r="E41" s="16">
        <f>VARP('Mean and SD'!$E$22:$E$31)</f>
        <v>0.89999999999999991</v>
      </c>
      <c r="F41" s="16">
        <v>0.29999999999999993</v>
      </c>
      <c r="G41" s="16">
        <v>0.2988950238697819</v>
      </c>
      <c r="H41" s="16">
        <v>9.9176940736092928E-2</v>
      </c>
      <c r="I41" s="16">
        <v>0.12677313820927744</v>
      </c>
      <c r="J41" s="17">
        <v>0.43151697133684569</v>
      </c>
      <c r="L41" s="18"/>
      <c r="M41" s="8"/>
      <c r="N41" s="8"/>
      <c r="O41" s="8"/>
      <c r="P41" s="8"/>
      <c r="Q41" s="8"/>
      <c r="R41" s="15"/>
    </row>
    <row r="42" spans="1:18" ht="15.75" hidden="1" customHeight="1" x14ac:dyDescent="0.25">
      <c r="A42" s="16" t="s">
        <v>26</v>
      </c>
      <c r="B42" s="16">
        <v>0.12909944487358063</v>
      </c>
      <c r="C42" s="16">
        <v>0.38729833462074165</v>
      </c>
      <c r="D42" s="16">
        <v>0.27907815282571902</v>
      </c>
      <c r="E42" s="16">
        <v>0.29999999999999993</v>
      </c>
      <c r="F42" s="16">
        <f>VARP('Mean and SD'!$F$22:$F$31)</f>
        <v>0.89999999999999991</v>
      </c>
      <c r="G42" s="16">
        <v>0.49815837311630312</v>
      </c>
      <c r="H42" s="16">
        <v>0.54547317404851114</v>
      </c>
      <c r="I42" s="16">
        <v>0.50709255283710974</v>
      </c>
      <c r="J42" s="17">
        <v>0.21575848566842284</v>
      </c>
      <c r="L42" s="14" t="s">
        <v>27</v>
      </c>
      <c r="M42" s="8"/>
      <c r="N42" s="8"/>
      <c r="O42" s="8"/>
      <c r="P42" s="8"/>
      <c r="Q42" s="8"/>
      <c r="R42" s="15"/>
    </row>
    <row r="43" spans="1:18" ht="15.75" hidden="1" customHeight="1" x14ac:dyDescent="0.25">
      <c r="A43" s="16" t="s">
        <v>28</v>
      </c>
      <c r="B43" s="16">
        <v>-5.1449575542752611E-2</v>
      </c>
      <c r="C43" s="16">
        <v>5.1449575542752611E-2</v>
      </c>
      <c r="D43" s="16">
        <v>0.34601807292008635</v>
      </c>
      <c r="E43" s="16">
        <v>0.2988950238697819</v>
      </c>
      <c r="F43" s="16">
        <v>0.49815837311630312</v>
      </c>
      <c r="G43" s="16">
        <f>VARP('Mean and SD'!$G$22:$G$31)</f>
        <v>0.89999999999999825</v>
      </c>
      <c r="H43" s="16">
        <v>0.22397306629643979</v>
      </c>
      <c r="I43" s="16">
        <v>0.43786149531059448</v>
      </c>
      <c r="J43" s="17">
        <v>-0.17197103393059002</v>
      </c>
      <c r="L43" s="14" t="s">
        <v>29</v>
      </c>
      <c r="M43" s="8"/>
      <c r="N43" s="8"/>
      <c r="O43" s="8"/>
      <c r="P43" s="8"/>
      <c r="Q43" s="8"/>
      <c r="R43" s="15"/>
    </row>
    <row r="44" spans="1:18" ht="15.75" hidden="1" customHeight="1" x14ac:dyDescent="0.25">
      <c r="A44" s="16" t="s">
        <v>30</v>
      </c>
      <c r="B44" s="16">
        <v>0.41398591178303051</v>
      </c>
      <c r="C44" s="16">
        <v>0.39691432779197761</v>
      </c>
      <c r="D44" s="16">
        <v>0.67042551092561664</v>
      </c>
      <c r="E44" s="16">
        <v>9.9176940736092928E-2</v>
      </c>
      <c r="F44" s="16">
        <v>0.54547317404851114</v>
      </c>
      <c r="G44" s="16">
        <v>0.22397306629643979</v>
      </c>
      <c r="H44" s="16">
        <f>VARP('Mean and SD'!$H$22:$H$31)</f>
        <v>0.90000000000000013</v>
      </c>
      <c r="I44" s="16">
        <v>0.73761435821978816</v>
      </c>
      <c r="J44" s="17">
        <v>-0.22111542097994544</v>
      </c>
      <c r="L44" s="14" t="s">
        <v>31</v>
      </c>
      <c r="M44" s="8"/>
      <c r="N44" s="8"/>
      <c r="O44" s="8"/>
      <c r="P44" s="8"/>
      <c r="Q44" s="8"/>
      <c r="R44" s="15"/>
    </row>
    <row r="45" spans="1:18" ht="15.75" hidden="1" customHeight="1" x14ac:dyDescent="0.25">
      <c r="A45" s="16" t="s">
        <v>32</v>
      </c>
      <c r="B45" s="16">
        <v>0.30550504633038944</v>
      </c>
      <c r="C45" s="16">
        <v>0.13093073414159542</v>
      </c>
      <c r="D45" s="16">
        <v>0.72331653733812362</v>
      </c>
      <c r="E45" s="16">
        <v>0.12677313820927744</v>
      </c>
      <c r="F45" s="16">
        <v>0.50709255283710974</v>
      </c>
      <c r="G45" s="16">
        <v>0.43786149531059448</v>
      </c>
      <c r="H45" s="16">
        <v>0.73761435821978816</v>
      </c>
      <c r="I45" s="16">
        <f>VARP('Mean and SD'!$I$22:$I$31)</f>
        <v>0.89999999999999891</v>
      </c>
      <c r="J45" s="17">
        <v>-0.43763808517547825</v>
      </c>
      <c r="L45" s="14" t="s">
        <v>33</v>
      </c>
      <c r="M45" s="8"/>
      <c r="N45" s="8"/>
      <c r="O45" s="8"/>
      <c r="P45" s="8"/>
      <c r="Q45" s="8"/>
      <c r="R45" s="15"/>
    </row>
    <row r="46" spans="1:18" ht="1.5" hidden="1" customHeight="1" x14ac:dyDescent="0.25">
      <c r="A46" s="17" t="s">
        <v>34</v>
      </c>
      <c r="B46" s="17">
        <v>-0.24140393963016757</v>
      </c>
      <c r="C46" s="17">
        <v>5.5708601453115549E-2</v>
      </c>
      <c r="D46" s="17">
        <v>-0.56199247661029994</v>
      </c>
      <c r="E46" s="17">
        <v>0.43151697133684569</v>
      </c>
      <c r="F46" s="17">
        <v>0.21575848566842284</v>
      </c>
      <c r="G46" s="17">
        <v>-0.17197103393059002</v>
      </c>
      <c r="H46" s="17">
        <v>-0.22111542097994544</v>
      </c>
      <c r="I46" s="17">
        <v>-0.43763808517547825</v>
      </c>
      <c r="J46" s="17">
        <f>VARP('Mean and SD'!$J$22:$J$31)</f>
        <v>0.90000000000000024</v>
      </c>
      <c r="L46" s="19" t="s">
        <v>35</v>
      </c>
      <c r="M46" s="20"/>
      <c r="N46" s="20"/>
      <c r="O46" s="20"/>
      <c r="P46" s="20"/>
      <c r="Q46" s="20"/>
      <c r="R46" s="21"/>
    </row>
    <row r="47" spans="1:18" ht="15.75" hidden="1" customHeight="1" x14ac:dyDescent="0.25"/>
    <row r="48" spans="1:18" ht="15.75" hidden="1" customHeight="1" x14ac:dyDescent="0.25"/>
    <row r="49" spans="1:18" ht="15.75" hidden="1" customHeight="1" x14ac:dyDescent="0.25">
      <c r="A49" s="8" t="s">
        <v>36</v>
      </c>
      <c r="B49" s="8"/>
      <c r="C49" s="8"/>
      <c r="D49" s="8"/>
      <c r="E49" s="8"/>
    </row>
    <row r="50" spans="1:18" ht="15.75" hidden="1" customHeight="1" x14ac:dyDescent="0.25">
      <c r="C50" s="22" t="s">
        <v>3</v>
      </c>
      <c r="D50" s="3" t="s">
        <v>4</v>
      </c>
      <c r="E50" s="3" t="s">
        <v>5</v>
      </c>
      <c r="F50" s="3" t="s">
        <v>6</v>
      </c>
      <c r="G50" s="3" t="s">
        <v>7</v>
      </c>
      <c r="H50" s="3" t="s">
        <v>8</v>
      </c>
      <c r="I50" s="3" t="s">
        <v>9</v>
      </c>
      <c r="J50" s="3" t="s">
        <v>10</v>
      </c>
      <c r="K50" s="3" t="s">
        <v>11</v>
      </c>
    </row>
    <row r="51" spans="1:18" ht="15.75" hidden="1" customHeight="1" x14ac:dyDescent="0.25">
      <c r="A51" s="23" t="s">
        <v>37</v>
      </c>
      <c r="B51" s="9"/>
      <c r="C51" s="23">
        <v>3.3551213099999999</v>
      </c>
      <c r="D51" s="23">
        <v>1.88468649</v>
      </c>
      <c r="E51" s="23">
        <v>1.0635852100000001</v>
      </c>
      <c r="F51" s="23">
        <v>0.91414797999999997</v>
      </c>
      <c r="G51" s="23">
        <v>0.46009931999999998</v>
      </c>
      <c r="H51" s="23">
        <v>0.25863996</v>
      </c>
      <c r="I51" s="23">
        <v>9.8876019999999995E-2</v>
      </c>
      <c r="J51" s="23">
        <v>5.7658790000000001E-2</v>
      </c>
      <c r="K51" s="23">
        <v>7.18492E-3</v>
      </c>
    </row>
    <row r="52" spans="1:18" ht="15.75" hidden="1" customHeight="1" x14ac:dyDescent="0.25"/>
    <row r="53" spans="1:18" ht="15.75" hidden="1" customHeight="1" x14ac:dyDescent="0.25">
      <c r="A53" s="24" t="s">
        <v>38</v>
      </c>
      <c r="B53" s="25"/>
      <c r="C53" s="25">
        <v>0.26988012</v>
      </c>
      <c r="D53" s="25">
        <v>0.32516339999999999</v>
      </c>
      <c r="E53" s="25">
        <v>-0.25330677000000001</v>
      </c>
      <c r="F53" s="25">
        <v>0.57993530000000004</v>
      </c>
      <c r="G53" s="25">
        <v>0.26208155999999999</v>
      </c>
      <c r="H53" s="25">
        <v>0.38315522000000002</v>
      </c>
      <c r="I53" s="25">
        <v>-0.30558529000000001</v>
      </c>
      <c r="J53" s="25">
        <v>0.14436723000000001</v>
      </c>
      <c r="K53" s="25">
        <v>0.30203521999999999</v>
      </c>
    </row>
    <row r="54" spans="1:18" ht="15.75" hidden="1" customHeight="1" x14ac:dyDescent="0.25">
      <c r="C54" s="26">
        <v>0.13642973999999999</v>
      </c>
      <c r="D54" s="25">
        <v>-0.30744743000000002</v>
      </c>
      <c r="E54" s="25">
        <v>0.74976381000000003</v>
      </c>
      <c r="F54" s="25">
        <v>-1.133926E-2</v>
      </c>
      <c r="G54" s="25">
        <v>-8.1733219999999995E-2</v>
      </c>
      <c r="H54" s="25">
        <v>0.46140975000000001</v>
      </c>
      <c r="I54" s="25">
        <v>-0.13706863</v>
      </c>
      <c r="J54" s="25">
        <v>-0.1243517</v>
      </c>
      <c r="K54" s="25">
        <v>0.26600415999999999</v>
      </c>
      <c r="M54" s="27" t="s">
        <v>39</v>
      </c>
      <c r="N54" s="12"/>
      <c r="O54" s="12"/>
      <c r="P54" s="28"/>
      <c r="Q54" s="28"/>
      <c r="R54" s="29"/>
    </row>
    <row r="55" spans="1:18" ht="15.75" hidden="1" customHeight="1" x14ac:dyDescent="0.25">
      <c r="C55" s="25">
        <v>0.46576532999999998</v>
      </c>
      <c r="D55" s="25">
        <v>0.23879881</v>
      </c>
      <c r="E55" s="25">
        <v>-6.9358760000000005E-2</v>
      </c>
      <c r="F55" s="25">
        <v>1.6186829999999999E-2</v>
      </c>
      <c r="G55" s="25">
        <v>-6.008902E-2</v>
      </c>
      <c r="H55" s="25">
        <v>0.23890896</v>
      </c>
      <c r="I55" s="25">
        <v>0.44790400000000002</v>
      </c>
      <c r="J55" s="25">
        <v>-0.62563013999999995</v>
      </c>
      <c r="K55" s="25">
        <v>-0.26123914999999998</v>
      </c>
      <c r="M55" s="30" t="s">
        <v>40</v>
      </c>
      <c r="R55" s="31"/>
    </row>
    <row r="56" spans="1:18" ht="15.75" hidden="1" customHeight="1" x14ac:dyDescent="0.25">
      <c r="C56" s="25">
        <v>4.4032259999999997E-2</v>
      </c>
      <c r="D56" s="25">
        <v>-0.49606343000000003</v>
      </c>
      <c r="E56" s="25">
        <v>-0.46113194000000002</v>
      </c>
      <c r="F56" s="25">
        <v>9.039896E-2</v>
      </c>
      <c r="G56" s="25">
        <v>-0.60374903999999996</v>
      </c>
      <c r="H56" s="25">
        <v>0.29274007000000002</v>
      </c>
      <c r="I56" s="25">
        <v>-0.24460227000000001</v>
      </c>
      <c r="J56" s="25">
        <v>-5.1721429999999999E-2</v>
      </c>
      <c r="K56" s="25">
        <v>-0.13584020999999999</v>
      </c>
      <c r="M56" s="30" t="s">
        <v>41</v>
      </c>
      <c r="R56" s="31"/>
    </row>
    <row r="57" spans="1:18" ht="15.75" hidden="1" customHeight="1" x14ac:dyDescent="0.25">
      <c r="C57" s="25">
        <v>0.33152963000000002</v>
      </c>
      <c r="D57" s="25">
        <v>-0.43825334999999999</v>
      </c>
      <c r="E57" s="25">
        <v>3.6612100000000002E-2</v>
      </c>
      <c r="F57" s="25">
        <v>0.12213448</v>
      </c>
      <c r="G57" s="25">
        <v>0.50428099999999998</v>
      </c>
      <c r="H57" s="25">
        <v>-0.27642128999999999</v>
      </c>
      <c r="I57" s="25">
        <v>-0.38184615999999999</v>
      </c>
      <c r="J57" s="25">
        <v>-0.17407286</v>
      </c>
      <c r="K57" s="25">
        <v>-0.41826896000000002</v>
      </c>
      <c r="M57" s="32" t="s">
        <v>42</v>
      </c>
      <c r="N57" s="33"/>
      <c r="O57" s="33"/>
      <c r="P57" s="33"/>
      <c r="Q57" s="33"/>
      <c r="R57" s="34"/>
    </row>
    <row r="58" spans="1:18" ht="15.75" hidden="1" customHeight="1" x14ac:dyDescent="0.25">
      <c r="C58" s="25">
        <v>0.28005047</v>
      </c>
      <c r="D58" s="25">
        <v>-0.25495944999999998</v>
      </c>
      <c r="E58" s="25">
        <v>-0.31389635999999999</v>
      </c>
      <c r="F58" s="25">
        <v>-0.57962725000000004</v>
      </c>
      <c r="G58" s="25">
        <v>0.37831118000000002</v>
      </c>
      <c r="H58" s="25">
        <v>0.32333337000000001</v>
      </c>
      <c r="I58" s="25">
        <v>0.21650654</v>
      </c>
      <c r="J58" s="25">
        <v>0.28119545000000001</v>
      </c>
      <c r="K58" s="25">
        <v>0.22013397000000001</v>
      </c>
    </row>
    <row r="59" spans="1:18" ht="15.75" hidden="1" customHeight="1" x14ac:dyDescent="0.25">
      <c r="C59" s="25">
        <v>0.46163515999999999</v>
      </c>
      <c r="D59" s="25">
        <v>-7.0217360000000006E-2</v>
      </c>
      <c r="E59" s="25">
        <v>0.20596465999999999</v>
      </c>
      <c r="F59" s="25">
        <v>0.26658385000000001</v>
      </c>
      <c r="G59" s="25">
        <v>-0.23186282999999999</v>
      </c>
      <c r="H59" s="25">
        <v>-0.12873050999999999</v>
      </c>
      <c r="I59" s="25">
        <v>0.35941484000000001</v>
      </c>
      <c r="J59" s="25">
        <v>0.63667465000000001</v>
      </c>
      <c r="K59" s="25">
        <v>-0.25220737999999998</v>
      </c>
    </row>
    <row r="60" spans="1:18" ht="15.75" hidden="1" customHeight="1" x14ac:dyDescent="0.25">
      <c r="C60" s="25">
        <v>0.48024673000000001</v>
      </c>
      <c r="D60" s="25">
        <v>-4.8350299999999997E-3</v>
      </c>
      <c r="E60" s="25">
        <v>-5.3830490000000002E-2</v>
      </c>
      <c r="F60" s="25">
        <v>-0.11486477</v>
      </c>
      <c r="G60" s="25">
        <v>-0.25768814000000001</v>
      </c>
      <c r="H60" s="25">
        <v>-0.53577300999999999</v>
      </c>
      <c r="I60" s="25">
        <v>-0.14258497000000001</v>
      </c>
      <c r="J60" s="25">
        <v>-0.17042403</v>
      </c>
      <c r="K60" s="25">
        <v>0.59196059999999995</v>
      </c>
    </row>
    <row r="61" spans="1:18" ht="15.75" hidden="1" customHeight="1" x14ac:dyDescent="0.25">
      <c r="C61" s="25">
        <v>-0.23998199000000001</v>
      </c>
      <c r="D61" s="25">
        <v>-0.48437266000000001</v>
      </c>
      <c r="E61" s="25">
        <v>-0.10510029</v>
      </c>
      <c r="F61" s="25">
        <v>0.46900644000000002</v>
      </c>
      <c r="G61" s="25">
        <v>0.19729956000000001</v>
      </c>
      <c r="H61" s="25">
        <v>-0.11376036</v>
      </c>
      <c r="I61" s="25">
        <v>0.53403228999999997</v>
      </c>
      <c r="J61" s="25">
        <v>-0.16073388</v>
      </c>
      <c r="K61" s="25">
        <v>0.33746742000000002</v>
      </c>
    </row>
    <row r="62" spans="1:18" ht="15.75" hidden="1" customHeight="1" x14ac:dyDescent="0.25"/>
    <row r="63" spans="1:18" ht="15.75" hidden="1" customHeight="1" x14ac:dyDescent="0.25"/>
    <row r="64" spans="1:18" ht="15.75" hidden="1" customHeight="1" x14ac:dyDescent="0.25">
      <c r="A64" s="8" t="s">
        <v>43</v>
      </c>
    </row>
    <row r="65" spans="1:14" ht="15.75" hidden="1" customHeight="1" x14ac:dyDescent="0.25"/>
    <row r="66" spans="1:14" ht="15.75" hidden="1" customHeight="1" x14ac:dyDescent="0.25">
      <c r="A66" s="1" t="s">
        <v>44</v>
      </c>
    </row>
    <row r="67" spans="1:14" ht="15.75" hidden="1" customHeight="1" x14ac:dyDescent="0.25"/>
    <row r="68" spans="1:14" ht="15.75" hidden="1" customHeight="1" x14ac:dyDescent="0.25"/>
    <row r="69" spans="1:14" ht="15.75" hidden="1" customHeight="1" x14ac:dyDescent="0.25"/>
    <row r="70" spans="1:14" ht="15.75" hidden="1" customHeight="1" x14ac:dyDescent="0.25">
      <c r="A70" s="8" t="s">
        <v>45</v>
      </c>
    </row>
    <row r="71" spans="1:14" ht="15.75" hidden="1" customHeight="1" x14ac:dyDescent="0.25"/>
    <row r="72" spans="1:14" ht="15.75" hidden="1" customHeight="1" x14ac:dyDescent="0.25">
      <c r="C72" s="22" t="s">
        <v>3</v>
      </c>
      <c r="D72" s="3" t="s">
        <v>4</v>
      </c>
      <c r="E72" s="3" t="s">
        <v>5</v>
      </c>
      <c r="F72" s="3" t="s">
        <v>6</v>
      </c>
      <c r="G72" s="3" t="s">
        <v>7</v>
      </c>
      <c r="H72" s="3" t="s">
        <v>8</v>
      </c>
      <c r="I72" s="3" t="s">
        <v>9</v>
      </c>
      <c r="J72" s="3" t="s">
        <v>10</v>
      </c>
      <c r="K72" s="3" t="s">
        <v>11</v>
      </c>
    </row>
    <row r="73" spans="1:14" ht="15.75" hidden="1" customHeight="1" x14ac:dyDescent="0.25">
      <c r="A73" s="35" t="s">
        <v>37</v>
      </c>
      <c r="B73" s="36"/>
      <c r="C73" s="23">
        <v>3.3551213099999999</v>
      </c>
      <c r="D73" s="23">
        <v>1.88468649</v>
      </c>
      <c r="E73" s="23">
        <v>1.0635852100000001</v>
      </c>
      <c r="F73" s="23">
        <v>0.91414797999999997</v>
      </c>
      <c r="G73" s="23">
        <v>0.46009931999999998</v>
      </c>
      <c r="H73" s="23">
        <v>0.25863996</v>
      </c>
      <c r="I73" s="23">
        <v>9.8876019999999995E-2</v>
      </c>
      <c r="J73" s="23">
        <v>5.7658790000000001E-2</v>
      </c>
      <c r="K73" s="23">
        <v>7.18492E-3</v>
      </c>
      <c r="M73" s="37" t="s">
        <v>46</v>
      </c>
      <c r="N73" s="7">
        <f>SUM(C73:K73)</f>
        <v>8.1</v>
      </c>
    </row>
    <row r="74" spans="1:14" ht="15.75" hidden="1" customHeight="1" x14ac:dyDescent="0.25">
      <c r="A74" s="1" t="s">
        <v>47</v>
      </c>
      <c r="B74" s="38"/>
      <c r="C74" s="25">
        <f>(C73 / $N$73 )*100</f>
        <v>41.421250740740739</v>
      </c>
      <c r="D74" s="25">
        <f t="shared" ref="D74:K74" si="4">(D73 / $N$73 )*100</f>
        <v>23.267734444444446</v>
      </c>
      <c r="E74" s="25">
        <f t="shared" si="4"/>
        <v>13.130681604938275</v>
      </c>
      <c r="F74" s="25">
        <f t="shared" si="4"/>
        <v>11.285777530864198</v>
      </c>
      <c r="G74" s="25">
        <f t="shared" si="4"/>
        <v>5.680238518518518</v>
      </c>
      <c r="H74" s="25">
        <f t="shared" si="4"/>
        <v>3.1930859259259261</v>
      </c>
      <c r="I74" s="25">
        <f t="shared" si="4"/>
        <v>1.2206916049382717</v>
      </c>
      <c r="J74" s="25">
        <f t="shared" si="4"/>
        <v>0.71183691358024692</v>
      </c>
      <c r="K74" s="25">
        <f t="shared" si="4"/>
        <v>8.8702716049382721E-2</v>
      </c>
    </row>
    <row r="75" spans="1:14" ht="15.75" hidden="1" customHeight="1" x14ac:dyDescent="0.25">
      <c r="A75" s="8" t="s">
        <v>48</v>
      </c>
      <c r="B75" s="25"/>
      <c r="C75" s="39">
        <f>C74</f>
        <v>41.421250740740739</v>
      </c>
      <c r="D75" s="39">
        <f>C74+D74</f>
        <v>64.688985185185189</v>
      </c>
      <c r="E75" s="39">
        <f>C74+D74+E74</f>
        <v>77.819666790123463</v>
      </c>
      <c r="F75" s="39">
        <f>C74+D74+E74+F74</f>
        <v>89.105444320987658</v>
      </c>
      <c r="G75" s="39">
        <f>C74+D74+E74+F74+G74</f>
        <v>94.78568283950618</v>
      </c>
      <c r="H75" s="39">
        <f>C74+D74+E74+F74+G74+H74</f>
        <v>97.978768765432108</v>
      </c>
      <c r="I75" s="39">
        <f>C74+D74+E74+F74+G74+H74+I74</f>
        <v>99.199460370370375</v>
      </c>
      <c r="J75" s="39">
        <f>C74+D74+E74+F74+G74+H74+I74+J74</f>
        <v>99.911297283950617</v>
      </c>
      <c r="K75" s="40">
        <f>J75+K74</f>
        <v>100</v>
      </c>
    </row>
    <row r="76" spans="1:14" ht="15.75" hidden="1" customHeight="1" x14ac:dyDescent="0.25"/>
    <row r="77" spans="1:14" ht="15.75" hidden="1" customHeight="1" x14ac:dyDescent="0.25"/>
    <row r="78" spans="1:14" ht="15.75" hidden="1" customHeight="1" x14ac:dyDescent="0.25">
      <c r="A78" s="8" t="s">
        <v>49</v>
      </c>
      <c r="B78" s="8"/>
      <c r="C78" s="8"/>
      <c r="D78" s="8"/>
      <c r="E78" s="8"/>
    </row>
    <row r="79" spans="1:14" ht="15.75" hidden="1" customHeight="1" x14ac:dyDescent="0.25"/>
    <row r="80" spans="1:14" ht="15.75" hidden="1" customHeight="1" x14ac:dyDescent="0.25">
      <c r="A80" s="22" t="s">
        <v>3</v>
      </c>
      <c r="B80" s="3" t="s">
        <v>4</v>
      </c>
      <c r="C80" s="3" t="s">
        <v>5</v>
      </c>
      <c r="D80" s="3" t="s">
        <v>6</v>
      </c>
    </row>
    <row r="81" spans="1:7" ht="15.75" hidden="1" customHeight="1" x14ac:dyDescent="0.25">
      <c r="A81" s="23">
        <v>3.3551213099999999</v>
      </c>
      <c r="B81" s="23">
        <v>1.88468649</v>
      </c>
      <c r="C81" s="23">
        <v>1.0635852100000001</v>
      </c>
      <c r="D81" s="23">
        <v>0.91414797999999997</v>
      </c>
    </row>
    <row r="82" spans="1:7" ht="15.75" hidden="1" customHeight="1" x14ac:dyDescent="0.25">
      <c r="A82" s="25">
        <v>0.26988012</v>
      </c>
      <c r="B82" s="25">
        <v>0.32516339999999999</v>
      </c>
      <c r="C82" s="25">
        <v>-0.25330677000000001</v>
      </c>
      <c r="D82" s="25">
        <v>0.57993530000000004</v>
      </c>
    </row>
    <row r="83" spans="1:7" ht="15.75" hidden="1" customHeight="1" x14ac:dyDescent="0.25">
      <c r="A83" s="26">
        <v>0.13642973999999999</v>
      </c>
      <c r="B83" s="25">
        <v>-0.30744743000000002</v>
      </c>
      <c r="C83" s="25">
        <v>0.74976381000000003</v>
      </c>
      <c r="D83" s="25">
        <v>-1.133926E-2</v>
      </c>
    </row>
    <row r="84" spans="1:7" ht="15.75" hidden="1" customHeight="1" x14ac:dyDescent="0.25">
      <c r="A84" s="25">
        <v>0.46576532999999998</v>
      </c>
      <c r="B84" s="25">
        <v>0.23879881</v>
      </c>
      <c r="C84" s="25">
        <v>-6.9358760000000005E-2</v>
      </c>
      <c r="D84" s="25">
        <v>1.6186829999999999E-2</v>
      </c>
    </row>
    <row r="85" spans="1:7" ht="15.75" hidden="1" customHeight="1" x14ac:dyDescent="0.25">
      <c r="A85" s="25">
        <v>4.4032259999999997E-2</v>
      </c>
      <c r="B85" s="25">
        <v>-0.49606343000000003</v>
      </c>
      <c r="C85" s="25">
        <v>-0.46113194000000002</v>
      </c>
      <c r="D85" s="25">
        <v>9.039896E-2</v>
      </c>
    </row>
    <row r="86" spans="1:7" ht="15.75" hidden="1" customHeight="1" x14ac:dyDescent="0.25">
      <c r="A86" s="25">
        <v>0.33152963000000002</v>
      </c>
      <c r="B86" s="25">
        <v>-0.43825334999999999</v>
      </c>
      <c r="C86" s="25">
        <v>3.6612100000000002E-2</v>
      </c>
      <c r="D86" s="25">
        <v>0.12213448</v>
      </c>
    </row>
    <row r="87" spans="1:7" ht="15.75" hidden="1" customHeight="1" x14ac:dyDescent="0.25">
      <c r="A87" s="25">
        <v>0.28005047</v>
      </c>
      <c r="B87" s="25">
        <v>-0.25495944999999998</v>
      </c>
      <c r="C87" s="25">
        <v>-0.31389635999999999</v>
      </c>
      <c r="D87" s="25">
        <v>-0.57962725000000004</v>
      </c>
    </row>
    <row r="88" spans="1:7" ht="15.75" hidden="1" customHeight="1" x14ac:dyDescent="0.25">
      <c r="A88" s="25">
        <v>0.46163515999999999</v>
      </c>
      <c r="B88" s="25">
        <v>-7.0217360000000006E-2</v>
      </c>
      <c r="C88" s="25">
        <v>0.20596465999999999</v>
      </c>
      <c r="D88" s="25">
        <v>0.26658385000000001</v>
      </c>
    </row>
    <row r="89" spans="1:7" ht="15.75" hidden="1" customHeight="1" x14ac:dyDescent="0.25">
      <c r="A89" s="25">
        <v>0.48024673000000001</v>
      </c>
      <c r="B89" s="25">
        <v>-4.8350299999999997E-3</v>
      </c>
      <c r="C89" s="25">
        <v>-5.3830490000000002E-2</v>
      </c>
      <c r="D89" s="25">
        <v>-0.11486477</v>
      </c>
    </row>
    <row r="90" spans="1:7" ht="15.75" hidden="1" customHeight="1" x14ac:dyDescent="0.25">
      <c r="A90" s="25">
        <v>-0.23998199000000001</v>
      </c>
      <c r="B90" s="25">
        <v>-0.48437266000000001</v>
      </c>
      <c r="C90" s="25">
        <v>-0.10510029</v>
      </c>
      <c r="D90" s="25">
        <v>0.46900644000000002</v>
      </c>
    </row>
    <row r="91" spans="1:7" ht="15.75" hidden="1" customHeight="1" x14ac:dyDescent="0.25"/>
    <row r="92" spans="1:7" ht="15.75" hidden="1" customHeight="1" x14ac:dyDescent="0.25"/>
    <row r="93" spans="1:7" ht="15.75" hidden="1" customHeight="1" x14ac:dyDescent="0.25">
      <c r="A93" s="8" t="s">
        <v>50</v>
      </c>
    </row>
    <row r="94" spans="1:7" ht="15.75" hidden="1" customHeight="1" x14ac:dyDescent="0.25">
      <c r="A94" s="8" t="s">
        <v>51</v>
      </c>
      <c r="B94" s="8"/>
      <c r="C94" s="8"/>
      <c r="D94" s="8"/>
    </row>
    <row r="95" spans="1:7" ht="15.75" hidden="1" customHeight="1" x14ac:dyDescent="0.25"/>
    <row r="96" spans="1:7" ht="15.75" hidden="1" customHeight="1" x14ac:dyDescent="0.25">
      <c r="A96" s="8" t="s">
        <v>52</v>
      </c>
      <c r="G96" s="8" t="s">
        <v>53</v>
      </c>
    </row>
    <row r="97" spans="1:16" ht="15.75" hidden="1" customHeight="1" x14ac:dyDescent="0.25">
      <c r="A97" s="22" t="s">
        <v>3</v>
      </c>
      <c r="B97" s="3" t="s">
        <v>4</v>
      </c>
      <c r="C97" s="3" t="s">
        <v>5</v>
      </c>
      <c r="D97" s="3" t="s">
        <v>6</v>
      </c>
      <c r="G97" s="3" t="s">
        <v>3</v>
      </c>
      <c r="H97" s="3" t="s">
        <v>4</v>
      </c>
      <c r="I97" s="3" t="s">
        <v>5</v>
      </c>
      <c r="J97" s="3" t="s">
        <v>6</v>
      </c>
      <c r="K97" s="3" t="s">
        <v>7</v>
      </c>
      <c r="L97" s="3" t="s">
        <v>8</v>
      </c>
      <c r="M97" s="3" t="s">
        <v>9</v>
      </c>
      <c r="N97" s="3" t="s">
        <v>10</v>
      </c>
      <c r="O97" s="3" t="s">
        <v>11</v>
      </c>
    </row>
    <row r="98" spans="1:16" ht="15.75" hidden="1" customHeight="1" x14ac:dyDescent="0.25">
      <c r="A98" s="25">
        <v>0.26988012</v>
      </c>
      <c r="B98" s="25">
        <v>0.32516339999999999</v>
      </c>
      <c r="C98" s="25">
        <v>-0.25330677000000001</v>
      </c>
      <c r="D98" s="25">
        <v>0.57993530000000004</v>
      </c>
      <c r="G98" s="4">
        <v>-1.3703203194062981</v>
      </c>
      <c r="H98" s="4">
        <v>0.31622776601683683</v>
      </c>
      <c r="I98" s="4">
        <v>-1.6710199556880503</v>
      </c>
      <c r="J98" s="4">
        <v>1.2247448713915889</v>
      </c>
      <c r="K98" s="4">
        <v>0</v>
      </c>
      <c r="L98" s="4">
        <v>-0.97618706018395196</v>
      </c>
      <c r="M98" s="4">
        <v>-4.048881650894566E-2</v>
      </c>
      <c r="N98" s="4">
        <v>-0.41403933560541278</v>
      </c>
      <c r="O98" s="4">
        <v>1.5854945926897002</v>
      </c>
    </row>
    <row r="99" spans="1:16" ht="15.75" hidden="1" customHeight="1" x14ac:dyDescent="0.25">
      <c r="A99" s="26">
        <v>0.13642973999999999</v>
      </c>
      <c r="B99" s="25">
        <v>-0.30744743000000002</v>
      </c>
      <c r="C99" s="25">
        <v>0.74976381000000003</v>
      </c>
      <c r="D99" s="25">
        <v>-1.133926E-2</v>
      </c>
      <c r="G99" s="4">
        <v>0.73786478737262229</v>
      </c>
      <c r="H99" s="4">
        <v>0.31622776601683683</v>
      </c>
      <c r="I99" s="4">
        <v>1.3671981455629501</v>
      </c>
      <c r="J99" s="4">
        <v>0</v>
      </c>
      <c r="K99" s="4">
        <v>0</v>
      </c>
      <c r="L99" s="4">
        <v>0.65079137345596771</v>
      </c>
      <c r="M99" s="4">
        <v>1.1741756787594284</v>
      </c>
      <c r="N99" s="4">
        <v>1.6561573424216491</v>
      </c>
      <c r="O99" s="4">
        <v>-1.9378267243985212</v>
      </c>
    </row>
    <row r="100" spans="1:16" ht="15.75" hidden="1" customHeight="1" x14ac:dyDescent="0.25">
      <c r="A100" s="25">
        <v>0.46576532999999998</v>
      </c>
      <c r="B100" s="25">
        <v>0.23879881</v>
      </c>
      <c r="C100" s="25">
        <v>-6.9358760000000005E-2</v>
      </c>
      <c r="D100" s="25">
        <v>1.6186829999999999E-2</v>
      </c>
      <c r="G100" s="4">
        <v>-1.3703203194062981</v>
      </c>
      <c r="H100" s="4">
        <v>0.31622776601683683</v>
      </c>
      <c r="I100" s="4">
        <v>-0.91146543037530026</v>
      </c>
      <c r="J100" s="4">
        <v>0</v>
      </c>
      <c r="K100" s="4">
        <v>-1.2247448713915889</v>
      </c>
      <c r="L100" s="4">
        <v>0.65079137345596771</v>
      </c>
      <c r="M100" s="4">
        <v>-1.2551533117773197</v>
      </c>
      <c r="N100" s="4">
        <v>-1.4491376746189437</v>
      </c>
      <c r="O100" s="4">
        <v>-0.17616606585441044</v>
      </c>
    </row>
    <row r="101" spans="1:16" ht="15.75" hidden="1" customHeight="1" x14ac:dyDescent="0.25">
      <c r="A101" s="25">
        <v>4.4032259999999997E-2</v>
      </c>
      <c r="B101" s="25">
        <v>-0.49606343000000003</v>
      </c>
      <c r="C101" s="25">
        <v>-0.46113194000000002</v>
      </c>
      <c r="D101" s="25">
        <v>9.039896E-2</v>
      </c>
      <c r="E101" s="41" t="s">
        <v>54</v>
      </c>
      <c r="G101" s="4">
        <v>0.73786478737262229</v>
      </c>
      <c r="H101" s="4">
        <v>0.31622776601683683</v>
      </c>
      <c r="I101" s="4">
        <v>0.60764362025019991</v>
      </c>
      <c r="J101" s="4">
        <v>-1.2247448713915889</v>
      </c>
      <c r="K101" s="4">
        <v>1.2247448713915889</v>
      </c>
      <c r="L101" s="4">
        <v>0.65079137345596771</v>
      </c>
      <c r="M101" s="4">
        <v>1.1741756787594284</v>
      </c>
      <c r="N101" s="4">
        <v>0.62105900340811826</v>
      </c>
      <c r="O101" s="4">
        <v>-0.17616606585441044</v>
      </c>
    </row>
    <row r="102" spans="1:16" ht="15.75" hidden="1" customHeight="1" x14ac:dyDescent="0.25">
      <c r="A102" s="25">
        <v>0.33152963000000002</v>
      </c>
      <c r="B102" s="25">
        <v>-0.43825334999999999</v>
      </c>
      <c r="C102" s="25">
        <v>3.6612100000000002E-2</v>
      </c>
      <c r="D102" s="25">
        <v>0.12213448</v>
      </c>
      <c r="G102" s="4">
        <v>-0.31622776601683789</v>
      </c>
      <c r="H102" s="4">
        <v>0.31622776601683683</v>
      </c>
      <c r="I102" s="4">
        <v>1.3671981455629501</v>
      </c>
      <c r="J102" s="4">
        <v>1.2247448713915889</v>
      </c>
      <c r="K102" s="4">
        <v>1.2247448713915889</v>
      </c>
      <c r="L102" s="4">
        <v>1.4642805902759277</v>
      </c>
      <c r="M102" s="4">
        <v>1.1741756787594284</v>
      </c>
      <c r="N102" s="4">
        <v>1.6561573424216491</v>
      </c>
      <c r="O102" s="4">
        <v>-0.17616606585441044</v>
      </c>
    </row>
    <row r="103" spans="1:16" ht="15.75" hidden="1" customHeight="1" x14ac:dyDescent="0.25">
      <c r="A103" s="25">
        <v>0.28005047</v>
      </c>
      <c r="B103" s="25">
        <v>-0.25495944999999998</v>
      </c>
      <c r="C103" s="25">
        <v>-0.31389635999999999</v>
      </c>
      <c r="D103" s="25">
        <v>-0.57962725000000004</v>
      </c>
      <c r="G103" s="4">
        <v>0.73786478737262229</v>
      </c>
      <c r="H103" s="4">
        <v>-2.8460498941515429</v>
      </c>
      <c r="I103" s="4">
        <v>-0.15191090506255014</v>
      </c>
      <c r="J103" s="4">
        <v>0</v>
      </c>
      <c r="K103" s="4">
        <v>-1.2247448713915889</v>
      </c>
      <c r="L103" s="4">
        <v>-0.16269784336399212</v>
      </c>
      <c r="M103" s="4">
        <v>-1.2551533117773197</v>
      </c>
      <c r="N103" s="4">
        <v>-0.41403933560541278</v>
      </c>
      <c r="O103" s="4">
        <v>-0.17616606585441044</v>
      </c>
    </row>
    <row r="104" spans="1:16" ht="15.75" hidden="1" customHeight="1" x14ac:dyDescent="0.25">
      <c r="A104" s="25">
        <v>0.46163515999999999</v>
      </c>
      <c r="B104" s="25">
        <v>-7.0217360000000006E-2</v>
      </c>
      <c r="C104" s="25">
        <v>0.20596465999999999</v>
      </c>
      <c r="D104" s="25">
        <v>0.26658385000000001</v>
      </c>
      <c r="G104" s="4">
        <v>0.73786478737262229</v>
      </c>
      <c r="H104" s="4">
        <v>0.31622776601683683</v>
      </c>
      <c r="I104" s="4">
        <v>0.60764362025019991</v>
      </c>
      <c r="J104" s="4">
        <v>-1.2247448713915889</v>
      </c>
      <c r="K104" s="4">
        <v>-1.2247448713915889</v>
      </c>
      <c r="L104" s="4">
        <v>-1.7896762770039119</v>
      </c>
      <c r="M104" s="4">
        <v>0.36439934858051237</v>
      </c>
      <c r="N104" s="4">
        <v>-0.41403933560541278</v>
      </c>
      <c r="O104" s="4">
        <v>-0.17616606585441044</v>
      </c>
    </row>
    <row r="105" spans="1:16" ht="15.75" hidden="1" customHeight="1" x14ac:dyDescent="0.25">
      <c r="A105" s="25">
        <v>0.48024673000000001</v>
      </c>
      <c r="B105" s="25">
        <v>-4.8350299999999997E-3</v>
      </c>
      <c r="C105" s="25">
        <v>-5.3830490000000002E-2</v>
      </c>
      <c r="D105" s="25">
        <v>-0.11486477</v>
      </c>
      <c r="G105" s="4">
        <v>0.73786478737262229</v>
      </c>
      <c r="H105" s="4">
        <v>0.31622776601683683</v>
      </c>
      <c r="I105" s="4">
        <v>-0.15191090506255014</v>
      </c>
      <c r="J105" s="4">
        <v>0</v>
      </c>
      <c r="K105" s="4">
        <v>0</v>
      </c>
      <c r="L105" s="4">
        <v>-0.97618706018395196</v>
      </c>
      <c r="M105" s="4">
        <v>-4.048881650894566E-2</v>
      </c>
      <c r="N105" s="4">
        <v>-0.41403933560541278</v>
      </c>
      <c r="O105" s="4">
        <v>-0.17616606585441044</v>
      </c>
    </row>
    <row r="106" spans="1:16" ht="15.75" hidden="1" customHeight="1" x14ac:dyDescent="0.25">
      <c r="A106" s="25">
        <v>-0.23998199000000001</v>
      </c>
      <c r="B106" s="25">
        <v>-0.48437266000000001</v>
      </c>
      <c r="C106" s="25">
        <v>-0.10510029</v>
      </c>
      <c r="D106" s="25">
        <v>0.46900644000000002</v>
      </c>
      <c r="G106" s="4">
        <v>-1.3703203194062981</v>
      </c>
      <c r="H106" s="4">
        <v>0.31622776601683683</v>
      </c>
      <c r="I106" s="4">
        <v>-0.91146543037530026</v>
      </c>
      <c r="J106" s="4">
        <v>-1.2247448713915889</v>
      </c>
      <c r="K106" s="4">
        <v>0</v>
      </c>
      <c r="L106" s="4">
        <v>-0.16269784336399212</v>
      </c>
      <c r="M106" s="4">
        <v>-1.2551533117773197</v>
      </c>
      <c r="N106" s="4">
        <v>-0.41403933560541278</v>
      </c>
      <c r="O106" s="4">
        <v>-0.17616606585441044</v>
      </c>
    </row>
    <row r="107" spans="1:16" ht="15.75" hidden="1" customHeight="1" x14ac:dyDescent="0.25">
      <c r="G107" s="4">
        <v>0.73786478737262229</v>
      </c>
      <c r="H107" s="4">
        <v>0.31622776601683683</v>
      </c>
      <c r="I107" s="4">
        <v>-0.15191090506255014</v>
      </c>
      <c r="J107" s="4">
        <v>1.2247448713915889</v>
      </c>
      <c r="K107" s="4">
        <v>1.2247448713915889</v>
      </c>
      <c r="L107" s="4">
        <v>0.65079137345596771</v>
      </c>
      <c r="M107" s="4">
        <v>-4.048881650894566E-2</v>
      </c>
      <c r="N107" s="4">
        <v>-0.41403933560541278</v>
      </c>
      <c r="O107" s="4">
        <v>1.5854945926897002</v>
      </c>
    </row>
    <row r="108" spans="1:16" ht="15.75" hidden="1" customHeight="1" x14ac:dyDescent="0.25"/>
    <row r="109" spans="1:16" ht="15.75" hidden="1" customHeight="1" x14ac:dyDescent="0.25"/>
    <row r="110" spans="1:16" ht="15.75" hidden="1" customHeight="1" x14ac:dyDescent="0.25">
      <c r="A110" s="8" t="s">
        <v>55</v>
      </c>
      <c r="B110" s="8"/>
      <c r="C110" s="8"/>
      <c r="D110" s="8"/>
    </row>
    <row r="111" spans="1:16" ht="15.75" hidden="1" customHeight="1" x14ac:dyDescent="0.25">
      <c r="B111" s="42" t="s">
        <v>56</v>
      </c>
      <c r="C111" s="42" t="s">
        <v>57</v>
      </c>
      <c r="D111" s="42" t="s">
        <v>58</v>
      </c>
      <c r="E111" s="42" t="s">
        <v>59</v>
      </c>
    </row>
    <row r="112" spans="1:16" ht="15.75" hidden="1" customHeight="1" x14ac:dyDescent="0.25">
      <c r="A112" s="2" t="s">
        <v>2</v>
      </c>
      <c r="B112" s="3" t="s">
        <v>3</v>
      </c>
      <c r="C112" s="3" t="s">
        <v>4</v>
      </c>
      <c r="D112" s="3" t="s">
        <v>5</v>
      </c>
      <c r="E112" s="3" t="s">
        <v>6</v>
      </c>
      <c r="G112" s="8"/>
      <c r="H112" s="43"/>
      <c r="I112" s="43"/>
      <c r="J112" s="43"/>
      <c r="K112" s="43"/>
      <c r="L112" s="43"/>
      <c r="M112" s="43"/>
      <c r="N112" s="43"/>
      <c r="O112" s="43"/>
      <c r="P112" s="43"/>
    </row>
    <row r="113" spans="1:16" ht="15.75" hidden="1" customHeight="1" x14ac:dyDescent="0.25">
      <c r="A113" s="3">
        <v>1</v>
      </c>
      <c r="B113" s="25">
        <f>(G98*$A$98) + (H98*$A$99) + (I98*$A$100) + (J98*$A$101) + (K98*$A$102) + (L98*$A$103) + (M98*$A$104) + (N98*$A$105) + (O98*$A$106)</f>
        <v>-1.9224581076317386</v>
      </c>
      <c r="C113" s="25">
        <f>(G98*$B$98) + (H98*$B$99) + (I98*$B$100) + (J98*$B$101) + (K98*$B$102) + (L98*$B$103) + (M98*$B$104) + (N98*$B$105) + (O98*$B$106)</f>
        <v>-2.06362735368723</v>
      </c>
      <c r="D113" s="25">
        <f t="shared" ref="D113:D122" si="5">(G98*$C$98) + (H98*$C$99) + (I98*$C$100) + (J98*$C$101) + (K98*$C$102) + (L98*$C$103) + (M98*$C$104) + (N98*$C$105) + (O98*$C$106)</f>
        <v>0.28907274053724452</v>
      </c>
      <c r="E113" s="25">
        <f t="shared" ref="E113:E122" si="6">(G98*$D$98) + (H98*$D$99) + (I98*$D$100) + (J98*$D$101) + (K98*$D$102) + (L98*$D$103) + (M98*$D$104) + (N98*$D$105) + (O98*$D$106)</f>
        <v>0.63158089650575722</v>
      </c>
      <c r="G113" s="43"/>
      <c r="H113" s="44"/>
      <c r="I113" s="44"/>
      <c r="J113" s="44"/>
      <c r="K113" s="44"/>
      <c r="L113" s="44"/>
      <c r="M113" s="44"/>
      <c r="N113" s="44"/>
      <c r="O113" s="44"/>
      <c r="P113" s="44"/>
    </row>
    <row r="114" spans="1:16" ht="15.75" hidden="1" customHeight="1" x14ac:dyDescent="0.25">
      <c r="A114" s="3">
        <v>2</v>
      </c>
      <c r="B114" s="25">
        <f>(G99*$A$98) + (H99*$A$99) + (I99*$A$100) + (J99*$A$101) + (K99*$A$102) + (L99*$A$103) + (M99*$A$104) + (N99*$A$105) + (O99*$A$106)</f>
        <v>2.8637742737022034</v>
      </c>
      <c r="C114" s="25">
        <f t="shared" ref="C114:C122" si="7">(G99*$B$98) + (H99*$B$99) + (I99*$B$100) + (J99*$B$101) + (K99*$B$102) + (L99*$B$103) + (M99*$B$104) + (N99*$B$105) + (O99*$B$106)</f>
        <v>1.1514382869413768</v>
      </c>
      <c r="D114" s="25">
        <f t="shared" si="5"/>
        <v>0.10743486129303613</v>
      </c>
      <c r="E114" s="25">
        <f t="shared" si="6"/>
        <v>-0.71682883474320302</v>
      </c>
      <c r="G114" s="43"/>
      <c r="H114" s="44"/>
      <c r="I114" s="44"/>
      <c r="J114" s="44"/>
      <c r="K114" s="44"/>
      <c r="L114" s="44"/>
      <c r="M114" s="44"/>
      <c r="N114" s="44"/>
      <c r="O114" s="44"/>
      <c r="P114" s="44"/>
    </row>
    <row r="115" spans="1:16" ht="15.75" hidden="1" customHeight="1" x14ac:dyDescent="0.25">
      <c r="A115" s="3">
        <v>3</v>
      </c>
      <c r="B115" s="25">
        <f t="shared" ref="B115:B122" si="8">(G100*$A$98) + (H100*$A$99) + (I100*$A$100) + (J100*$A$101) + (K100*$A$102) + (L100*$A$103) + (M100*$A$104) + (N100*$A$105) + (O100*$A$106)</f>
        <v>-2.2080829677604501</v>
      </c>
      <c r="C115" s="25">
        <f t="shared" si="7"/>
        <v>-0.2091649540931011</v>
      </c>
      <c r="D115" s="25">
        <f t="shared" si="5"/>
        <v>0.23630980633490853</v>
      </c>
      <c r="E115" s="25">
        <f t="shared" si="6"/>
        <v>-1.5906083983771082</v>
      </c>
      <c r="G115" s="43"/>
      <c r="H115" s="44"/>
      <c r="I115" s="44"/>
      <c r="J115" s="44"/>
      <c r="K115" s="44"/>
      <c r="L115" s="44"/>
      <c r="M115" s="44"/>
      <c r="N115" s="44"/>
      <c r="O115" s="44"/>
      <c r="P115" s="44"/>
    </row>
    <row r="116" spans="1:16" ht="15.75" hidden="1" customHeight="1" x14ac:dyDescent="0.25">
      <c r="A116" s="3">
        <v>4</v>
      </c>
      <c r="B116" s="25">
        <f t="shared" si="8"/>
        <v>1.9422416159311817</v>
      </c>
      <c r="C116" s="25">
        <f t="shared" si="7"/>
        <v>0.19256464148703259</v>
      </c>
      <c r="D116" s="25">
        <f t="shared" si="5"/>
        <v>0.64029488626955444</v>
      </c>
      <c r="E116" s="25">
        <f t="shared" si="6"/>
        <v>0.25487082723077437</v>
      </c>
      <c r="G116" s="43"/>
      <c r="H116" s="44"/>
      <c r="I116" s="44"/>
      <c r="J116" s="44"/>
      <c r="K116" s="44"/>
      <c r="L116" s="44"/>
      <c r="M116" s="44"/>
      <c r="N116" s="44"/>
      <c r="O116" s="44"/>
      <c r="P116" s="44"/>
    </row>
    <row r="117" spans="1:16" ht="15.75" hidden="1" customHeight="1" x14ac:dyDescent="0.25">
      <c r="A117" s="3">
        <v>5</v>
      </c>
      <c r="B117" s="25">
        <f t="shared" si="8"/>
        <v>2.8443143545382177</v>
      </c>
      <c r="C117" s="25">
        <f t="shared" si="7"/>
        <v>-1.3963207386912353</v>
      </c>
      <c r="D117" s="25">
        <f t="shared" si="5"/>
        <v>-0.58598720572441843</v>
      </c>
      <c r="E117" s="25">
        <f t="shared" si="6"/>
        <v>-0.71312539897985172</v>
      </c>
      <c r="G117" s="43"/>
      <c r="H117" s="44"/>
      <c r="I117" s="44"/>
      <c r="J117" s="44"/>
      <c r="K117" s="44"/>
      <c r="L117" s="44"/>
      <c r="M117" s="44"/>
      <c r="N117" s="44"/>
      <c r="O117" s="44"/>
      <c r="P117" s="44"/>
    </row>
    <row r="118" spans="1:16" ht="15.75" hidden="1" customHeight="1" x14ac:dyDescent="0.25">
      <c r="A118" s="3">
        <v>6</v>
      </c>
      <c r="B118" s="25">
        <f t="shared" si="8"/>
        <v>-1.4474957179807177</v>
      </c>
      <c r="C118" s="25">
        <f t="shared" si="7"/>
        <v>1.8323565711757441</v>
      </c>
      <c r="D118" s="25">
        <f t="shared" si="5"/>
        <v>-2.5217194071474234</v>
      </c>
      <c r="E118" s="25">
        <f t="shared" si="6"/>
        <v>3.2779417547901812E-2</v>
      </c>
      <c r="G118" s="43"/>
      <c r="H118" s="44"/>
      <c r="I118" s="44"/>
      <c r="J118" s="44"/>
      <c r="K118" s="44"/>
      <c r="L118" s="44"/>
      <c r="M118" s="44"/>
      <c r="N118" s="44"/>
      <c r="O118" s="44"/>
      <c r="P118" s="44"/>
    </row>
    <row r="119" spans="1:16" ht="15.75" hidden="1" customHeight="1" x14ac:dyDescent="0.25">
      <c r="A119" s="3">
        <v>7</v>
      </c>
      <c r="B119" s="25">
        <f t="shared" si="8"/>
        <v>-0.42421474299964207</v>
      </c>
      <c r="C119" s="25">
        <f t="shared" si="7"/>
        <v>1.9501471045741743</v>
      </c>
      <c r="D119" s="25">
        <f t="shared" si="5"/>
        <v>1.2056023793008475</v>
      </c>
      <c r="E119" s="25">
        <f t="shared" si="6"/>
        <v>1.273288265080843</v>
      </c>
      <c r="G119" s="43"/>
      <c r="H119" s="44"/>
      <c r="I119" s="44"/>
      <c r="J119" s="44"/>
      <c r="K119" s="44"/>
      <c r="L119" s="44"/>
      <c r="M119" s="44"/>
      <c r="N119" s="44"/>
      <c r="O119" s="44"/>
      <c r="P119" s="44"/>
    </row>
    <row r="120" spans="1:16" ht="15.75" hidden="1" customHeight="1" x14ac:dyDescent="0.25">
      <c r="A120" s="3">
        <v>8</v>
      </c>
      <c r="B120" s="25">
        <f t="shared" si="8"/>
        <v>-0.27711398383011304</v>
      </c>
      <c r="C120" s="25">
        <f t="shared" si="7"/>
        <v>0.44549011798574917</v>
      </c>
      <c r="D120" s="25">
        <f t="shared" si="5"/>
        <v>0.39961168516524009</v>
      </c>
      <c r="E120" s="25">
        <f t="shared" si="6"/>
        <v>0.94183556222409648</v>
      </c>
      <c r="G120" s="43"/>
      <c r="H120" s="44"/>
      <c r="I120" s="44"/>
      <c r="J120" s="44"/>
      <c r="K120" s="44"/>
      <c r="L120" s="44"/>
      <c r="M120" s="44"/>
      <c r="N120" s="44"/>
      <c r="O120" s="44"/>
      <c r="P120" s="44"/>
    </row>
    <row r="121" spans="1:16" ht="15.75" hidden="1" customHeight="1" x14ac:dyDescent="0.25">
      <c r="A121" s="3">
        <v>9</v>
      </c>
      <c r="B121" s="25">
        <f t="shared" si="8"/>
        <v>-1.5866874832850617</v>
      </c>
      <c r="C121" s="25">
        <f t="shared" si="7"/>
        <v>6.4039676680903476E-2</v>
      </c>
      <c r="D121" s="25">
        <f t="shared" si="5"/>
        <v>1.0455507198623901</v>
      </c>
      <c r="E121" s="25">
        <f t="shared" si="6"/>
        <v>-1.1991162980043273</v>
      </c>
      <c r="G121" s="43"/>
      <c r="H121" s="44"/>
      <c r="I121" s="44"/>
      <c r="J121" s="44"/>
      <c r="K121" s="44"/>
      <c r="L121" s="44"/>
      <c r="M121" s="44"/>
      <c r="N121" s="44"/>
      <c r="O121" s="44"/>
      <c r="P121" s="44"/>
    </row>
    <row r="122" spans="1:16" ht="15.75" hidden="1" customHeight="1" x14ac:dyDescent="0.25">
      <c r="A122" s="3">
        <v>10</v>
      </c>
      <c r="B122" s="25">
        <f t="shared" si="8"/>
        <v>0.21572275931611612</v>
      </c>
      <c r="C122" s="25">
        <f t="shared" si="7"/>
        <v>-1.9669233523734122</v>
      </c>
      <c r="D122" s="25">
        <f t="shared" si="5"/>
        <v>-0.81617046589138731</v>
      </c>
      <c r="E122" s="25">
        <f t="shared" si="6"/>
        <v>1.0853239615151233</v>
      </c>
      <c r="G122" s="43"/>
      <c r="H122" s="44"/>
      <c r="I122" s="44"/>
      <c r="J122" s="44"/>
      <c r="K122" s="44"/>
      <c r="L122" s="44"/>
      <c r="M122" s="44"/>
      <c r="N122" s="44"/>
      <c r="O122" s="44"/>
      <c r="P122" s="44"/>
    </row>
    <row r="123" spans="1:16" ht="15.75" hidden="1" customHeight="1" x14ac:dyDescent="0.25"/>
    <row r="124" spans="1:16" ht="15.75" hidden="1" customHeight="1" x14ac:dyDescent="0.25"/>
    <row r="125" spans="1:16" ht="15.75" hidden="1" customHeight="1" x14ac:dyDescent="0.25"/>
    <row r="126" spans="1:16" ht="15.75" hidden="1" customHeight="1" x14ac:dyDescent="0.25"/>
    <row r="127" spans="1:16" ht="15.75" hidden="1" customHeight="1" x14ac:dyDescent="0.25"/>
    <row r="128" spans="1:16" ht="15.75" hidden="1"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2:E2"/>
    <mergeCell ref="A20:E20"/>
    <mergeCell ref="F4:O4"/>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33"/>
  <sheetViews>
    <sheetView workbookViewId="0">
      <selection activeCell="R29" sqref="R29"/>
    </sheetView>
  </sheetViews>
  <sheetFormatPr defaultRowHeight="15" x14ac:dyDescent="0.25"/>
  <cols>
    <col min="12" max="13" width="9.7109375" customWidth="1"/>
    <col min="17" max="17" width="16" bestFit="1" customWidth="1"/>
    <col min="18" max="18" width="29.42578125" bestFit="1" customWidth="1"/>
  </cols>
  <sheetData>
    <row r="2" spans="1:15" x14ac:dyDescent="0.25">
      <c r="A2" s="66" t="s">
        <v>14</v>
      </c>
      <c r="B2" s="67"/>
      <c r="C2" s="67"/>
      <c r="D2" s="67"/>
      <c r="E2" s="67"/>
    </row>
    <row r="4" spans="1:15" x14ac:dyDescent="0.25">
      <c r="F4" s="71" t="s">
        <v>61</v>
      </c>
      <c r="G4" s="71"/>
      <c r="H4" s="71"/>
      <c r="I4" s="71"/>
      <c r="J4" s="71"/>
      <c r="K4" s="71"/>
      <c r="L4" s="71"/>
      <c r="M4" s="71"/>
      <c r="N4" s="71"/>
      <c r="O4" s="71"/>
    </row>
    <row r="5" spans="1:15" x14ac:dyDescent="0.25">
      <c r="F5" s="2" t="s">
        <v>2</v>
      </c>
      <c r="G5" s="3" t="s">
        <v>3</v>
      </c>
      <c r="H5" s="3" t="s">
        <v>4</v>
      </c>
      <c r="I5" s="3" t="s">
        <v>5</v>
      </c>
      <c r="J5" s="3" t="s">
        <v>6</v>
      </c>
      <c r="K5" s="3" t="s">
        <v>7</v>
      </c>
      <c r="L5" s="3" t="s">
        <v>8</v>
      </c>
      <c r="M5" s="3" t="s">
        <v>9</v>
      </c>
      <c r="N5" s="3" t="s">
        <v>10</v>
      </c>
      <c r="O5" s="3" t="s">
        <v>11</v>
      </c>
    </row>
    <row r="6" spans="1:15" x14ac:dyDescent="0.25">
      <c r="F6" s="3">
        <v>1</v>
      </c>
      <c r="G6" s="4">
        <v>2</v>
      </c>
      <c r="H6" s="4">
        <v>8</v>
      </c>
      <c r="I6" s="4">
        <v>1</v>
      </c>
      <c r="J6" s="4">
        <v>4</v>
      </c>
      <c r="K6" s="4">
        <v>7</v>
      </c>
      <c r="L6" s="4">
        <v>5</v>
      </c>
      <c r="M6" s="4">
        <v>4</v>
      </c>
      <c r="N6" s="4">
        <v>4</v>
      </c>
      <c r="O6" s="4">
        <v>8</v>
      </c>
    </row>
    <row r="7" spans="1:15" x14ac:dyDescent="0.25">
      <c r="F7" s="3">
        <v>2</v>
      </c>
      <c r="G7" s="5">
        <v>4</v>
      </c>
      <c r="H7" s="5">
        <v>8</v>
      </c>
      <c r="I7" s="5">
        <v>5</v>
      </c>
      <c r="J7" s="5">
        <v>3</v>
      </c>
      <c r="K7" s="5">
        <v>7</v>
      </c>
      <c r="L7" s="5">
        <v>7</v>
      </c>
      <c r="M7" s="5">
        <v>7</v>
      </c>
      <c r="N7" s="5">
        <v>6</v>
      </c>
      <c r="O7" s="5">
        <v>6</v>
      </c>
    </row>
    <row r="8" spans="1:15" x14ac:dyDescent="0.25">
      <c r="F8" s="3">
        <v>3</v>
      </c>
      <c r="G8" s="5">
        <v>2</v>
      </c>
      <c r="H8" s="5">
        <v>8</v>
      </c>
      <c r="I8" s="5">
        <v>2</v>
      </c>
      <c r="J8" s="5">
        <v>3</v>
      </c>
      <c r="K8" s="5">
        <v>6</v>
      </c>
      <c r="L8" s="5">
        <v>7</v>
      </c>
      <c r="M8" s="5">
        <v>1</v>
      </c>
      <c r="N8" s="5">
        <v>3</v>
      </c>
      <c r="O8" s="5">
        <v>7</v>
      </c>
    </row>
    <row r="9" spans="1:15" x14ac:dyDescent="0.25">
      <c r="F9" s="3">
        <v>4</v>
      </c>
      <c r="G9" s="5">
        <v>4</v>
      </c>
      <c r="H9" s="5">
        <v>8</v>
      </c>
      <c r="I9" s="5">
        <v>4</v>
      </c>
      <c r="J9" s="5">
        <v>2</v>
      </c>
      <c r="K9" s="5">
        <v>8</v>
      </c>
      <c r="L9" s="5">
        <v>7</v>
      </c>
      <c r="M9" s="5">
        <v>7</v>
      </c>
      <c r="N9" s="5">
        <v>5</v>
      </c>
      <c r="O9" s="5">
        <v>7</v>
      </c>
    </row>
    <row r="10" spans="1:15" x14ac:dyDescent="0.25">
      <c r="F10" s="3">
        <v>5</v>
      </c>
      <c r="G10" s="5">
        <v>3</v>
      </c>
      <c r="H10" s="5">
        <v>8</v>
      </c>
      <c r="I10" s="5">
        <v>5</v>
      </c>
      <c r="J10" s="5">
        <v>4</v>
      </c>
      <c r="K10" s="5">
        <v>8</v>
      </c>
      <c r="L10" s="5">
        <v>8</v>
      </c>
      <c r="M10" s="5">
        <v>7</v>
      </c>
      <c r="N10" s="5">
        <v>6</v>
      </c>
      <c r="O10" s="5">
        <v>7</v>
      </c>
    </row>
    <row r="11" spans="1:15" x14ac:dyDescent="0.25">
      <c r="F11" s="3">
        <v>6</v>
      </c>
      <c r="G11" s="5">
        <v>4</v>
      </c>
      <c r="H11" s="5">
        <v>7</v>
      </c>
      <c r="I11" s="5">
        <v>3</v>
      </c>
      <c r="J11" s="5">
        <v>3</v>
      </c>
      <c r="K11" s="5">
        <v>6</v>
      </c>
      <c r="L11" s="5">
        <v>6</v>
      </c>
      <c r="M11" s="5">
        <v>1</v>
      </c>
      <c r="N11" s="5">
        <v>4</v>
      </c>
      <c r="O11" s="5">
        <v>7</v>
      </c>
    </row>
    <row r="12" spans="1:15" x14ac:dyDescent="0.25">
      <c r="F12" s="3">
        <v>7</v>
      </c>
      <c r="G12" s="5">
        <v>4</v>
      </c>
      <c r="H12" s="5">
        <v>8</v>
      </c>
      <c r="I12" s="5">
        <v>4</v>
      </c>
      <c r="J12" s="5">
        <v>2</v>
      </c>
      <c r="K12" s="5">
        <v>6</v>
      </c>
      <c r="L12" s="5">
        <v>4</v>
      </c>
      <c r="M12" s="5">
        <v>5</v>
      </c>
      <c r="N12" s="5">
        <v>4</v>
      </c>
      <c r="O12" s="5">
        <v>7</v>
      </c>
    </row>
    <row r="13" spans="1:15" x14ac:dyDescent="0.25">
      <c r="F13" s="3">
        <v>8</v>
      </c>
      <c r="G13" s="5">
        <v>4</v>
      </c>
      <c r="H13" s="5">
        <v>8</v>
      </c>
      <c r="I13" s="5">
        <v>3</v>
      </c>
      <c r="J13" s="5">
        <v>3</v>
      </c>
      <c r="K13" s="5">
        <v>7</v>
      </c>
      <c r="L13" s="5">
        <v>5</v>
      </c>
      <c r="M13" s="5">
        <v>4</v>
      </c>
      <c r="N13" s="5">
        <v>4</v>
      </c>
      <c r="O13" s="5">
        <v>7</v>
      </c>
    </row>
    <row r="14" spans="1:15" x14ac:dyDescent="0.25">
      <c r="F14" s="3">
        <v>9</v>
      </c>
      <c r="G14" s="5">
        <v>2</v>
      </c>
      <c r="H14" s="5">
        <v>8</v>
      </c>
      <c r="I14" s="5">
        <v>2</v>
      </c>
      <c r="J14" s="5">
        <v>2</v>
      </c>
      <c r="K14" s="5">
        <v>7</v>
      </c>
      <c r="L14" s="5">
        <v>6</v>
      </c>
      <c r="M14" s="5">
        <v>1</v>
      </c>
      <c r="N14" s="5">
        <v>4</v>
      </c>
      <c r="O14" s="5">
        <v>7</v>
      </c>
    </row>
    <row r="15" spans="1:15" x14ac:dyDescent="0.25">
      <c r="F15" s="3">
        <v>10</v>
      </c>
      <c r="G15" s="5">
        <v>4</v>
      </c>
      <c r="H15" s="5">
        <v>8</v>
      </c>
      <c r="I15" s="5">
        <v>3</v>
      </c>
      <c r="J15" s="5">
        <v>4</v>
      </c>
      <c r="K15" s="5">
        <v>8</v>
      </c>
      <c r="L15" s="5">
        <v>7</v>
      </c>
      <c r="M15" s="5">
        <v>4</v>
      </c>
      <c r="N15" s="5">
        <v>4</v>
      </c>
      <c r="O15" s="5">
        <v>8</v>
      </c>
    </row>
    <row r="16" spans="1:15" x14ac:dyDescent="0.25">
      <c r="F16" s="6" t="s">
        <v>12</v>
      </c>
      <c r="G16" s="7">
        <f>AVERAGE(G6:G15)</f>
        <v>3.3</v>
      </c>
      <c r="H16" s="7">
        <f t="shared" ref="H16:O16" si="0">AVERAGE(H6:H15)</f>
        <v>7.9</v>
      </c>
      <c r="I16" s="7">
        <f t="shared" si="0"/>
        <v>3.2</v>
      </c>
      <c r="J16" s="7">
        <f t="shared" si="0"/>
        <v>3</v>
      </c>
      <c r="K16" s="7">
        <f t="shared" si="0"/>
        <v>7</v>
      </c>
      <c r="L16" s="7">
        <f t="shared" si="0"/>
        <v>6.2</v>
      </c>
      <c r="M16" s="7">
        <f t="shared" si="0"/>
        <v>4.0999999999999996</v>
      </c>
      <c r="N16" s="7">
        <f t="shared" si="0"/>
        <v>4.4000000000000004</v>
      </c>
      <c r="O16" s="7">
        <f t="shared" si="0"/>
        <v>7.1</v>
      </c>
    </row>
    <row r="17" spans="6:18" x14ac:dyDescent="0.25">
      <c r="F17" s="6" t="s">
        <v>13</v>
      </c>
      <c r="G17" s="7">
        <f t="shared" ref="G17:O17" si="1">STDEV(G6:G15)</f>
        <v>0.94868329805051343</v>
      </c>
      <c r="H17" s="7">
        <f t="shared" si="1"/>
        <v>0.31622776601683789</v>
      </c>
      <c r="I17" s="7">
        <f t="shared" si="1"/>
        <v>1.3165611772087664</v>
      </c>
      <c r="J17" s="7">
        <f t="shared" si="1"/>
        <v>0.81649658092772603</v>
      </c>
      <c r="K17" s="7">
        <f t="shared" si="1"/>
        <v>0.81649658092772603</v>
      </c>
      <c r="L17" s="7">
        <f t="shared" si="1"/>
        <v>1.2292725943057194</v>
      </c>
      <c r="M17" s="7">
        <f t="shared" si="1"/>
        <v>2.4698178070456938</v>
      </c>
      <c r="N17" s="7">
        <f t="shared" si="1"/>
        <v>0.96609178307929622</v>
      </c>
      <c r="O17" s="7">
        <f t="shared" si="1"/>
        <v>0.56764621219754663</v>
      </c>
    </row>
    <row r="20" spans="6:18" x14ac:dyDescent="0.25">
      <c r="F20" s="72" t="s">
        <v>53</v>
      </c>
      <c r="G20" s="72"/>
      <c r="H20" s="72"/>
      <c r="I20" s="72"/>
      <c r="J20" s="72"/>
      <c r="K20" s="72"/>
      <c r="L20" s="72"/>
      <c r="M20" s="72"/>
      <c r="N20" s="72"/>
      <c r="O20" s="72"/>
    </row>
    <row r="21" spans="6:18" x14ac:dyDescent="0.25">
      <c r="F21" s="2" t="s">
        <v>2</v>
      </c>
      <c r="G21" s="3" t="s">
        <v>3</v>
      </c>
      <c r="H21" s="3" t="s">
        <v>4</v>
      </c>
      <c r="I21" s="3" t="s">
        <v>5</v>
      </c>
      <c r="J21" s="3" t="s">
        <v>6</v>
      </c>
      <c r="K21" s="3" t="s">
        <v>7</v>
      </c>
      <c r="L21" s="3" t="s">
        <v>8</v>
      </c>
      <c r="M21" s="3" t="s">
        <v>9</v>
      </c>
      <c r="N21" s="3" t="s">
        <v>10</v>
      </c>
      <c r="O21" s="3" t="s">
        <v>11</v>
      </c>
    </row>
    <row r="22" spans="6:18" x14ac:dyDescent="0.25">
      <c r="F22" s="3">
        <v>1</v>
      </c>
      <c r="G22" s="4">
        <f t="shared" ref="G22:G31" si="2">STANDARDIZE(G6,$G$16,$G$17)</f>
        <v>-1.3703203194062981</v>
      </c>
      <c r="H22" s="4">
        <v>0.31622776601683683</v>
      </c>
      <c r="I22" s="4">
        <v>-1.6710199556880503</v>
      </c>
      <c r="J22" s="4">
        <v>1.2247448713915889</v>
      </c>
      <c r="K22" s="4">
        <v>0</v>
      </c>
      <c r="L22" s="4">
        <v>-0.97618706018395196</v>
      </c>
      <c r="M22" s="4">
        <v>-4.048881650894566E-2</v>
      </c>
      <c r="N22" s="4">
        <v>-0.41403933560541278</v>
      </c>
      <c r="O22" s="4">
        <v>1.5854945926897002</v>
      </c>
    </row>
    <row r="23" spans="6:18" x14ac:dyDescent="0.25">
      <c r="F23" s="3">
        <v>2</v>
      </c>
      <c r="G23" s="4">
        <f t="shared" si="2"/>
        <v>0.73786478737262229</v>
      </c>
      <c r="H23" s="4">
        <v>0.31622776601683683</v>
      </c>
      <c r="I23" s="4">
        <v>1.3671981455629501</v>
      </c>
      <c r="J23" s="4">
        <v>0</v>
      </c>
      <c r="K23" s="4">
        <v>0</v>
      </c>
      <c r="L23" s="4">
        <v>0.65079137345596771</v>
      </c>
      <c r="M23" s="4">
        <v>1.1741756787594284</v>
      </c>
      <c r="N23" s="4">
        <v>1.6561573424216491</v>
      </c>
      <c r="O23" s="4">
        <v>-1.9378267243985212</v>
      </c>
    </row>
    <row r="24" spans="6:18" x14ac:dyDescent="0.25">
      <c r="F24" s="3">
        <v>3</v>
      </c>
      <c r="G24" s="4">
        <f t="shared" si="2"/>
        <v>-1.3703203194062981</v>
      </c>
      <c r="H24" s="4">
        <v>0.31622776601683683</v>
      </c>
      <c r="I24" s="4">
        <v>-0.91146543037530026</v>
      </c>
      <c r="J24" s="4">
        <v>0</v>
      </c>
      <c r="K24" s="4">
        <v>-1.2247448713915889</v>
      </c>
      <c r="L24" s="4">
        <v>0.65079137345596771</v>
      </c>
      <c r="M24" s="4">
        <v>-1.2551533117773197</v>
      </c>
      <c r="N24" s="4">
        <v>-1.4491376746189437</v>
      </c>
      <c r="O24" s="4">
        <v>-0.17616606585441044</v>
      </c>
    </row>
    <row r="25" spans="6:18" x14ac:dyDescent="0.25">
      <c r="F25" s="3">
        <v>4</v>
      </c>
      <c r="G25" s="4">
        <f t="shared" si="2"/>
        <v>0.73786478737262229</v>
      </c>
      <c r="H25" s="4">
        <v>0.31622776601683683</v>
      </c>
      <c r="I25" s="4">
        <v>0.60764362025019991</v>
      </c>
      <c r="J25" s="4">
        <v>-1.2247448713915889</v>
      </c>
      <c r="K25" s="4">
        <v>1.2247448713915889</v>
      </c>
      <c r="L25" s="4">
        <v>0.65079137345596771</v>
      </c>
      <c r="M25" s="4">
        <v>1.1741756787594284</v>
      </c>
      <c r="N25" s="4">
        <v>0.62105900340811826</v>
      </c>
      <c r="O25" s="4">
        <v>-0.17616606585441044</v>
      </c>
      <c r="Q25" s="8" t="s">
        <v>15</v>
      </c>
    </row>
    <row r="26" spans="6:18" x14ac:dyDescent="0.25">
      <c r="F26" s="3">
        <v>5</v>
      </c>
      <c r="G26" s="4">
        <f t="shared" si="2"/>
        <v>-0.31622776601683789</v>
      </c>
      <c r="H26" s="4">
        <v>0.31622776601683683</v>
      </c>
      <c r="I26" s="4">
        <v>1.3671981455629501</v>
      </c>
      <c r="J26" s="4">
        <v>1.2247448713915889</v>
      </c>
      <c r="K26" s="4">
        <v>1.2247448713915889</v>
      </c>
      <c r="L26" s="4">
        <v>1.4642805902759277</v>
      </c>
      <c r="M26" s="4">
        <v>1.1741756787594284</v>
      </c>
      <c r="N26" s="4">
        <v>1.6561573424216491</v>
      </c>
      <c r="O26" s="4">
        <v>-0.17616606585441044</v>
      </c>
    </row>
    <row r="27" spans="6:18" x14ac:dyDescent="0.25">
      <c r="F27" s="3">
        <v>6</v>
      </c>
      <c r="G27" s="4">
        <f t="shared" si="2"/>
        <v>0.73786478737262229</v>
      </c>
      <c r="H27" s="4">
        <v>-2.8460498941515429</v>
      </c>
      <c r="I27" s="4">
        <v>-0.15191090506255014</v>
      </c>
      <c r="J27" s="4">
        <v>0</v>
      </c>
      <c r="K27" s="4">
        <v>-1.2247448713915889</v>
      </c>
      <c r="L27" s="4">
        <v>-0.16269784336399212</v>
      </c>
      <c r="M27" s="4">
        <v>-1.2551533117773197</v>
      </c>
      <c r="N27" s="4">
        <v>-0.41403933560541278</v>
      </c>
      <c r="O27" s="4">
        <v>-0.17616606585441044</v>
      </c>
    </row>
    <row r="28" spans="6:18" x14ac:dyDescent="0.25">
      <c r="F28" s="3">
        <v>7</v>
      </c>
      <c r="G28" s="4">
        <f t="shared" si="2"/>
        <v>0.73786478737262229</v>
      </c>
      <c r="H28" s="4">
        <v>0.31622776601683683</v>
      </c>
      <c r="I28" s="4">
        <v>0.60764362025019991</v>
      </c>
      <c r="J28" s="4">
        <v>-1.2247448713915889</v>
      </c>
      <c r="K28" s="4">
        <v>-1.2247448713915889</v>
      </c>
      <c r="L28" s="4">
        <v>-1.7896762770039119</v>
      </c>
      <c r="M28" s="4">
        <v>0.36439934858051237</v>
      </c>
      <c r="N28" s="4">
        <v>-0.41403933560541278</v>
      </c>
      <c r="O28" s="4">
        <v>-0.17616606585441044</v>
      </c>
    </row>
    <row r="29" spans="6:18" x14ac:dyDescent="0.25">
      <c r="F29" s="3">
        <v>8</v>
      </c>
      <c r="G29" s="4">
        <f t="shared" si="2"/>
        <v>0.73786478737262229</v>
      </c>
      <c r="H29" s="4">
        <v>0.31622776601683683</v>
      </c>
      <c r="I29" s="4">
        <v>-0.15191090506255014</v>
      </c>
      <c r="J29" s="4">
        <v>0</v>
      </c>
      <c r="K29" s="4">
        <v>0</v>
      </c>
      <c r="L29" s="4">
        <v>-0.97618706018395196</v>
      </c>
      <c r="M29" s="4">
        <v>-4.048881650894566E-2</v>
      </c>
      <c r="N29" s="4">
        <v>-0.41403933560541278</v>
      </c>
      <c r="O29" s="4">
        <v>-0.17616606585441044</v>
      </c>
      <c r="Q29" s="45" t="s">
        <v>60</v>
      </c>
      <c r="R29" s="47" t="s">
        <v>62</v>
      </c>
    </row>
    <row r="30" spans="6:18" x14ac:dyDescent="0.25">
      <c r="F30" s="3">
        <v>9</v>
      </c>
      <c r="G30" s="4">
        <f t="shared" si="2"/>
        <v>-1.3703203194062981</v>
      </c>
      <c r="H30" s="4">
        <v>0.31622776601683683</v>
      </c>
      <c r="I30" s="4">
        <v>-0.91146543037530026</v>
      </c>
      <c r="J30" s="4">
        <v>-1.2247448713915889</v>
      </c>
      <c r="K30" s="4">
        <v>0</v>
      </c>
      <c r="L30" s="4">
        <v>-0.16269784336399212</v>
      </c>
      <c r="M30" s="4">
        <v>-1.2551533117773197</v>
      </c>
      <c r="N30" s="4">
        <v>-0.41403933560541278</v>
      </c>
      <c r="O30" s="4">
        <v>-0.17616606585441044</v>
      </c>
    </row>
    <row r="31" spans="6:18" x14ac:dyDescent="0.25">
      <c r="F31" s="3">
        <v>10</v>
      </c>
      <c r="G31" s="4">
        <f t="shared" si="2"/>
        <v>0.73786478737262229</v>
      </c>
      <c r="H31" s="4">
        <v>0.31622776601683683</v>
      </c>
      <c r="I31" s="4">
        <v>-0.15191090506255014</v>
      </c>
      <c r="J31" s="4">
        <v>1.2247448713915889</v>
      </c>
      <c r="K31" s="4">
        <v>1.2247448713915889</v>
      </c>
      <c r="L31" s="4">
        <v>0.65079137345596771</v>
      </c>
      <c r="M31" s="4">
        <v>-4.048881650894566E-2</v>
      </c>
      <c r="N31" s="4">
        <v>-0.41403933560541278</v>
      </c>
      <c r="O31" s="4">
        <v>1.5854945926897002</v>
      </c>
    </row>
    <row r="32" spans="6:18" x14ac:dyDescent="0.25">
      <c r="F32" s="9" t="s">
        <v>12</v>
      </c>
      <c r="G32" s="10">
        <f t="shared" ref="G32:O32" si="3">AVERAGE(G22:G31)</f>
        <v>1.5543122344752191E-16</v>
      </c>
      <c r="H32" s="10">
        <f t="shared" si="3"/>
        <v>-1.1213252548714081E-15</v>
      </c>
      <c r="I32" s="10">
        <f t="shared" si="3"/>
        <v>-1.4710455076283324E-16</v>
      </c>
      <c r="J32" s="10">
        <f t="shared" si="3"/>
        <v>0</v>
      </c>
      <c r="K32" s="10">
        <f t="shared" si="3"/>
        <v>0</v>
      </c>
      <c r="L32" s="10">
        <f t="shared" si="3"/>
        <v>-1.4432899320127036E-16</v>
      </c>
      <c r="M32" s="10">
        <f t="shared" si="3"/>
        <v>1.5404344466674047E-16</v>
      </c>
      <c r="N32" s="10">
        <f t="shared" si="3"/>
        <v>-4.1078251911130794E-16</v>
      </c>
      <c r="O32" s="10">
        <f t="shared" si="3"/>
        <v>6.2172489379008762E-16</v>
      </c>
    </row>
    <row r="33" spans="6:15" x14ac:dyDescent="0.25">
      <c r="F33" s="9" t="s">
        <v>13</v>
      </c>
      <c r="G33" s="10">
        <f t="shared" ref="G33:O33" si="4">STDEV(G22:G31)</f>
        <v>1.0000000000000004</v>
      </c>
      <c r="H33" s="10">
        <f t="shared" si="4"/>
        <v>1.0000000000000002</v>
      </c>
      <c r="I33" s="10">
        <f t="shared" si="4"/>
        <v>1</v>
      </c>
      <c r="J33" s="10">
        <f t="shared" si="4"/>
        <v>0.99999999999999989</v>
      </c>
      <c r="K33" s="10">
        <f t="shared" si="4"/>
        <v>0.99999999999999989</v>
      </c>
      <c r="L33" s="10">
        <f t="shared" si="4"/>
        <v>0.999999999999999</v>
      </c>
      <c r="M33" s="10">
        <f t="shared" si="4"/>
        <v>1</v>
      </c>
      <c r="N33" s="10">
        <f t="shared" si="4"/>
        <v>0.99999999999999933</v>
      </c>
      <c r="O33" s="10">
        <f t="shared" si="4"/>
        <v>1.0000000000000002</v>
      </c>
    </row>
  </sheetData>
  <mergeCells count="3">
    <mergeCell ref="A2:E2"/>
    <mergeCell ref="F4:O4"/>
    <mergeCell ref="F20:O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C32"/>
  <sheetViews>
    <sheetView topLeftCell="A9" workbookViewId="0">
      <selection activeCell="F26" sqref="F26"/>
    </sheetView>
  </sheetViews>
  <sheetFormatPr defaultRowHeight="15" x14ac:dyDescent="0.25"/>
  <sheetData>
    <row r="2" spans="1:29" x14ac:dyDescent="0.25">
      <c r="A2" s="73" t="s">
        <v>16</v>
      </c>
      <c r="B2" s="73"/>
      <c r="C2" s="73"/>
      <c r="D2" s="73"/>
      <c r="E2" s="73"/>
      <c r="F2" s="73"/>
      <c r="G2" s="73"/>
    </row>
    <row r="4" spans="1:29" ht="15.75" thickBot="1" x14ac:dyDescent="0.3">
      <c r="I4" s="72" t="s">
        <v>53</v>
      </c>
      <c r="J4" s="72"/>
      <c r="K4" s="72"/>
      <c r="L4" s="72"/>
      <c r="M4" s="72"/>
      <c r="N4" s="72"/>
      <c r="O4" s="72"/>
      <c r="P4" s="72"/>
      <c r="Q4" s="72"/>
      <c r="R4" s="72"/>
      <c r="T4" s="75" t="s">
        <v>67</v>
      </c>
      <c r="U4" s="76"/>
      <c r="V4" s="76"/>
    </row>
    <row r="5" spans="1:29" x14ac:dyDescent="0.25">
      <c r="A5" s="46"/>
      <c r="B5" s="46"/>
      <c r="C5" s="46"/>
      <c r="D5" s="46"/>
      <c r="E5" s="46"/>
      <c r="F5" s="46"/>
      <c r="G5" s="46"/>
      <c r="I5" s="2" t="s">
        <v>2</v>
      </c>
      <c r="J5" s="3" t="s">
        <v>3</v>
      </c>
      <c r="K5" s="3" t="s">
        <v>4</v>
      </c>
      <c r="L5" s="3" t="s">
        <v>5</v>
      </c>
      <c r="M5" s="3" t="s">
        <v>6</v>
      </c>
      <c r="N5" s="3" t="s">
        <v>7</v>
      </c>
      <c r="O5" s="3" t="s">
        <v>8</v>
      </c>
      <c r="P5" s="3" t="s">
        <v>9</v>
      </c>
      <c r="Q5" s="3" t="s">
        <v>10</v>
      </c>
      <c r="R5" s="3" t="s">
        <v>11</v>
      </c>
      <c r="T5" s="64"/>
      <c r="U5" s="64" t="s">
        <v>19</v>
      </c>
      <c r="V5" s="64" t="s">
        <v>21</v>
      </c>
      <c r="W5" s="64" t="s">
        <v>23</v>
      </c>
      <c r="X5" s="64" t="s">
        <v>25</v>
      </c>
      <c r="Y5" s="64" t="s">
        <v>26</v>
      </c>
      <c r="Z5" s="64" t="s">
        <v>28</v>
      </c>
      <c r="AA5" s="64" t="s">
        <v>30</v>
      </c>
      <c r="AB5" s="64" t="s">
        <v>32</v>
      </c>
      <c r="AC5" s="64" t="s">
        <v>34</v>
      </c>
    </row>
    <row r="6" spans="1:29" x14ac:dyDescent="0.25">
      <c r="A6" s="46"/>
      <c r="B6" s="46"/>
      <c r="C6" s="46"/>
      <c r="D6" s="46"/>
      <c r="E6" s="46"/>
      <c r="F6" s="46"/>
      <c r="G6" s="46"/>
      <c r="I6" s="3">
        <v>1</v>
      </c>
      <c r="J6" s="62">
        <v>-1.3703203194062981</v>
      </c>
      <c r="K6" s="62">
        <v>0.31622776601683683</v>
      </c>
      <c r="L6" s="62">
        <v>-1.6710199556880503</v>
      </c>
      <c r="M6" s="62">
        <v>1.2247448713915889</v>
      </c>
      <c r="N6" s="62">
        <v>0</v>
      </c>
      <c r="O6" s="62">
        <v>-0.97618706018395196</v>
      </c>
      <c r="P6" s="62">
        <v>-4.048881650894566E-2</v>
      </c>
      <c r="Q6" s="62">
        <v>-0.41403933560541278</v>
      </c>
      <c r="R6" s="62">
        <v>1.5854945926897002</v>
      </c>
      <c r="T6" s="46" t="s">
        <v>19</v>
      </c>
      <c r="U6" s="46">
        <f>VARP('Covariance Matrix'!$J$6:$J$15)</f>
        <v>0.90000000000000058</v>
      </c>
      <c r="V6" s="46"/>
      <c r="W6" s="46"/>
      <c r="X6" s="46"/>
      <c r="Y6" s="46"/>
      <c r="Z6" s="46"/>
      <c r="AA6" s="46"/>
      <c r="AB6" s="46"/>
      <c r="AC6" s="46"/>
    </row>
    <row r="7" spans="1:29" x14ac:dyDescent="0.25">
      <c r="A7" s="46"/>
      <c r="B7" s="46"/>
      <c r="C7" s="46"/>
      <c r="D7" s="46"/>
      <c r="E7" s="46"/>
      <c r="F7" s="46"/>
      <c r="G7" s="46"/>
      <c r="I7" s="3">
        <v>2</v>
      </c>
      <c r="J7" s="62">
        <v>0.73786478737262229</v>
      </c>
      <c r="K7" s="62">
        <v>0.31622776601683683</v>
      </c>
      <c r="L7" s="62">
        <v>1.3671981455629501</v>
      </c>
      <c r="M7" s="62">
        <v>0</v>
      </c>
      <c r="N7" s="62">
        <v>0</v>
      </c>
      <c r="O7" s="62">
        <v>0.65079137345596771</v>
      </c>
      <c r="P7" s="62">
        <v>1.1741756787594284</v>
      </c>
      <c r="Q7" s="62">
        <v>1.6561573424216491</v>
      </c>
      <c r="R7" s="62">
        <v>-1.9378267243985212</v>
      </c>
      <c r="T7" s="46" t="s">
        <v>21</v>
      </c>
      <c r="U7" s="46">
        <v>-0.23333333333333345</v>
      </c>
      <c r="V7" s="46">
        <f>VARP('Covariance Matrix'!$K$6:$K$15)</f>
        <v>0.90000000000000024</v>
      </c>
      <c r="W7" s="46"/>
      <c r="X7" s="46"/>
      <c r="Y7" s="46"/>
      <c r="Z7" s="46"/>
      <c r="AA7" s="46"/>
      <c r="AB7" s="46"/>
      <c r="AC7" s="46"/>
    </row>
    <row r="8" spans="1:29" x14ac:dyDescent="0.25">
      <c r="A8" s="46"/>
      <c r="B8" s="46"/>
      <c r="C8" s="46"/>
      <c r="D8" s="46"/>
      <c r="E8" s="46"/>
      <c r="F8" s="46"/>
      <c r="G8" s="46"/>
      <c r="I8" s="3">
        <v>3</v>
      </c>
      <c r="J8" s="62">
        <v>-1.3703203194062981</v>
      </c>
      <c r="K8" s="62">
        <v>0.31622776601683683</v>
      </c>
      <c r="L8" s="62">
        <v>-0.91146543037530026</v>
      </c>
      <c r="M8" s="62">
        <v>0</v>
      </c>
      <c r="N8" s="62">
        <v>-1.2247448713915889</v>
      </c>
      <c r="O8" s="62">
        <v>0.65079137345596771</v>
      </c>
      <c r="P8" s="62">
        <v>-1.2551533117773197</v>
      </c>
      <c r="Q8" s="62">
        <v>-1.4491376746189437</v>
      </c>
      <c r="R8" s="62">
        <v>-0.17616606585441044</v>
      </c>
      <c r="T8" s="46" t="s">
        <v>23</v>
      </c>
      <c r="U8" s="46">
        <v>0.59247416907882278</v>
      </c>
      <c r="V8" s="46">
        <v>4.803844614152615E-2</v>
      </c>
      <c r="W8" s="46">
        <f>VARP('Covariance Matrix'!$L$6:$L$15)</f>
        <v>0.90000000000000013</v>
      </c>
      <c r="X8" s="46"/>
      <c r="Y8" s="46"/>
      <c r="Z8" s="46"/>
      <c r="AA8" s="46"/>
      <c r="AB8" s="46"/>
      <c r="AC8" s="46"/>
    </row>
    <row r="9" spans="1:29" x14ac:dyDescent="0.25">
      <c r="A9" s="46"/>
      <c r="B9" s="46"/>
      <c r="C9" s="46"/>
      <c r="D9" s="46"/>
      <c r="E9" s="46"/>
      <c r="F9" s="46"/>
      <c r="G9" s="46"/>
      <c r="I9" s="3">
        <v>4</v>
      </c>
      <c r="J9" s="62">
        <v>0.73786478737262229</v>
      </c>
      <c r="K9" s="62">
        <v>0.31622776601683683</v>
      </c>
      <c r="L9" s="62">
        <v>0.60764362025019991</v>
      </c>
      <c r="M9" s="62">
        <v>-1.2247448713915889</v>
      </c>
      <c r="N9" s="62">
        <v>1.2247448713915889</v>
      </c>
      <c r="O9" s="62">
        <v>0.65079137345596771</v>
      </c>
      <c r="P9" s="62">
        <v>1.1741756787594284</v>
      </c>
      <c r="Q9" s="62">
        <v>0.62105900340811826</v>
      </c>
      <c r="R9" s="62">
        <v>-0.17616606585441044</v>
      </c>
      <c r="T9" s="46" t="s">
        <v>25</v>
      </c>
      <c r="U9" s="46">
        <v>-0.12909944487358058</v>
      </c>
      <c r="V9" s="46">
        <v>0</v>
      </c>
      <c r="W9" s="46">
        <v>-9.302605094190633E-2</v>
      </c>
      <c r="X9" s="46">
        <f>VARP('Covariance Matrix'!$M$6:$M$15)</f>
        <v>0.89999999999999991</v>
      </c>
      <c r="Y9" s="46"/>
      <c r="Z9" s="46"/>
      <c r="AA9" s="46"/>
      <c r="AB9" s="46"/>
      <c r="AC9" s="46"/>
    </row>
    <row r="10" spans="1:29" x14ac:dyDescent="0.25">
      <c r="A10" s="46"/>
      <c r="B10" s="46"/>
      <c r="C10" s="46"/>
      <c r="D10" s="46"/>
      <c r="E10" s="46"/>
      <c r="F10" s="46"/>
      <c r="G10" s="46"/>
      <c r="I10" s="3">
        <v>5</v>
      </c>
      <c r="J10" s="62">
        <v>-0.31622776601683789</v>
      </c>
      <c r="K10" s="62">
        <v>0.31622776601683683</v>
      </c>
      <c r="L10" s="62">
        <v>1.3671981455629501</v>
      </c>
      <c r="M10" s="62">
        <v>1.2247448713915889</v>
      </c>
      <c r="N10" s="62">
        <v>1.2247448713915889</v>
      </c>
      <c r="O10" s="62">
        <v>1.4642805902759277</v>
      </c>
      <c r="P10" s="62">
        <v>1.1741756787594284</v>
      </c>
      <c r="Q10" s="62">
        <v>1.6561573424216491</v>
      </c>
      <c r="R10" s="62">
        <v>-0.17616606585441044</v>
      </c>
      <c r="T10" s="46" t="s">
        <v>26</v>
      </c>
      <c r="U10" s="46">
        <v>0.12909944487358063</v>
      </c>
      <c r="V10" s="46">
        <v>0.38729833462074165</v>
      </c>
      <c r="W10" s="46">
        <v>0.27907815282571902</v>
      </c>
      <c r="X10" s="46">
        <v>0.29999999999999993</v>
      </c>
      <c r="Y10" s="46">
        <f>VARP('Covariance Matrix'!$N$6:$N$15)</f>
        <v>0.89999999999999991</v>
      </c>
      <c r="Z10" s="46"/>
      <c r="AA10" s="46"/>
      <c r="AB10" s="46"/>
      <c r="AC10" s="46"/>
    </row>
    <row r="11" spans="1:29" x14ac:dyDescent="0.25">
      <c r="A11" s="46"/>
      <c r="B11" s="46"/>
      <c r="C11" s="46"/>
      <c r="D11" s="46"/>
      <c r="E11" s="46"/>
      <c r="F11" s="46"/>
      <c r="G11" s="46"/>
      <c r="I11" s="3">
        <v>6</v>
      </c>
      <c r="J11" s="62">
        <v>0.73786478737262229</v>
      </c>
      <c r="K11" s="62">
        <v>-2.8460498941515429</v>
      </c>
      <c r="L11" s="62">
        <v>-0.15191090506255014</v>
      </c>
      <c r="M11" s="62">
        <v>0</v>
      </c>
      <c r="N11" s="62">
        <v>-1.2247448713915889</v>
      </c>
      <c r="O11" s="62">
        <v>-0.16269784336399212</v>
      </c>
      <c r="P11" s="62">
        <v>-1.2551533117773197</v>
      </c>
      <c r="Q11" s="62">
        <v>-0.41403933560541278</v>
      </c>
      <c r="R11" s="62">
        <v>-0.17616606585441044</v>
      </c>
      <c r="T11" s="46" t="s">
        <v>28</v>
      </c>
      <c r="U11" s="46">
        <v>-5.1449575542752611E-2</v>
      </c>
      <c r="V11" s="46">
        <v>5.1449575542752611E-2</v>
      </c>
      <c r="W11" s="46">
        <v>0.34601807292008635</v>
      </c>
      <c r="X11" s="46">
        <v>0.2988950238697819</v>
      </c>
      <c r="Y11" s="46">
        <v>0.49815837311630312</v>
      </c>
      <c r="Z11" s="46">
        <f>VARP('Covariance Matrix'!$O$6:$O$15)</f>
        <v>0.89999999999999825</v>
      </c>
      <c r="AA11" s="46"/>
      <c r="AB11" s="46"/>
      <c r="AC11" s="46"/>
    </row>
    <row r="12" spans="1:29" x14ac:dyDescent="0.25">
      <c r="A12" s="46"/>
      <c r="B12" s="46"/>
      <c r="C12" s="46"/>
      <c r="D12" s="46"/>
      <c r="E12" s="46"/>
      <c r="F12" s="46"/>
      <c r="G12" s="46"/>
      <c r="I12" s="3">
        <v>7</v>
      </c>
      <c r="J12" s="62">
        <v>0.73786478737262229</v>
      </c>
      <c r="K12" s="62">
        <v>0.31622776601683683</v>
      </c>
      <c r="L12" s="62">
        <v>0.60764362025019991</v>
      </c>
      <c r="M12" s="62">
        <v>-1.2247448713915889</v>
      </c>
      <c r="N12" s="62">
        <v>-1.2247448713915889</v>
      </c>
      <c r="O12" s="62">
        <v>-1.7896762770039119</v>
      </c>
      <c r="P12" s="62">
        <v>0.36439934858051237</v>
      </c>
      <c r="Q12" s="62">
        <v>-0.41403933560541278</v>
      </c>
      <c r="R12" s="62">
        <v>-0.17616606585441044</v>
      </c>
      <c r="T12" s="46" t="s">
        <v>30</v>
      </c>
      <c r="U12" s="46">
        <v>0.41398591178303051</v>
      </c>
      <c r="V12" s="46">
        <v>0.39691432779197761</v>
      </c>
      <c r="W12" s="46">
        <v>0.67042551092561664</v>
      </c>
      <c r="X12" s="46">
        <v>9.9176940736092928E-2</v>
      </c>
      <c r="Y12" s="46">
        <v>0.54547317404851114</v>
      </c>
      <c r="Z12" s="46">
        <v>0.22397306629643979</v>
      </c>
      <c r="AA12" s="46">
        <f>VARP('Covariance Matrix'!$P$6:$P$15)</f>
        <v>0.90000000000000013</v>
      </c>
      <c r="AB12" s="46"/>
      <c r="AC12" s="46"/>
    </row>
    <row r="13" spans="1:29" x14ac:dyDescent="0.25">
      <c r="A13" s="46"/>
      <c r="B13" s="46"/>
      <c r="C13" s="46"/>
      <c r="D13" s="46"/>
      <c r="E13" s="46"/>
      <c r="F13" s="46"/>
      <c r="G13" s="46"/>
      <c r="I13" s="3">
        <v>8</v>
      </c>
      <c r="J13" s="62">
        <v>0.73786478737262229</v>
      </c>
      <c r="K13" s="62">
        <v>0.31622776601683683</v>
      </c>
      <c r="L13" s="62">
        <v>-0.15191090506255014</v>
      </c>
      <c r="M13" s="62">
        <v>0</v>
      </c>
      <c r="N13" s="62">
        <v>0</v>
      </c>
      <c r="O13" s="62">
        <v>-0.97618706018395196</v>
      </c>
      <c r="P13" s="62">
        <v>-4.048881650894566E-2</v>
      </c>
      <c r="Q13" s="62">
        <v>-0.41403933560541278</v>
      </c>
      <c r="R13" s="62">
        <v>-0.17616606585441044</v>
      </c>
      <c r="T13" s="46" t="s">
        <v>32</v>
      </c>
      <c r="U13" s="46">
        <v>0.30550504633038944</v>
      </c>
      <c r="V13" s="46">
        <v>0.13093073414159542</v>
      </c>
      <c r="W13" s="46">
        <v>0.72331653733812362</v>
      </c>
      <c r="X13" s="46">
        <v>0.12677313820927744</v>
      </c>
      <c r="Y13" s="46">
        <v>0.50709255283710974</v>
      </c>
      <c r="Z13" s="46">
        <v>0.43786149531059448</v>
      </c>
      <c r="AA13" s="46">
        <v>0.73761435821978816</v>
      </c>
      <c r="AB13" s="46">
        <f>VARP('Covariance Matrix'!$Q$6:$Q$15)</f>
        <v>0.89999999999999891</v>
      </c>
      <c r="AC13" s="46"/>
    </row>
    <row r="14" spans="1:29" ht="15.75" thickBot="1" x14ac:dyDescent="0.3">
      <c r="A14" s="46"/>
      <c r="B14" s="46"/>
      <c r="C14" s="46"/>
      <c r="D14" s="46"/>
      <c r="E14" s="46"/>
      <c r="F14" s="46"/>
      <c r="G14" s="46"/>
      <c r="I14" s="3">
        <v>9</v>
      </c>
      <c r="J14" s="62">
        <v>-1.3703203194062981</v>
      </c>
      <c r="K14" s="62">
        <v>0.31622776601683683</v>
      </c>
      <c r="L14" s="62">
        <v>-0.91146543037530026</v>
      </c>
      <c r="M14" s="62">
        <v>-1.2247448713915889</v>
      </c>
      <c r="N14" s="62">
        <v>0</v>
      </c>
      <c r="O14" s="62">
        <v>-0.16269784336399212</v>
      </c>
      <c r="P14" s="62">
        <v>-1.2551533117773197</v>
      </c>
      <c r="Q14" s="62">
        <v>-0.41403933560541278</v>
      </c>
      <c r="R14" s="62">
        <v>-0.17616606585441044</v>
      </c>
      <c r="T14" s="63" t="s">
        <v>34</v>
      </c>
      <c r="U14" s="63">
        <v>-0.24140393963016757</v>
      </c>
      <c r="V14" s="63">
        <v>5.5708601453115549E-2</v>
      </c>
      <c r="W14" s="63">
        <v>-0.56199247661029994</v>
      </c>
      <c r="X14" s="63">
        <v>0.43151697133684569</v>
      </c>
      <c r="Y14" s="63">
        <v>0.21575848566842284</v>
      </c>
      <c r="Z14" s="63">
        <v>-0.17197103393059002</v>
      </c>
      <c r="AA14" s="63">
        <v>-0.22111542097994544</v>
      </c>
      <c r="AB14" s="63">
        <v>-0.43763808517547825</v>
      </c>
      <c r="AC14" s="63">
        <f>VARP('Covariance Matrix'!$R$6:$R$15)</f>
        <v>0.90000000000000024</v>
      </c>
    </row>
    <row r="15" spans="1:29" x14ac:dyDescent="0.25">
      <c r="A15" s="46"/>
      <c r="B15" s="46"/>
      <c r="C15" s="46"/>
      <c r="D15" s="46"/>
      <c r="E15" s="46"/>
      <c r="F15" s="46"/>
      <c r="G15" s="46"/>
      <c r="I15" s="3">
        <v>10</v>
      </c>
      <c r="J15" s="62">
        <v>0.73786478737262229</v>
      </c>
      <c r="K15" s="62">
        <v>0.31622776601683683</v>
      </c>
      <c r="L15" s="62">
        <v>-0.15191090506255014</v>
      </c>
      <c r="M15" s="62">
        <v>1.2247448713915889</v>
      </c>
      <c r="N15" s="62">
        <v>1.2247448713915889</v>
      </c>
      <c r="O15" s="62">
        <v>0.65079137345596771</v>
      </c>
      <c r="P15" s="62">
        <v>-4.048881650894566E-2</v>
      </c>
      <c r="Q15" s="62">
        <v>-0.41403933560541278</v>
      </c>
      <c r="R15" s="62">
        <v>1.5854945926897002</v>
      </c>
    </row>
    <row r="16" spans="1:29" x14ac:dyDescent="0.25">
      <c r="I16" s="9" t="s">
        <v>12</v>
      </c>
      <c r="J16" s="10">
        <f>AVERAGE(J6:J15)</f>
        <v>1.5543122344752191E-16</v>
      </c>
      <c r="K16" s="10">
        <f t="shared" ref="K16:R16" si="0">AVERAGE(K6:K15)</f>
        <v>-1.1213252548714081E-15</v>
      </c>
      <c r="L16" s="10">
        <f t="shared" si="0"/>
        <v>-1.4710455076283324E-16</v>
      </c>
      <c r="M16" s="10">
        <f t="shared" si="0"/>
        <v>0</v>
      </c>
      <c r="N16" s="10">
        <f t="shared" si="0"/>
        <v>0</v>
      </c>
      <c r="O16" s="10">
        <f t="shared" si="0"/>
        <v>-1.4432899320127036E-16</v>
      </c>
      <c r="P16" s="10">
        <f t="shared" si="0"/>
        <v>1.5404344466674047E-16</v>
      </c>
      <c r="Q16" s="10">
        <f t="shared" si="0"/>
        <v>-4.1078251911130794E-16</v>
      </c>
      <c r="R16" s="10">
        <f t="shared" si="0"/>
        <v>6.2172489379008762E-16</v>
      </c>
    </row>
    <row r="17" spans="9:29" x14ac:dyDescent="0.25">
      <c r="I17" s="9" t="s">
        <v>13</v>
      </c>
      <c r="J17" s="10">
        <f>STDEV(J6:J15)</f>
        <v>1.0000000000000004</v>
      </c>
      <c r="K17" s="10">
        <f t="shared" ref="K17:R17" si="1">STDEV(K6:K15)</f>
        <v>1.0000000000000002</v>
      </c>
      <c r="L17" s="10">
        <f t="shared" si="1"/>
        <v>1</v>
      </c>
      <c r="M17" s="10">
        <f t="shared" si="1"/>
        <v>0.99999999999999989</v>
      </c>
      <c r="N17" s="10">
        <f t="shared" si="1"/>
        <v>0.99999999999999989</v>
      </c>
      <c r="O17" s="10">
        <f t="shared" si="1"/>
        <v>0.999999999999999</v>
      </c>
      <c r="P17" s="10">
        <f t="shared" si="1"/>
        <v>1</v>
      </c>
      <c r="Q17" s="10">
        <f t="shared" si="1"/>
        <v>0.99999999999999933</v>
      </c>
      <c r="R17" s="10">
        <f t="shared" si="1"/>
        <v>1.0000000000000002</v>
      </c>
      <c r="T17" s="77" t="s">
        <v>68</v>
      </c>
      <c r="U17" s="78"/>
      <c r="V17" s="78"/>
    </row>
    <row r="18" spans="9:29" ht="15.75" thickBot="1" x14ac:dyDescent="0.3">
      <c r="U18" s="46">
        <f>VARP('Covariance Matrix'!$J$6:$J$15)</f>
        <v>0.90000000000000058</v>
      </c>
      <c r="V18" s="46">
        <v>-0.23333333333333345</v>
      </c>
      <c r="W18" s="46">
        <v>0.59247416907882278</v>
      </c>
      <c r="X18" s="46">
        <v>-0.12909944487358058</v>
      </c>
      <c r="Y18" s="46">
        <v>0.12909944487358063</v>
      </c>
      <c r="Z18" s="46">
        <v>-5.1449575542752611E-2</v>
      </c>
      <c r="AA18" s="46">
        <v>0.41398591178303051</v>
      </c>
      <c r="AB18" s="46">
        <v>0.30550504633038944</v>
      </c>
      <c r="AC18" s="63">
        <v>-0.24140393963016757</v>
      </c>
    </row>
    <row r="19" spans="9:29" ht="15.75" thickBot="1" x14ac:dyDescent="0.3">
      <c r="U19" s="46"/>
      <c r="V19" s="46">
        <f>VARP('Covariance Matrix'!$K$6:$K$15)</f>
        <v>0.90000000000000024</v>
      </c>
      <c r="W19" s="46">
        <v>4.803844614152615E-2</v>
      </c>
      <c r="X19" s="46">
        <v>0</v>
      </c>
      <c r="Y19" s="46">
        <v>0.38729833462074165</v>
      </c>
      <c r="Z19" s="46">
        <v>5.1449575542752611E-2</v>
      </c>
      <c r="AA19" s="46">
        <v>0.39691432779197761</v>
      </c>
      <c r="AB19" s="46">
        <v>0.13093073414159542</v>
      </c>
      <c r="AC19" s="63">
        <v>5.5708601453115549E-2</v>
      </c>
    </row>
    <row r="20" spans="9:29" ht="15.75" thickBot="1" x14ac:dyDescent="0.3">
      <c r="U20" s="46"/>
      <c r="V20" s="46"/>
      <c r="W20" s="46">
        <f>VARP('Covariance Matrix'!$L$6:$L$15)</f>
        <v>0.90000000000000013</v>
      </c>
      <c r="X20" s="46">
        <v>-9.302605094190633E-2</v>
      </c>
      <c r="Y20" s="46">
        <v>0.27907815282571902</v>
      </c>
      <c r="Z20" s="46">
        <v>0.34601807292008635</v>
      </c>
      <c r="AA20" s="46">
        <v>0.67042551092561664</v>
      </c>
      <c r="AB20" s="46">
        <v>0.72331653733812362</v>
      </c>
      <c r="AC20" s="63">
        <v>-0.56199247661029994</v>
      </c>
    </row>
    <row r="21" spans="9:29" ht="15.75" thickBot="1" x14ac:dyDescent="0.3">
      <c r="U21" s="46"/>
      <c r="V21" s="46"/>
      <c r="W21" s="46"/>
      <c r="X21" s="46">
        <f>VARP('Covariance Matrix'!$M$6:$M$15)</f>
        <v>0.89999999999999991</v>
      </c>
      <c r="Y21" s="46">
        <v>0.29999999999999993</v>
      </c>
      <c r="Z21" s="46">
        <v>0.2988950238697819</v>
      </c>
      <c r="AA21" s="46">
        <v>9.9176940736092928E-2</v>
      </c>
      <c r="AB21" s="46">
        <v>0.12677313820927744</v>
      </c>
      <c r="AC21" s="63">
        <v>0.43151697133684569</v>
      </c>
    </row>
    <row r="22" spans="9:29" ht="15.75" thickBot="1" x14ac:dyDescent="0.3">
      <c r="I22" s="74" t="s">
        <v>63</v>
      </c>
      <c r="J22" s="74"/>
      <c r="K22" s="74"/>
      <c r="L22" s="74"/>
      <c r="M22" s="74"/>
      <c r="N22" s="74"/>
      <c r="O22" s="74"/>
      <c r="P22" s="74"/>
      <c r="Q22" s="74"/>
      <c r="R22" s="74"/>
      <c r="U22" s="46"/>
      <c r="V22" s="46"/>
      <c r="W22" s="46"/>
      <c r="X22" s="46"/>
      <c r="Y22" s="46">
        <f>VARP('Covariance Matrix'!$N$6:$N$15)</f>
        <v>0.89999999999999991</v>
      </c>
      <c r="Z22" s="46">
        <v>0.49815837311630312</v>
      </c>
      <c r="AA22" s="46">
        <v>0.54547317404851114</v>
      </c>
      <c r="AB22" s="46">
        <v>0.50709255283710974</v>
      </c>
      <c r="AC22" s="63">
        <v>0.21575848566842284</v>
      </c>
    </row>
    <row r="23" spans="9:29" ht="15.75" thickBot="1" x14ac:dyDescent="0.3">
      <c r="I23" s="51" t="s">
        <v>2</v>
      </c>
      <c r="J23" s="52" t="s">
        <v>3</v>
      </c>
      <c r="K23" s="52" t="s">
        <v>4</v>
      </c>
      <c r="L23" s="52" t="s">
        <v>5</v>
      </c>
      <c r="M23" s="52" t="s">
        <v>6</v>
      </c>
      <c r="N23" s="52" t="s">
        <v>7</v>
      </c>
      <c r="O23" s="52" t="s">
        <v>8</v>
      </c>
      <c r="P23" s="52" t="s">
        <v>9</v>
      </c>
      <c r="Q23" s="52" t="s">
        <v>10</v>
      </c>
      <c r="R23" s="52" t="s">
        <v>11</v>
      </c>
      <c r="U23" s="46"/>
      <c r="V23" s="46"/>
      <c r="W23" s="46"/>
      <c r="X23" s="46"/>
      <c r="Y23" s="46"/>
      <c r="Z23" s="46">
        <f>VARP('Covariance Matrix'!$O$6:$O$15)</f>
        <v>0.89999999999999825</v>
      </c>
      <c r="AA23" s="46">
        <v>0.22397306629643979</v>
      </c>
      <c r="AB23" s="46">
        <v>0.43786149531059448</v>
      </c>
      <c r="AC23" s="63">
        <v>-0.17197103393059002</v>
      </c>
    </row>
    <row r="24" spans="9:29" ht="15.75" thickBot="1" x14ac:dyDescent="0.3">
      <c r="I24" s="53" t="s">
        <v>19</v>
      </c>
      <c r="J24" s="53">
        <f>VARP('Mean and SD'!$B$22:$B$31)</f>
        <v>0.90000000000000058</v>
      </c>
      <c r="K24" s="53">
        <v>-0.23333333333333345</v>
      </c>
      <c r="L24" s="53">
        <v>0.59247416907882278</v>
      </c>
      <c r="M24" s="53">
        <v>-0.12909944487358058</v>
      </c>
      <c r="N24" s="53">
        <v>0.12909944487358063</v>
      </c>
      <c r="O24" s="53">
        <v>-5.1449575542752611E-2</v>
      </c>
      <c r="P24" s="53">
        <v>0.41398591178303051</v>
      </c>
      <c r="Q24" s="53">
        <v>0.30550504633038944</v>
      </c>
      <c r="R24" s="54">
        <v>-0.24140393963016757</v>
      </c>
      <c r="U24" s="46"/>
      <c r="V24" s="46"/>
      <c r="W24" s="46"/>
      <c r="X24" s="46"/>
      <c r="Y24" s="46"/>
      <c r="Z24" s="46"/>
      <c r="AA24" s="46">
        <f>VARP('Covariance Matrix'!$P$6:$P$15)</f>
        <v>0.90000000000000013</v>
      </c>
      <c r="AB24" s="46">
        <v>0.73761435821978816</v>
      </c>
      <c r="AC24" s="63">
        <v>-0.22111542097994544</v>
      </c>
    </row>
    <row r="25" spans="9:29" ht="15.75" thickBot="1" x14ac:dyDescent="0.3">
      <c r="I25" s="53" t="s">
        <v>21</v>
      </c>
      <c r="J25" s="53">
        <v>-0.23333333333333345</v>
      </c>
      <c r="K25" s="53">
        <f>VARP('Mean and SD'!$C$22:$C$31)</f>
        <v>0.90000000000000024</v>
      </c>
      <c r="L25" s="53">
        <v>4.803844614152615E-2</v>
      </c>
      <c r="M25" s="53">
        <v>0</v>
      </c>
      <c r="N25" s="53">
        <v>0.38729833462074165</v>
      </c>
      <c r="O25" s="53">
        <v>5.1449575542752611E-2</v>
      </c>
      <c r="P25" s="53">
        <v>0.39691432779197761</v>
      </c>
      <c r="Q25" s="53">
        <v>0.13093073414159542</v>
      </c>
      <c r="R25" s="54">
        <v>5.5708601453115549E-2</v>
      </c>
      <c r="U25" s="46"/>
      <c r="V25" s="46"/>
      <c r="W25" s="46"/>
      <c r="X25" s="46"/>
      <c r="Y25" s="46"/>
      <c r="Z25" s="46"/>
      <c r="AA25" s="46"/>
      <c r="AB25" s="46">
        <f>VARP('Covariance Matrix'!$Q$6:$Q$15)</f>
        <v>0.89999999999999891</v>
      </c>
      <c r="AC25" s="63">
        <v>-0.43763808517547825</v>
      </c>
    </row>
    <row r="26" spans="9:29" ht="15.75" thickBot="1" x14ac:dyDescent="0.3">
      <c r="I26" s="53" t="s">
        <v>23</v>
      </c>
      <c r="J26" s="53">
        <v>0.59247416907882278</v>
      </c>
      <c r="K26" s="53">
        <v>4.803844614152615E-2</v>
      </c>
      <c r="L26" s="53">
        <f>VARP('Mean and SD'!$D$22:$D$31)</f>
        <v>0.90000000000000013</v>
      </c>
      <c r="M26" s="53">
        <v>-9.302605094190633E-2</v>
      </c>
      <c r="N26" s="53">
        <v>0.27907815282571902</v>
      </c>
      <c r="O26" s="53">
        <v>0.34601807292008635</v>
      </c>
      <c r="P26" s="53">
        <v>0.67042551092561664</v>
      </c>
      <c r="Q26" s="53">
        <v>0.72331653733812362</v>
      </c>
      <c r="R26" s="54">
        <v>-0.56199247661029994</v>
      </c>
      <c r="U26" s="46"/>
      <c r="V26" s="46"/>
      <c r="W26" s="46"/>
      <c r="X26" s="46"/>
      <c r="Y26" s="46"/>
      <c r="Z26" s="46"/>
      <c r="AA26" s="46"/>
      <c r="AB26" s="46"/>
      <c r="AC26" s="63">
        <f>VARP('Covariance Matrix'!$R$6:$R$15)</f>
        <v>0.90000000000000024</v>
      </c>
    </row>
    <row r="27" spans="9:29" x14ac:dyDescent="0.25">
      <c r="I27" s="53" t="s">
        <v>25</v>
      </c>
      <c r="J27" s="53">
        <v>-0.12909944487358058</v>
      </c>
      <c r="K27" s="53">
        <v>0</v>
      </c>
      <c r="L27" s="53">
        <v>-9.302605094190633E-2</v>
      </c>
      <c r="M27" s="53">
        <f>VARP('Mean and SD'!$E$22:$E$31)</f>
        <v>0.89999999999999991</v>
      </c>
      <c r="N27" s="53">
        <v>0.29999999999999993</v>
      </c>
      <c r="O27" s="53">
        <v>0.2988950238697819</v>
      </c>
      <c r="P27" s="53">
        <v>9.9176940736092928E-2</v>
      </c>
      <c r="Q27" s="53">
        <v>0.12677313820927744</v>
      </c>
      <c r="R27" s="54">
        <v>0.43151697133684569</v>
      </c>
    </row>
    <row r="28" spans="9:29" x14ac:dyDescent="0.25">
      <c r="I28" s="53" t="s">
        <v>26</v>
      </c>
      <c r="J28" s="53">
        <v>0.12909944487358063</v>
      </c>
      <c r="K28" s="53">
        <v>0.38729833462074165</v>
      </c>
      <c r="L28" s="53">
        <v>0.27907815282571902</v>
      </c>
      <c r="M28" s="53">
        <v>0.29999999999999993</v>
      </c>
      <c r="N28" s="53">
        <f>VARP('Mean and SD'!$F$22:$F$31)</f>
        <v>0.89999999999999991</v>
      </c>
      <c r="O28" s="53">
        <v>0.49815837311630312</v>
      </c>
      <c r="P28" s="53">
        <v>0.54547317404851114</v>
      </c>
      <c r="Q28" s="53">
        <v>0.50709255283710974</v>
      </c>
      <c r="R28" s="54">
        <v>0.21575848566842284</v>
      </c>
    </row>
    <row r="29" spans="9:29" x14ac:dyDescent="0.25">
      <c r="I29" s="53" t="s">
        <v>28</v>
      </c>
      <c r="J29" s="53">
        <v>-5.1449575542752611E-2</v>
      </c>
      <c r="K29" s="53">
        <v>5.1449575542752611E-2</v>
      </c>
      <c r="L29" s="53">
        <v>0.34601807292008635</v>
      </c>
      <c r="M29" s="53">
        <v>0.2988950238697819</v>
      </c>
      <c r="N29" s="53">
        <v>0.49815837311630312</v>
      </c>
      <c r="O29" s="53">
        <f>VARP('Mean and SD'!$G$22:$G$31)</f>
        <v>0.89999999999999825</v>
      </c>
      <c r="P29" s="53">
        <v>0.22397306629643979</v>
      </c>
      <c r="Q29" s="53">
        <v>0.43786149531059448</v>
      </c>
      <c r="R29" s="54">
        <v>-0.17197103393059002</v>
      </c>
    </row>
    <row r="30" spans="9:29" x14ac:dyDescent="0.25">
      <c r="I30" s="53" t="s">
        <v>30</v>
      </c>
      <c r="J30" s="53">
        <v>0.41398591178303051</v>
      </c>
      <c r="K30" s="53">
        <v>0.39691432779197761</v>
      </c>
      <c r="L30" s="53">
        <v>0.67042551092561664</v>
      </c>
      <c r="M30" s="53">
        <v>9.9176940736092928E-2</v>
      </c>
      <c r="N30" s="53">
        <v>0.54547317404851114</v>
      </c>
      <c r="O30" s="53">
        <v>0.22397306629643979</v>
      </c>
      <c r="P30" s="53">
        <f>VARP('Mean and SD'!$H$22:$H$31)</f>
        <v>0.90000000000000013</v>
      </c>
      <c r="Q30" s="53">
        <v>0.73761435821978816</v>
      </c>
      <c r="R30" s="54">
        <v>-0.22111542097994544</v>
      </c>
    </row>
    <row r="31" spans="9:29" x14ac:dyDescent="0.25">
      <c r="I31" s="53" t="s">
        <v>32</v>
      </c>
      <c r="J31" s="53">
        <v>0.30550504633038944</v>
      </c>
      <c r="K31" s="53">
        <v>0.13093073414159542</v>
      </c>
      <c r="L31" s="53">
        <v>0.72331653733812362</v>
      </c>
      <c r="M31" s="53">
        <v>0.12677313820927744</v>
      </c>
      <c r="N31" s="53">
        <v>0.50709255283710974</v>
      </c>
      <c r="O31" s="53">
        <v>0.43786149531059448</v>
      </c>
      <c r="P31" s="53">
        <v>0.73761435821978816</v>
      </c>
      <c r="Q31" s="53">
        <f>VARP('Mean and SD'!$I$22:$I$31)</f>
        <v>0.89999999999999891</v>
      </c>
      <c r="R31" s="54">
        <v>-0.43763808517547825</v>
      </c>
    </row>
    <row r="32" spans="9:29" x14ac:dyDescent="0.25">
      <c r="I32" s="54" t="s">
        <v>34</v>
      </c>
      <c r="J32" s="54">
        <v>-0.24140393963016757</v>
      </c>
      <c r="K32" s="54">
        <v>5.5708601453115549E-2</v>
      </c>
      <c r="L32" s="54">
        <v>-0.56199247661029994</v>
      </c>
      <c r="M32" s="54">
        <v>0.43151697133684569</v>
      </c>
      <c r="N32" s="54">
        <v>0.21575848566842284</v>
      </c>
      <c r="O32" s="54">
        <v>-0.17197103393059002</v>
      </c>
      <c r="P32" s="54">
        <v>-0.22111542097994544</v>
      </c>
      <c r="Q32" s="54">
        <v>-0.43763808517547825</v>
      </c>
      <c r="R32" s="54">
        <f>VARP('Mean and SD'!$J$22:$J$31)</f>
        <v>0.90000000000000024</v>
      </c>
    </row>
  </sheetData>
  <mergeCells count="5">
    <mergeCell ref="A2:G2"/>
    <mergeCell ref="I4:R4"/>
    <mergeCell ref="I22:R22"/>
    <mergeCell ref="T4:V4"/>
    <mergeCell ref="T17:V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R30"/>
  <sheetViews>
    <sheetView tabSelected="1" workbookViewId="0">
      <selection activeCell="N31" sqref="N31"/>
    </sheetView>
  </sheetViews>
  <sheetFormatPr defaultRowHeight="15" x14ac:dyDescent="0.25"/>
  <sheetData>
    <row r="2" spans="1:18" x14ac:dyDescent="0.25">
      <c r="A2" s="79" t="s">
        <v>36</v>
      </c>
      <c r="B2" s="80"/>
      <c r="C2" s="80"/>
      <c r="D2" s="80"/>
      <c r="E2" s="80"/>
      <c r="F2" s="80"/>
      <c r="G2" s="80"/>
      <c r="H2" s="80"/>
    </row>
    <row r="5" spans="1:18" x14ac:dyDescent="0.25">
      <c r="C5" s="22" t="s">
        <v>3</v>
      </c>
      <c r="D5" s="3" t="s">
        <v>4</v>
      </c>
      <c r="E5" s="3" t="s">
        <v>5</v>
      </c>
      <c r="F5" s="3" t="s">
        <v>6</v>
      </c>
      <c r="G5" s="3" t="s">
        <v>7</v>
      </c>
      <c r="H5" s="3" t="s">
        <v>8</v>
      </c>
      <c r="I5" s="3" t="s">
        <v>9</v>
      </c>
      <c r="J5" s="3" t="s">
        <v>10</v>
      </c>
      <c r="K5" s="3" t="s">
        <v>11</v>
      </c>
    </row>
    <row r="6" spans="1:18" x14ac:dyDescent="0.25">
      <c r="A6" s="23" t="s">
        <v>37</v>
      </c>
      <c r="B6" s="9"/>
      <c r="C6" s="23">
        <v>3.3551213099999999</v>
      </c>
      <c r="D6" s="23">
        <v>1.88468649</v>
      </c>
      <c r="E6" s="23">
        <v>1.0635852100000001</v>
      </c>
      <c r="F6" s="23">
        <v>0.91414797999999997</v>
      </c>
      <c r="G6" s="23">
        <v>0.46009931999999998</v>
      </c>
      <c r="H6" s="23">
        <v>0.25863996</v>
      </c>
      <c r="I6" s="23">
        <v>9.8876019999999995E-2</v>
      </c>
      <c r="J6" s="23">
        <v>5.7658790000000001E-2</v>
      </c>
      <c r="K6" s="23">
        <v>7.18492E-3</v>
      </c>
    </row>
    <row r="7" spans="1:18" x14ac:dyDescent="0.25">
      <c r="M7" s="27" t="s">
        <v>39</v>
      </c>
      <c r="N7" s="12"/>
      <c r="O7" s="12"/>
      <c r="P7" s="28"/>
      <c r="Q7" s="28"/>
      <c r="R7" s="29"/>
    </row>
    <row r="8" spans="1:18" x14ac:dyDescent="0.25">
      <c r="A8" s="24" t="s">
        <v>38</v>
      </c>
      <c r="B8" s="25"/>
      <c r="C8" s="25">
        <v>0.26988012</v>
      </c>
      <c r="D8" s="25">
        <v>0.32516339999999999</v>
      </c>
      <c r="E8" s="25">
        <v>-0.25330677000000001</v>
      </c>
      <c r="F8" s="25">
        <v>0.57993530000000004</v>
      </c>
      <c r="G8" s="25">
        <v>0.26208155999999999</v>
      </c>
      <c r="H8" s="25">
        <v>0.38315522000000002</v>
      </c>
      <c r="I8" s="25">
        <v>-0.30558529000000001</v>
      </c>
      <c r="J8" s="25">
        <v>0.14436723000000001</v>
      </c>
      <c r="K8" s="25">
        <v>0.30203521999999999</v>
      </c>
      <c r="M8" s="30" t="s">
        <v>40</v>
      </c>
      <c r="Q8" s="65" t="s">
        <v>69</v>
      </c>
      <c r="R8" s="31"/>
    </row>
    <row r="9" spans="1:18" x14ac:dyDescent="0.25">
      <c r="C9" s="26">
        <v>0.13642973999999999</v>
      </c>
      <c r="D9" s="25">
        <v>-0.30744743000000002</v>
      </c>
      <c r="E9" s="25">
        <v>0.74976381000000003</v>
      </c>
      <c r="F9" s="25">
        <v>-1.133926E-2</v>
      </c>
      <c r="G9" s="25">
        <v>-8.1733219999999995E-2</v>
      </c>
      <c r="H9" s="25">
        <v>0.46140975000000001</v>
      </c>
      <c r="I9" s="25">
        <v>-0.13706863</v>
      </c>
      <c r="J9" s="25">
        <v>-0.1243517</v>
      </c>
      <c r="K9" s="25">
        <v>0.26600415999999999</v>
      </c>
      <c r="M9" s="30" t="s">
        <v>41</v>
      </c>
      <c r="R9" s="31"/>
    </row>
    <row r="10" spans="1:18" x14ac:dyDescent="0.25">
      <c r="C10" s="25">
        <v>0.46576532999999998</v>
      </c>
      <c r="D10" s="25">
        <v>0.23879881</v>
      </c>
      <c r="E10" s="25">
        <v>-6.9358760000000005E-2</v>
      </c>
      <c r="F10" s="25">
        <v>1.6186829999999999E-2</v>
      </c>
      <c r="G10" s="25">
        <v>-6.008902E-2</v>
      </c>
      <c r="H10" s="25">
        <v>0.23890896</v>
      </c>
      <c r="I10" s="25">
        <v>0.44790400000000002</v>
      </c>
      <c r="J10" s="25">
        <v>-0.62563013999999995</v>
      </c>
      <c r="K10" s="25">
        <v>-0.26123914999999998</v>
      </c>
      <c r="M10" s="32" t="s">
        <v>42</v>
      </c>
      <c r="N10" s="33"/>
      <c r="O10" s="33"/>
      <c r="P10" s="33"/>
      <c r="Q10" s="33"/>
      <c r="R10" s="34"/>
    </row>
    <row r="11" spans="1:18" x14ac:dyDescent="0.25">
      <c r="C11" s="25">
        <v>4.4032259999999997E-2</v>
      </c>
      <c r="D11" s="25">
        <v>-0.49606343000000003</v>
      </c>
      <c r="E11" s="25">
        <v>-0.46113194000000002</v>
      </c>
      <c r="F11" s="25">
        <v>9.039896E-2</v>
      </c>
      <c r="G11" s="25">
        <v>-0.60374903999999996</v>
      </c>
      <c r="H11" s="25">
        <v>0.29274007000000002</v>
      </c>
      <c r="I11" s="25">
        <v>-0.24460227000000001</v>
      </c>
      <c r="J11" s="25">
        <v>-5.1721429999999999E-2</v>
      </c>
      <c r="K11" s="25">
        <v>-0.13584020999999999</v>
      </c>
    </row>
    <row r="12" spans="1:18" x14ac:dyDescent="0.25">
      <c r="C12" s="25">
        <v>0.33152963000000002</v>
      </c>
      <c r="D12" s="25">
        <v>-0.43825334999999999</v>
      </c>
      <c r="E12" s="25">
        <v>3.6612100000000002E-2</v>
      </c>
      <c r="F12" s="25">
        <v>0.12213448</v>
      </c>
      <c r="G12" s="25">
        <v>0.50428099999999998</v>
      </c>
      <c r="H12" s="25">
        <v>-0.27642128999999999</v>
      </c>
      <c r="I12" s="25">
        <v>-0.38184615999999999</v>
      </c>
      <c r="J12" s="25">
        <v>-0.17407286</v>
      </c>
      <c r="K12" s="25">
        <v>-0.41826896000000002</v>
      </c>
    </row>
    <row r="13" spans="1:18" x14ac:dyDescent="0.25">
      <c r="C13" s="25">
        <v>0.28005047</v>
      </c>
      <c r="D13" s="25">
        <v>-0.25495944999999998</v>
      </c>
      <c r="E13" s="25">
        <v>-0.31389635999999999</v>
      </c>
      <c r="F13" s="25">
        <v>-0.57962725000000004</v>
      </c>
      <c r="G13" s="25">
        <v>0.37831118000000002</v>
      </c>
      <c r="H13" s="25">
        <v>0.32333337000000001</v>
      </c>
      <c r="I13" s="25">
        <v>0.21650654</v>
      </c>
      <c r="J13" s="25">
        <v>0.28119545000000001</v>
      </c>
      <c r="K13" s="25">
        <v>0.22013397000000001</v>
      </c>
    </row>
    <row r="14" spans="1:18" x14ac:dyDescent="0.25">
      <c r="C14" s="25">
        <v>0.46163515999999999</v>
      </c>
      <c r="D14" s="25">
        <v>-7.0217360000000006E-2</v>
      </c>
      <c r="E14" s="25">
        <v>0.20596465999999999</v>
      </c>
      <c r="F14" s="25">
        <v>0.26658385000000001</v>
      </c>
      <c r="G14" s="25">
        <v>-0.23186282999999999</v>
      </c>
      <c r="H14" s="25">
        <v>-0.12873050999999999</v>
      </c>
      <c r="I14" s="25">
        <v>0.35941484000000001</v>
      </c>
      <c r="J14" s="25">
        <v>0.63667465000000001</v>
      </c>
      <c r="K14" s="25">
        <v>-0.25220737999999998</v>
      </c>
    </row>
    <row r="15" spans="1:18" x14ac:dyDescent="0.25">
      <c r="C15" s="25">
        <v>0.48024673000000001</v>
      </c>
      <c r="D15" s="25">
        <v>-4.8350299999999997E-3</v>
      </c>
      <c r="E15" s="25">
        <v>-5.3830490000000002E-2</v>
      </c>
      <c r="F15" s="25">
        <v>-0.11486477</v>
      </c>
      <c r="G15" s="25">
        <v>-0.25768814000000001</v>
      </c>
      <c r="H15" s="25">
        <v>-0.53577300999999999</v>
      </c>
      <c r="I15" s="25">
        <v>-0.14258497000000001</v>
      </c>
      <c r="J15" s="25">
        <v>-0.17042403</v>
      </c>
      <c r="K15" s="25">
        <v>0.59196059999999995</v>
      </c>
    </row>
    <row r="16" spans="1:18" x14ac:dyDescent="0.25">
      <c r="C16" s="25">
        <v>-0.23998199000000001</v>
      </c>
      <c r="D16" s="25">
        <v>-0.48437266000000001</v>
      </c>
      <c r="E16" s="25">
        <v>-0.10510029</v>
      </c>
      <c r="F16" s="25">
        <v>0.46900644000000002</v>
      </c>
      <c r="G16" s="25">
        <v>0.19729956000000001</v>
      </c>
      <c r="H16" s="25">
        <v>-0.11376036</v>
      </c>
      <c r="I16" s="25">
        <v>0.53403228999999997</v>
      </c>
      <c r="J16" s="25">
        <v>-0.16073388</v>
      </c>
      <c r="K16" s="25">
        <v>0.33746742000000002</v>
      </c>
    </row>
    <row r="20" spans="3:11" x14ac:dyDescent="0.25">
      <c r="C20" t="s">
        <v>70</v>
      </c>
      <c r="D20" t="s">
        <v>71</v>
      </c>
      <c r="E20" t="s">
        <v>72</v>
      </c>
      <c r="F20" t="s">
        <v>73</v>
      </c>
      <c r="G20" t="s">
        <v>74</v>
      </c>
      <c r="H20" t="s">
        <v>75</v>
      </c>
      <c r="I20" t="s">
        <v>76</v>
      </c>
      <c r="J20" t="s">
        <v>77</v>
      </c>
      <c r="K20" t="s">
        <v>78</v>
      </c>
    </row>
    <row r="21" spans="3:11" x14ac:dyDescent="0.25">
      <c r="C21">
        <v>3.3551213099999999</v>
      </c>
      <c r="D21">
        <v>1.88468649</v>
      </c>
      <c r="E21">
        <v>1.0635852100000001</v>
      </c>
      <c r="F21">
        <v>0.91414797999999997</v>
      </c>
      <c r="G21">
        <v>0.46009931999999998</v>
      </c>
      <c r="H21">
        <v>0.25863996</v>
      </c>
      <c r="I21">
        <v>9.8876019999999995E-2</v>
      </c>
      <c r="J21">
        <v>5.7658790000000001E-2</v>
      </c>
      <c r="K21">
        <v>7.18492E-3</v>
      </c>
    </row>
    <row r="22" spans="3:11" x14ac:dyDescent="0.25">
      <c r="C22">
        <v>0.26988012</v>
      </c>
      <c r="D22">
        <v>0.32516339999999999</v>
      </c>
      <c r="E22">
        <v>-0.25330677000000001</v>
      </c>
      <c r="F22">
        <v>0.57993530000000004</v>
      </c>
      <c r="G22">
        <v>0.26208155999999999</v>
      </c>
      <c r="H22">
        <v>0.38315522000000002</v>
      </c>
      <c r="I22">
        <v>-0.30558529000000001</v>
      </c>
      <c r="J22">
        <v>0.14436723000000001</v>
      </c>
      <c r="K22">
        <v>0.30203521999999999</v>
      </c>
    </row>
    <row r="23" spans="3:11" x14ac:dyDescent="0.25">
      <c r="C23">
        <v>0.13642973999999999</v>
      </c>
      <c r="D23">
        <v>-0.30744743000000002</v>
      </c>
      <c r="E23">
        <v>0.74976381000000003</v>
      </c>
      <c r="F23">
        <v>-1.133926E-2</v>
      </c>
      <c r="G23">
        <v>-8.1733219999999995E-2</v>
      </c>
      <c r="H23">
        <v>0.46140975000000001</v>
      </c>
      <c r="I23">
        <v>-0.13706863</v>
      </c>
      <c r="J23">
        <v>-0.1243517</v>
      </c>
      <c r="K23">
        <v>0.26600415999999999</v>
      </c>
    </row>
    <row r="24" spans="3:11" x14ac:dyDescent="0.25">
      <c r="C24">
        <v>0.46576532999999998</v>
      </c>
      <c r="D24">
        <v>0.23879881</v>
      </c>
      <c r="E24">
        <v>-6.9358760000000005E-2</v>
      </c>
      <c r="F24">
        <v>1.6186829999999999E-2</v>
      </c>
      <c r="G24">
        <v>-6.008902E-2</v>
      </c>
      <c r="H24">
        <v>0.23890896</v>
      </c>
      <c r="I24">
        <v>0.44790400000000002</v>
      </c>
      <c r="J24">
        <v>-0.62563013999999995</v>
      </c>
      <c r="K24">
        <v>-0.26123914999999998</v>
      </c>
    </row>
    <row r="25" spans="3:11" x14ac:dyDescent="0.25">
      <c r="C25">
        <v>4.4032259999999997E-2</v>
      </c>
      <c r="D25">
        <v>-0.49606343000000003</v>
      </c>
      <c r="E25">
        <v>-0.46113194000000002</v>
      </c>
      <c r="F25">
        <v>9.039896E-2</v>
      </c>
      <c r="G25">
        <v>-0.60374903999999996</v>
      </c>
      <c r="H25">
        <v>0.29274007000000002</v>
      </c>
      <c r="I25">
        <v>-0.24460227000000001</v>
      </c>
      <c r="J25">
        <v>-5.1721429999999999E-2</v>
      </c>
      <c r="K25">
        <v>-0.13584020999999999</v>
      </c>
    </row>
    <row r="26" spans="3:11" x14ac:dyDescent="0.25">
      <c r="C26">
        <v>0.33152963000000002</v>
      </c>
      <c r="D26">
        <v>-0.43825334999999999</v>
      </c>
      <c r="E26">
        <v>3.6612100000000002E-2</v>
      </c>
      <c r="F26">
        <v>0.12213448</v>
      </c>
      <c r="G26">
        <v>0.50428099999999998</v>
      </c>
      <c r="H26">
        <v>-0.27642128999999999</v>
      </c>
      <c r="I26">
        <v>-0.38184615999999999</v>
      </c>
      <c r="J26">
        <v>-0.17407286</v>
      </c>
      <c r="K26">
        <v>-0.41826896000000002</v>
      </c>
    </row>
    <row r="27" spans="3:11" x14ac:dyDescent="0.25">
      <c r="C27">
        <v>0.28005047</v>
      </c>
      <c r="D27">
        <v>-0.25495944999999998</v>
      </c>
      <c r="E27">
        <v>-0.31389635999999999</v>
      </c>
      <c r="F27">
        <v>-0.57962725000000004</v>
      </c>
      <c r="G27">
        <v>0.37831118000000002</v>
      </c>
      <c r="H27">
        <v>0.32333337000000001</v>
      </c>
      <c r="I27">
        <v>0.21650654</v>
      </c>
      <c r="J27">
        <v>0.28119545000000001</v>
      </c>
      <c r="K27">
        <v>0.22013397000000001</v>
      </c>
    </row>
    <row r="28" spans="3:11" x14ac:dyDescent="0.25">
      <c r="C28">
        <v>0.46163515999999999</v>
      </c>
      <c r="D28">
        <v>-7.0217360000000006E-2</v>
      </c>
      <c r="E28">
        <v>0.20596465999999999</v>
      </c>
      <c r="F28">
        <v>0.26658385000000001</v>
      </c>
      <c r="G28">
        <v>-0.23186282999999999</v>
      </c>
      <c r="H28">
        <v>-0.12873050999999999</v>
      </c>
      <c r="I28">
        <v>0.35941484000000001</v>
      </c>
      <c r="J28">
        <v>0.63667465000000001</v>
      </c>
      <c r="K28">
        <v>-0.25220737999999998</v>
      </c>
    </row>
    <row r="29" spans="3:11" x14ac:dyDescent="0.25">
      <c r="C29">
        <v>0.48024673000000001</v>
      </c>
      <c r="D29">
        <v>-4.8350299999999997E-3</v>
      </c>
      <c r="E29">
        <v>-5.3830490000000002E-2</v>
      </c>
      <c r="F29">
        <v>-0.11486477</v>
      </c>
      <c r="G29">
        <v>-0.25768814000000001</v>
      </c>
      <c r="H29">
        <v>-0.53577300999999999</v>
      </c>
      <c r="I29">
        <v>-0.14258497000000001</v>
      </c>
      <c r="J29">
        <v>-0.17042403</v>
      </c>
      <c r="K29">
        <v>0.59196059999999995</v>
      </c>
    </row>
    <row r="30" spans="3:11" x14ac:dyDescent="0.25">
      <c r="C30">
        <v>-0.23998199000000001</v>
      </c>
      <c r="D30">
        <v>-0.48437266000000001</v>
      </c>
      <c r="E30">
        <v>-0.10510029</v>
      </c>
      <c r="F30">
        <v>0.46900644000000002</v>
      </c>
      <c r="G30">
        <v>0.19729956000000001</v>
      </c>
      <c r="H30">
        <v>-0.11376036</v>
      </c>
      <c r="I30">
        <v>0.53403228999999997</v>
      </c>
      <c r="J30">
        <v>-0.16073388</v>
      </c>
      <c r="K30">
        <v>0.33746742000000002</v>
      </c>
    </row>
  </sheetData>
  <mergeCells count="1">
    <mergeCell ref="A2: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workbookViewId="0">
      <selection activeCell="R27" sqref="R27"/>
    </sheetView>
  </sheetViews>
  <sheetFormatPr defaultRowHeight="15" x14ac:dyDescent="0.25"/>
  <sheetData>
    <row r="1" spans="1:11" x14ac:dyDescent="0.25">
      <c r="A1" s="8" t="s">
        <v>43</v>
      </c>
    </row>
    <row r="3" spans="1:11" x14ac:dyDescent="0.25">
      <c r="A3" s="1" t="s">
        <v>44</v>
      </c>
    </row>
    <row r="7" spans="1:11" x14ac:dyDescent="0.25">
      <c r="A7" s="8" t="s">
        <v>45</v>
      </c>
    </row>
    <row r="9" spans="1:11" x14ac:dyDescent="0.25">
      <c r="C9" s="22" t="s">
        <v>3</v>
      </c>
      <c r="D9" s="3" t="s">
        <v>4</v>
      </c>
      <c r="E9" s="3" t="s">
        <v>5</v>
      </c>
      <c r="F9" s="3" t="s">
        <v>6</v>
      </c>
      <c r="G9" s="3" t="s">
        <v>7</v>
      </c>
      <c r="H9" s="3" t="s">
        <v>8</v>
      </c>
      <c r="I9" s="3" t="s">
        <v>9</v>
      </c>
      <c r="J9" s="3" t="s">
        <v>10</v>
      </c>
      <c r="K9" s="3" t="s">
        <v>11</v>
      </c>
    </row>
    <row r="10" spans="1:11" x14ac:dyDescent="0.25">
      <c r="A10" s="56" t="s">
        <v>37</v>
      </c>
      <c r="B10" s="57"/>
      <c r="C10" s="23">
        <v>3.3551213099999999</v>
      </c>
      <c r="D10" s="23">
        <v>1.88468649</v>
      </c>
      <c r="E10" s="23">
        <v>1.0635852100000001</v>
      </c>
      <c r="F10" s="23">
        <v>0.91414797999999997</v>
      </c>
      <c r="G10" s="23">
        <v>0.46009931999999998</v>
      </c>
      <c r="H10" s="23">
        <v>0.25863996</v>
      </c>
      <c r="I10" s="23">
        <v>9.8876019999999995E-2</v>
      </c>
      <c r="J10" s="23">
        <v>5.7658790000000001E-2</v>
      </c>
      <c r="K10" s="23">
        <v>7.18492E-3</v>
      </c>
    </row>
    <row r="11" spans="1:11" x14ac:dyDescent="0.25">
      <c r="A11" s="48" t="s">
        <v>47</v>
      </c>
      <c r="B11" s="48"/>
      <c r="C11" s="55">
        <f t="shared" ref="C11:K11" si="0">(C10 / $D$13 )*100</f>
        <v>41.421250740740739</v>
      </c>
      <c r="D11" s="25">
        <f t="shared" si="0"/>
        <v>23.267734444444446</v>
      </c>
      <c r="E11" s="25">
        <f t="shared" si="0"/>
        <v>13.130681604938275</v>
      </c>
      <c r="F11" s="25">
        <f t="shared" si="0"/>
        <v>11.285777530864198</v>
      </c>
      <c r="G11" s="25">
        <f t="shared" si="0"/>
        <v>5.680238518518518</v>
      </c>
      <c r="H11" s="25">
        <f t="shared" si="0"/>
        <v>3.1930859259259261</v>
      </c>
      <c r="I11" s="25">
        <f t="shared" si="0"/>
        <v>1.2206916049382717</v>
      </c>
      <c r="J11" s="25">
        <f t="shared" si="0"/>
        <v>0.71183691358024692</v>
      </c>
      <c r="K11" s="25">
        <f t="shared" si="0"/>
        <v>8.8702716049382721E-2</v>
      </c>
    </row>
    <row r="12" spans="1:11" x14ac:dyDescent="0.25">
      <c r="A12" s="59" t="s">
        <v>48</v>
      </c>
      <c r="B12" s="60"/>
      <c r="C12" s="61">
        <f>C11</f>
        <v>41.421250740740739</v>
      </c>
      <c r="D12" s="39">
        <f>C11+D11</f>
        <v>64.688985185185189</v>
      </c>
      <c r="E12" s="39">
        <f>C11+D11+E11</f>
        <v>77.819666790123463</v>
      </c>
      <c r="F12" s="39">
        <f>C11+D11+E11+F11</f>
        <v>89.105444320987658</v>
      </c>
      <c r="G12" s="39">
        <f>C11+D11+E11+F11+G11</f>
        <v>94.78568283950618</v>
      </c>
      <c r="H12" s="39">
        <f>C11+D11+E11+F11+G11+H11</f>
        <v>97.978768765432108</v>
      </c>
      <c r="I12" s="39">
        <f>C11+D11+E11+F11+G11+H11+I11</f>
        <v>99.199460370370375</v>
      </c>
      <c r="J12" s="39">
        <f>C11+D11+E11+F11+G11+H11+I11+J11</f>
        <v>99.911297283950617</v>
      </c>
      <c r="K12" s="40">
        <f>J12+K11</f>
        <v>100</v>
      </c>
    </row>
    <row r="13" spans="1:11" x14ac:dyDescent="0.25">
      <c r="A13" s="81" t="s">
        <v>64</v>
      </c>
      <c r="B13" s="81"/>
      <c r="C13" s="81"/>
      <c r="D13" s="58">
        <f>SUM(C10:K10)</f>
        <v>8.1</v>
      </c>
    </row>
    <row r="15" spans="1:11" x14ac:dyDescent="0.25">
      <c r="A15" s="8" t="s">
        <v>79</v>
      </c>
      <c r="B15" s="8"/>
      <c r="C15" s="8"/>
      <c r="D15" s="8"/>
      <c r="E15" s="8"/>
    </row>
    <row r="17" spans="1:4" x14ac:dyDescent="0.25">
      <c r="A17" s="22" t="s">
        <v>3</v>
      </c>
      <c r="B17" s="3" t="s">
        <v>4</v>
      </c>
      <c r="C17" s="3" t="s">
        <v>5</v>
      </c>
      <c r="D17" s="3" t="s">
        <v>6</v>
      </c>
    </row>
    <row r="18" spans="1:4" x14ac:dyDescent="0.25">
      <c r="A18" s="23">
        <v>3.3551213099999999</v>
      </c>
      <c r="B18" s="23">
        <v>1.88468649</v>
      </c>
      <c r="C18" s="23">
        <v>1.0635852100000001</v>
      </c>
      <c r="D18" s="23">
        <v>0.91414797999999997</v>
      </c>
    </row>
    <row r="19" spans="1:4" x14ac:dyDescent="0.25">
      <c r="A19" s="25">
        <v>0.26988012</v>
      </c>
      <c r="B19" s="25">
        <v>0.32516339999999999</v>
      </c>
      <c r="C19" s="25">
        <v>-0.25330677000000001</v>
      </c>
      <c r="D19" s="25">
        <v>0.57993530000000004</v>
      </c>
    </row>
    <row r="20" spans="1:4" x14ac:dyDescent="0.25">
      <c r="A20" s="26">
        <v>0.13642973999999999</v>
      </c>
      <c r="B20" s="25">
        <v>-0.30744743000000002</v>
      </c>
      <c r="C20" s="25">
        <v>0.74976381000000003</v>
      </c>
      <c r="D20" s="25">
        <v>-1.133926E-2</v>
      </c>
    </row>
    <row r="21" spans="1:4" x14ac:dyDescent="0.25">
      <c r="A21" s="25">
        <v>0.46576532999999998</v>
      </c>
      <c r="B21" s="25">
        <v>0.23879881</v>
      </c>
      <c r="C21" s="25">
        <v>-6.9358760000000005E-2</v>
      </c>
      <c r="D21" s="25">
        <v>1.6186829999999999E-2</v>
      </c>
    </row>
    <row r="22" spans="1:4" x14ac:dyDescent="0.25">
      <c r="A22" s="25">
        <v>4.4032259999999997E-2</v>
      </c>
      <c r="B22" s="25">
        <v>-0.49606343000000003</v>
      </c>
      <c r="C22" s="25">
        <v>-0.46113194000000002</v>
      </c>
      <c r="D22" s="25">
        <v>9.039896E-2</v>
      </c>
    </row>
    <row r="23" spans="1:4" x14ac:dyDescent="0.25">
      <c r="A23" s="25">
        <v>0.33152963000000002</v>
      </c>
      <c r="B23" s="25">
        <v>-0.43825334999999999</v>
      </c>
      <c r="C23" s="25">
        <v>3.6612100000000002E-2</v>
      </c>
      <c r="D23" s="25">
        <v>0.12213448</v>
      </c>
    </row>
    <row r="24" spans="1:4" x14ac:dyDescent="0.25">
      <c r="A24" s="25">
        <v>0.28005047</v>
      </c>
      <c r="B24" s="25">
        <v>-0.25495944999999998</v>
      </c>
      <c r="C24" s="25">
        <v>-0.31389635999999999</v>
      </c>
      <c r="D24" s="25">
        <v>-0.57962725000000004</v>
      </c>
    </row>
    <row r="25" spans="1:4" x14ac:dyDescent="0.25">
      <c r="A25" s="25">
        <v>0.46163515999999999</v>
      </c>
      <c r="B25" s="25">
        <v>-7.0217360000000006E-2</v>
      </c>
      <c r="C25" s="25">
        <v>0.20596465999999999</v>
      </c>
      <c r="D25" s="25">
        <v>0.26658385000000001</v>
      </c>
    </row>
    <row r="26" spans="1:4" x14ac:dyDescent="0.25">
      <c r="A26" s="25">
        <v>0.48024673000000001</v>
      </c>
      <c r="B26" s="25">
        <v>-4.8350299999999997E-3</v>
      </c>
      <c r="C26" s="25">
        <v>-5.3830490000000002E-2</v>
      </c>
      <c r="D26" s="25">
        <v>-0.11486477</v>
      </c>
    </row>
    <row r="27" spans="1:4" x14ac:dyDescent="0.25">
      <c r="A27" s="25">
        <v>-0.23998199000000001</v>
      </c>
      <c r="B27" s="25">
        <v>-0.48437266000000001</v>
      </c>
      <c r="C27" s="25">
        <v>-0.10510029</v>
      </c>
      <c r="D27" s="25">
        <v>0.46900644000000002</v>
      </c>
    </row>
  </sheetData>
  <mergeCells count="1">
    <mergeCell ref="A13:C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38"/>
  <sheetViews>
    <sheetView zoomScaleNormal="100" workbookViewId="0">
      <selection activeCell="N60" sqref="N60"/>
    </sheetView>
  </sheetViews>
  <sheetFormatPr defaultRowHeight="15" x14ac:dyDescent="0.25"/>
  <sheetData>
    <row r="2" spans="1:15" x14ac:dyDescent="0.25">
      <c r="A2" s="8" t="s">
        <v>50</v>
      </c>
    </row>
    <row r="3" spans="1:15" x14ac:dyDescent="0.25">
      <c r="A3" s="8" t="s">
        <v>51</v>
      </c>
      <c r="B3" s="8"/>
      <c r="C3" s="8"/>
      <c r="D3" s="8"/>
    </row>
    <row r="5" spans="1:15" x14ac:dyDescent="0.25">
      <c r="A5" s="8" t="s">
        <v>52</v>
      </c>
      <c r="G5" s="8" t="s">
        <v>53</v>
      </c>
    </row>
    <row r="6" spans="1:15" x14ac:dyDescent="0.25">
      <c r="A6" s="22" t="s">
        <v>3</v>
      </c>
      <c r="B6" s="3" t="s">
        <v>4</v>
      </c>
      <c r="C6" s="3" t="s">
        <v>5</v>
      </c>
      <c r="D6" s="3" t="s">
        <v>6</v>
      </c>
      <c r="G6" s="3" t="s">
        <v>3</v>
      </c>
      <c r="H6" s="3" t="s">
        <v>4</v>
      </c>
      <c r="I6" s="3" t="s">
        <v>5</v>
      </c>
      <c r="J6" s="3" t="s">
        <v>6</v>
      </c>
      <c r="K6" s="3" t="s">
        <v>7</v>
      </c>
      <c r="L6" s="3" t="s">
        <v>8</v>
      </c>
      <c r="M6" s="3" t="s">
        <v>9</v>
      </c>
      <c r="N6" s="3" t="s">
        <v>10</v>
      </c>
      <c r="O6" s="3" t="s">
        <v>11</v>
      </c>
    </row>
    <row r="7" spans="1:15" x14ac:dyDescent="0.25">
      <c r="A7" s="25">
        <v>0.26988012</v>
      </c>
      <c r="B7" s="25">
        <v>0.32516339999999999</v>
      </c>
      <c r="C7" s="25">
        <v>-0.25330677000000001</v>
      </c>
      <c r="D7" s="25">
        <v>0.57993530000000004</v>
      </c>
      <c r="G7" s="4">
        <v>-1.3703203194062981</v>
      </c>
      <c r="H7" s="4">
        <v>0.31622776601683683</v>
      </c>
      <c r="I7" s="4">
        <v>-1.6710199556880503</v>
      </c>
      <c r="J7" s="4">
        <v>1.2247448713915889</v>
      </c>
      <c r="K7" s="4">
        <v>0</v>
      </c>
      <c r="L7" s="4">
        <v>-0.97618706018395196</v>
      </c>
      <c r="M7" s="4">
        <v>-4.048881650894566E-2</v>
      </c>
      <c r="N7" s="4">
        <v>-0.41403933560541278</v>
      </c>
      <c r="O7" s="4">
        <v>1.5854945926897002</v>
      </c>
    </row>
    <row r="8" spans="1:15" x14ac:dyDescent="0.25">
      <c r="A8" s="26">
        <v>0.13642973999999999</v>
      </c>
      <c r="B8" s="25">
        <v>-0.30744743000000002</v>
      </c>
      <c r="C8" s="25">
        <v>0.74976381000000003</v>
      </c>
      <c r="D8" s="25">
        <v>-1.133926E-2</v>
      </c>
      <c r="G8" s="4">
        <v>0.73786478737262229</v>
      </c>
      <c r="H8" s="4">
        <v>0.31622776601683683</v>
      </c>
      <c r="I8" s="4">
        <v>1.3671981455629501</v>
      </c>
      <c r="J8" s="4">
        <v>0</v>
      </c>
      <c r="K8" s="4">
        <v>0</v>
      </c>
      <c r="L8" s="4">
        <v>0.65079137345596771</v>
      </c>
      <c r="M8" s="4">
        <v>1.1741756787594284</v>
      </c>
      <c r="N8" s="4">
        <v>1.6561573424216491</v>
      </c>
      <c r="O8" s="4">
        <v>-1.9378267243985212</v>
      </c>
    </row>
    <row r="9" spans="1:15" x14ac:dyDescent="0.25">
      <c r="A9" s="25">
        <v>0.46576532999999998</v>
      </c>
      <c r="B9" s="25">
        <v>0.23879881</v>
      </c>
      <c r="C9" s="25">
        <v>-6.9358760000000005E-2</v>
      </c>
      <c r="D9" s="25">
        <v>1.6186829999999999E-2</v>
      </c>
      <c r="G9" s="4">
        <v>-1.3703203194062981</v>
      </c>
      <c r="H9" s="4">
        <v>0.31622776601683683</v>
      </c>
      <c r="I9" s="4">
        <v>-0.91146543037530026</v>
      </c>
      <c r="J9" s="4">
        <v>0</v>
      </c>
      <c r="K9" s="4">
        <v>-1.2247448713915889</v>
      </c>
      <c r="L9" s="4">
        <v>0.65079137345596771</v>
      </c>
      <c r="M9" s="4">
        <v>-1.2551533117773197</v>
      </c>
      <c r="N9" s="4">
        <v>-1.4491376746189437</v>
      </c>
      <c r="O9" s="4">
        <v>-0.17616606585441044</v>
      </c>
    </row>
    <row r="10" spans="1:15" x14ac:dyDescent="0.25">
      <c r="A10" s="25">
        <v>4.4032259999999997E-2</v>
      </c>
      <c r="B10" s="25">
        <v>-0.49606343000000003</v>
      </c>
      <c r="C10" s="25">
        <v>-0.46113194000000002</v>
      </c>
      <c r="D10" s="25">
        <v>9.039896E-2</v>
      </c>
      <c r="E10" s="41" t="s">
        <v>54</v>
      </c>
      <c r="G10" s="4">
        <v>0.73786478737262229</v>
      </c>
      <c r="H10" s="4">
        <v>0.31622776601683683</v>
      </c>
      <c r="I10" s="4">
        <v>0.60764362025019991</v>
      </c>
      <c r="J10" s="4">
        <v>-1.2247448713915889</v>
      </c>
      <c r="K10" s="4">
        <v>1.2247448713915889</v>
      </c>
      <c r="L10" s="4">
        <v>0.65079137345596771</v>
      </c>
      <c r="M10" s="4">
        <v>1.1741756787594284</v>
      </c>
      <c r="N10" s="4">
        <v>0.62105900340811826</v>
      </c>
      <c r="O10" s="4">
        <v>-0.17616606585441044</v>
      </c>
    </row>
    <row r="11" spans="1:15" x14ac:dyDescent="0.25">
      <c r="A11" s="25">
        <v>0.33152963000000002</v>
      </c>
      <c r="B11" s="25">
        <v>-0.43825334999999999</v>
      </c>
      <c r="C11" s="25">
        <v>3.6612100000000002E-2</v>
      </c>
      <c r="D11" s="25">
        <v>0.12213448</v>
      </c>
      <c r="G11" s="4">
        <v>-0.31622776601683789</v>
      </c>
      <c r="H11" s="4">
        <v>0.31622776601683683</v>
      </c>
      <c r="I11" s="4">
        <v>1.3671981455629501</v>
      </c>
      <c r="J11" s="4">
        <v>1.2247448713915889</v>
      </c>
      <c r="K11" s="4">
        <v>1.2247448713915889</v>
      </c>
      <c r="L11" s="4">
        <v>1.4642805902759277</v>
      </c>
      <c r="M11" s="4">
        <v>1.1741756787594284</v>
      </c>
      <c r="N11" s="4">
        <v>1.6561573424216491</v>
      </c>
      <c r="O11" s="4">
        <v>-0.17616606585441044</v>
      </c>
    </row>
    <row r="12" spans="1:15" x14ac:dyDescent="0.25">
      <c r="A12" s="25">
        <v>0.28005047</v>
      </c>
      <c r="B12" s="25">
        <v>-0.25495944999999998</v>
      </c>
      <c r="C12" s="25">
        <v>-0.31389635999999999</v>
      </c>
      <c r="D12" s="25">
        <v>-0.57962725000000004</v>
      </c>
      <c r="G12" s="4">
        <v>0.73786478737262229</v>
      </c>
      <c r="H12" s="4">
        <v>-2.8460498941515429</v>
      </c>
      <c r="I12" s="4">
        <v>-0.15191090506255014</v>
      </c>
      <c r="J12" s="4">
        <v>0</v>
      </c>
      <c r="K12" s="4">
        <v>-1.2247448713915889</v>
      </c>
      <c r="L12" s="4">
        <v>-0.16269784336399212</v>
      </c>
      <c r="M12" s="4">
        <v>-1.2551533117773197</v>
      </c>
      <c r="N12" s="4">
        <v>-0.41403933560541278</v>
      </c>
      <c r="O12" s="4">
        <v>-0.17616606585441044</v>
      </c>
    </row>
    <row r="13" spans="1:15" x14ac:dyDescent="0.25">
      <c r="A13" s="25">
        <v>0.46163515999999999</v>
      </c>
      <c r="B13" s="25">
        <v>-7.0217360000000006E-2</v>
      </c>
      <c r="C13" s="25">
        <v>0.20596465999999999</v>
      </c>
      <c r="D13" s="25">
        <v>0.26658385000000001</v>
      </c>
      <c r="G13" s="4">
        <v>0.73786478737262229</v>
      </c>
      <c r="H13" s="4">
        <v>0.31622776601683683</v>
      </c>
      <c r="I13" s="4">
        <v>0.60764362025019991</v>
      </c>
      <c r="J13" s="4">
        <v>-1.2247448713915889</v>
      </c>
      <c r="K13" s="4">
        <v>-1.2247448713915889</v>
      </c>
      <c r="L13" s="4">
        <v>-1.7896762770039119</v>
      </c>
      <c r="M13" s="4">
        <v>0.36439934858051237</v>
      </c>
      <c r="N13" s="4">
        <v>-0.41403933560541278</v>
      </c>
      <c r="O13" s="4">
        <v>-0.17616606585441044</v>
      </c>
    </row>
    <row r="14" spans="1:15" x14ac:dyDescent="0.25">
      <c r="A14" s="25">
        <v>0.48024673000000001</v>
      </c>
      <c r="B14" s="25">
        <v>-4.8350299999999997E-3</v>
      </c>
      <c r="C14" s="25">
        <v>-5.3830490000000002E-2</v>
      </c>
      <c r="D14" s="25">
        <v>-0.11486477</v>
      </c>
      <c r="G14" s="4">
        <v>0.73786478737262229</v>
      </c>
      <c r="H14" s="4">
        <v>0.31622776601683683</v>
      </c>
      <c r="I14" s="4">
        <v>-0.15191090506255014</v>
      </c>
      <c r="J14" s="4">
        <v>0</v>
      </c>
      <c r="K14" s="4">
        <v>0</v>
      </c>
      <c r="L14" s="4">
        <v>-0.97618706018395196</v>
      </c>
      <c r="M14" s="4">
        <v>-4.048881650894566E-2</v>
      </c>
      <c r="N14" s="4">
        <v>-0.41403933560541278</v>
      </c>
      <c r="O14" s="4">
        <v>-0.17616606585441044</v>
      </c>
    </row>
    <row r="15" spans="1:15" x14ac:dyDescent="0.25">
      <c r="A15" s="25">
        <v>-0.23998199000000001</v>
      </c>
      <c r="B15" s="25">
        <v>-0.48437266000000001</v>
      </c>
      <c r="C15" s="25">
        <v>-0.10510029</v>
      </c>
      <c r="D15" s="25">
        <v>0.46900644000000002</v>
      </c>
      <c r="G15" s="4">
        <v>-1.3703203194062981</v>
      </c>
      <c r="H15" s="4">
        <v>0.31622776601683683</v>
      </c>
      <c r="I15" s="4">
        <v>-0.91146543037530026</v>
      </c>
      <c r="J15" s="4">
        <v>-1.2247448713915889</v>
      </c>
      <c r="K15" s="4">
        <v>0</v>
      </c>
      <c r="L15" s="4">
        <v>-0.16269784336399212</v>
      </c>
      <c r="M15" s="4">
        <v>-1.2551533117773197</v>
      </c>
      <c r="N15" s="4">
        <v>-0.41403933560541278</v>
      </c>
      <c r="O15" s="4">
        <v>-0.17616606585441044</v>
      </c>
    </row>
    <row r="16" spans="1:15" x14ac:dyDescent="0.25">
      <c r="G16" s="4">
        <v>0.73786478737262229</v>
      </c>
      <c r="H16" s="4">
        <v>0.31622776601683683</v>
      </c>
      <c r="I16" s="4">
        <v>-0.15191090506255014</v>
      </c>
      <c r="J16" s="4">
        <v>1.2247448713915889</v>
      </c>
      <c r="K16" s="4">
        <v>1.2247448713915889</v>
      </c>
      <c r="L16" s="4">
        <v>0.65079137345596771</v>
      </c>
      <c r="M16" s="4">
        <v>-4.048881650894566E-2</v>
      </c>
      <c r="N16" s="4">
        <v>-0.41403933560541278</v>
      </c>
      <c r="O16" s="4">
        <v>1.5854945926897002</v>
      </c>
    </row>
    <row r="18" spans="1:15" x14ac:dyDescent="0.25">
      <c r="J18" s="82" t="s">
        <v>65</v>
      </c>
      <c r="K18" s="82"/>
    </row>
    <row r="19" spans="1:15" x14ac:dyDescent="0.25">
      <c r="A19" s="8" t="s">
        <v>55</v>
      </c>
      <c r="B19" s="8"/>
      <c r="C19" s="8"/>
      <c r="D19" s="8"/>
    </row>
    <row r="20" spans="1:15" x14ac:dyDescent="0.25">
      <c r="B20" s="42" t="s">
        <v>56</v>
      </c>
      <c r="C20" s="42" t="s">
        <v>57</v>
      </c>
      <c r="D20" s="42" t="s">
        <v>58</v>
      </c>
      <c r="E20" s="42" t="s">
        <v>59</v>
      </c>
    </row>
    <row r="21" spans="1:15" x14ac:dyDescent="0.25">
      <c r="A21" s="2" t="s">
        <v>2</v>
      </c>
      <c r="B21" s="3" t="s">
        <v>3</v>
      </c>
      <c r="C21" s="3" t="s">
        <v>4</v>
      </c>
      <c r="D21" s="3" t="s">
        <v>5</v>
      </c>
      <c r="E21" s="3" t="s">
        <v>6</v>
      </c>
      <c r="G21" s="8"/>
      <c r="H21" s="43"/>
      <c r="I21" s="43"/>
      <c r="J21" s="43"/>
      <c r="K21" s="43"/>
      <c r="L21" s="43"/>
      <c r="M21" s="43"/>
      <c r="N21" s="43"/>
      <c r="O21" s="43"/>
    </row>
    <row r="22" spans="1:15" x14ac:dyDescent="0.25">
      <c r="A22" s="3">
        <v>1</v>
      </c>
      <c r="B22" s="25">
        <f>(G7*$A$7) + (H7*$A$8) + (I7*$A$9) + (J7*$A$10) + (K7*$A$11) + (L7*$A$12) + (M7*$A$13) + (N7*$A$14) + (O7*$A$15)</f>
        <v>-1.9224581076317386</v>
      </c>
      <c r="C22" s="25">
        <f>(G7*$B$7) + (H7*$B$8) + (I7*$B$9) + (J7*$B$10) + (K7*$B$11) + (L7*$B$12) + (M7*$B$13) + (N7*$B$14) + (O7*$B$15)</f>
        <v>-2.06362735368723</v>
      </c>
      <c r="D22" s="25">
        <f>(G7*$C$7) + (H7*$C$8) + (I7*$C$9) + (J7*$C$10) + (K7*$C$11) + (L7*$C$12) + (M7*$C$13) + (N7*$C$14) + (O7*$C$15)</f>
        <v>0.28907274053724452</v>
      </c>
      <c r="E22" s="25">
        <f>(G7*$D$7) + (H7*$D$8) + (I7*$D$9) + (J7*$D$10) + (K7*$D$11) + (L7*$D$12) + (M7*$D$13) + (N7*$D$14) + (O7*$D$15)</f>
        <v>0.63158089650575722</v>
      </c>
      <c r="G22" s="43"/>
      <c r="H22" s="44"/>
      <c r="I22" s="44"/>
      <c r="J22" s="44"/>
      <c r="K22" s="44"/>
      <c r="L22" s="44"/>
      <c r="M22" s="44"/>
      <c r="N22" s="44"/>
      <c r="O22" s="44"/>
    </row>
    <row r="23" spans="1:15" x14ac:dyDescent="0.25">
      <c r="A23" s="3">
        <v>2</v>
      </c>
      <c r="B23" s="25">
        <f>(G8*$A$7) + (H8*$A$8) + (I8*$A$9) + (J8*$A$10) + (K8*$A$11) + (L8*$A$12) + (M8*$A$13) + (N8*$A$14) + (O8*$A$15)</f>
        <v>2.8637742737022034</v>
      </c>
      <c r="C23" s="25">
        <f t="shared" ref="C23:C31" si="0">(G8*$B$7) + (H8*$B$8) + (I8*$B$9) + (J8*$B$10) + (K8*$B$11) + (L8*$B$12) + (M8*$B$13) + (N8*$B$14) + (O8*$B$15)</f>
        <v>1.1514382869413768</v>
      </c>
      <c r="D23" s="25">
        <f t="shared" ref="D23:D31" si="1">(G8*$C$7) + (H8*$C$8) + (I8*$C$9) + (J8*$C$10) + (K8*$C$11) + (L8*$C$12) + (M8*$C$13) + (N8*$C$14) + (O8*$C$15)</f>
        <v>0.10743486129303613</v>
      </c>
      <c r="E23" s="25">
        <f t="shared" ref="E23:E31" si="2">(G8*$D$7) + (H8*$D$8) + (I8*$D$9) + (J8*$D$10) + (K8*$D$11) + (L8*$D$12) + (M8*$D$13) + (N8*$D$14) + (O8*$D$15)</f>
        <v>-0.71682883474320302</v>
      </c>
      <c r="G23" s="43"/>
      <c r="H23" s="44"/>
      <c r="I23" s="44"/>
      <c r="J23" s="44"/>
      <c r="K23" s="44"/>
      <c r="L23" s="44"/>
      <c r="M23" s="44"/>
      <c r="N23" s="44"/>
      <c r="O23" s="44"/>
    </row>
    <row r="24" spans="1:15" x14ac:dyDescent="0.25">
      <c r="A24" s="3">
        <v>3</v>
      </c>
      <c r="B24" s="25">
        <f t="shared" ref="B24:B31" si="3">(G9*$A$7) + (H9*$A$8) + (I9*$A$9) + (J9*$A$10) + (K9*$A$11) + (L9*$A$12) + (M9*$A$13) + (N9*$A$14) + (O9*$A$15)</f>
        <v>-2.2080829677604501</v>
      </c>
      <c r="C24" s="25">
        <f t="shared" si="0"/>
        <v>-0.2091649540931011</v>
      </c>
      <c r="D24" s="25">
        <f t="shared" si="1"/>
        <v>0.23630980633490853</v>
      </c>
      <c r="E24" s="25">
        <f t="shared" si="2"/>
        <v>-1.5906083983771082</v>
      </c>
      <c r="G24" s="43"/>
      <c r="H24" s="44"/>
      <c r="I24" s="44"/>
      <c r="J24" s="44"/>
      <c r="K24" s="44"/>
      <c r="L24" s="44"/>
      <c r="M24" s="44"/>
      <c r="N24" s="44"/>
      <c r="O24" s="44"/>
    </row>
    <row r="25" spans="1:15" x14ac:dyDescent="0.25">
      <c r="A25" s="3">
        <v>4</v>
      </c>
      <c r="B25" s="25">
        <f t="shared" si="3"/>
        <v>1.9422416159311817</v>
      </c>
      <c r="C25" s="25">
        <f t="shared" si="0"/>
        <v>0.19256464148703259</v>
      </c>
      <c r="D25" s="25">
        <f t="shared" si="1"/>
        <v>0.64029488626955444</v>
      </c>
      <c r="E25" s="25">
        <f t="shared" si="2"/>
        <v>0.25487082723077437</v>
      </c>
      <c r="G25" s="43"/>
      <c r="H25" s="44"/>
      <c r="I25" s="44"/>
      <c r="J25" s="44"/>
      <c r="K25" s="44"/>
      <c r="L25" s="44"/>
      <c r="M25" s="44"/>
      <c r="N25" s="44"/>
      <c r="O25" s="44"/>
    </row>
    <row r="26" spans="1:15" x14ac:dyDescent="0.25">
      <c r="A26" s="3">
        <v>5</v>
      </c>
      <c r="B26" s="25">
        <f t="shared" si="3"/>
        <v>2.8443143545382177</v>
      </c>
      <c r="C26" s="25">
        <f t="shared" si="0"/>
        <v>-1.3963207386912353</v>
      </c>
      <c r="D26" s="25">
        <f t="shared" si="1"/>
        <v>-0.58598720572441843</v>
      </c>
      <c r="E26" s="25">
        <f t="shared" si="2"/>
        <v>-0.71312539897985172</v>
      </c>
      <c r="G26" s="43"/>
      <c r="H26" s="44"/>
      <c r="I26" s="44"/>
      <c r="J26" s="44"/>
      <c r="K26" s="44"/>
      <c r="L26" s="44"/>
      <c r="M26" s="44"/>
      <c r="N26" s="44"/>
      <c r="O26" s="44"/>
    </row>
    <row r="27" spans="1:15" x14ac:dyDescent="0.25">
      <c r="A27" s="3">
        <v>6</v>
      </c>
      <c r="B27" s="25">
        <f t="shared" si="3"/>
        <v>-1.4474957179807177</v>
      </c>
      <c r="C27" s="25">
        <f t="shared" si="0"/>
        <v>1.8323565711757441</v>
      </c>
      <c r="D27" s="25">
        <f t="shared" si="1"/>
        <v>-2.5217194071474234</v>
      </c>
      <c r="E27" s="25">
        <f t="shared" si="2"/>
        <v>3.2779417547901812E-2</v>
      </c>
      <c r="G27" s="43"/>
      <c r="H27" s="44"/>
      <c r="I27" s="44"/>
      <c r="J27" s="44"/>
      <c r="K27" s="44"/>
      <c r="L27" s="44"/>
      <c r="M27" s="44"/>
      <c r="N27" s="44"/>
      <c r="O27" s="44"/>
    </row>
    <row r="28" spans="1:15" x14ac:dyDescent="0.25">
      <c r="A28" s="3">
        <v>7</v>
      </c>
      <c r="B28" s="25">
        <f t="shared" si="3"/>
        <v>-0.42421474299964207</v>
      </c>
      <c r="C28" s="25">
        <f t="shared" si="0"/>
        <v>1.9501471045741743</v>
      </c>
      <c r="D28" s="25">
        <f t="shared" si="1"/>
        <v>1.2056023793008475</v>
      </c>
      <c r="E28" s="25">
        <f t="shared" si="2"/>
        <v>1.273288265080843</v>
      </c>
      <c r="G28" s="43"/>
      <c r="H28" s="44"/>
      <c r="I28" s="44"/>
      <c r="J28" s="44"/>
      <c r="K28" s="44"/>
      <c r="L28" s="44"/>
      <c r="M28" s="44"/>
      <c r="N28" s="44"/>
      <c r="O28" s="44"/>
    </row>
    <row r="29" spans="1:15" x14ac:dyDescent="0.25">
      <c r="A29" s="3">
        <v>8</v>
      </c>
      <c r="B29" s="25">
        <f t="shared" si="3"/>
        <v>-0.27711398383011304</v>
      </c>
      <c r="C29" s="25">
        <f t="shared" si="0"/>
        <v>0.44549011798574917</v>
      </c>
      <c r="D29" s="25">
        <f t="shared" si="1"/>
        <v>0.39961168516524009</v>
      </c>
      <c r="E29" s="25">
        <f t="shared" si="2"/>
        <v>0.94183556222409648</v>
      </c>
      <c r="G29" s="43"/>
      <c r="H29" s="44"/>
      <c r="I29" s="44"/>
      <c r="J29" s="44"/>
      <c r="K29" s="44"/>
      <c r="L29" s="44"/>
      <c r="M29" s="44"/>
      <c r="N29" s="44"/>
      <c r="O29" s="44"/>
    </row>
    <row r="30" spans="1:15" x14ac:dyDescent="0.25">
      <c r="A30" s="3">
        <v>9</v>
      </c>
      <c r="B30" s="25">
        <f t="shared" si="3"/>
        <v>-1.5866874832850617</v>
      </c>
      <c r="C30" s="25">
        <f t="shared" si="0"/>
        <v>6.4039676680903476E-2</v>
      </c>
      <c r="D30" s="25">
        <f t="shared" si="1"/>
        <v>1.0455507198623901</v>
      </c>
      <c r="E30" s="25">
        <f t="shared" si="2"/>
        <v>-1.1991162980043273</v>
      </c>
      <c r="G30" s="43"/>
      <c r="H30" s="44"/>
      <c r="I30" s="44"/>
      <c r="J30" s="44"/>
      <c r="K30" s="44"/>
      <c r="L30" s="44"/>
      <c r="M30" s="44"/>
      <c r="N30" s="44"/>
      <c r="O30" s="44"/>
    </row>
    <row r="31" spans="1:15" x14ac:dyDescent="0.25">
      <c r="A31" s="3">
        <v>10</v>
      </c>
      <c r="B31" s="25">
        <f t="shared" si="3"/>
        <v>0.21572275931611612</v>
      </c>
      <c r="C31" s="25">
        <f t="shared" si="0"/>
        <v>-1.9669233523734122</v>
      </c>
      <c r="D31" s="25">
        <f t="shared" si="1"/>
        <v>-0.81617046589138731</v>
      </c>
      <c r="E31" s="25">
        <f t="shared" si="2"/>
        <v>1.0853239615151233</v>
      </c>
      <c r="G31" s="43"/>
      <c r="H31" s="44"/>
      <c r="I31" s="44"/>
      <c r="J31" s="44"/>
      <c r="K31" s="44"/>
      <c r="L31" s="44"/>
      <c r="M31" s="44"/>
      <c r="N31" s="44"/>
      <c r="O31" s="44"/>
    </row>
    <row r="38" spans="10:11" x14ac:dyDescent="0.25">
      <c r="J38" s="82" t="s">
        <v>66</v>
      </c>
      <c r="K38" s="82"/>
    </row>
  </sheetData>
  <mergeCells count="2">
    <mergeCell ref="J38:K38"/>
    <mergeCell ref="J18:K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Mean and SD</vt:lpstr>
      <vt:lpstr>Standardized </vt:lpstr>
      <vt:lpstr>Covariance Matrix</vt:lpstr>
      <vt:lpstr>Eigen Values  and Eigen Vectors</vt:lpstr>
      <vt:lpstr>Selection Principal Components</vt:lpstr>
      <vt:lpstr>Final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charlesneilcanoneo@gmail.com</dc:creator>
  <cp:lastModifiedBy>SET EAC</cp:lastModifiedBy>
  <dcterms:created xsi:type="dcterms:W3CDTF">2024-05-20T07:23:38Z</dcterms:created>
  <dcterms:modified xsi:type="dcterms:W3CDTF">2024-05-25T04:36:31Z</dcterms:modified>
</cp:coreProperties>
</file>