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c404225\Documents\Broadcom\Scripting\FOS_Automation\applications\"/>
    </mc:Choice>
  </mc:AlternateContent>
  <bookViews>
    <workbookView xWindow="0" yWindow="0" windowWidth="19200" windowHeight="7980" activeTab="4"/>
  </bookViews>
  <sheets>
    <sheet name="Revision_History" sheetId="30" r:id="rId1"/>
    <sheet name="Notes" sheetId="31" r:id="rId2"/>
    <sheet name="Instructions" sheetId="3" r:id="rId3"/>
    <sheet name="supporting_sheets" sheetId="27" state="hidden" r:id="rId4"/>
    <sheet name="new_SFP_rules" sheetId="1" r:id="rId5"/>
    <sheet name="CLI_High_Cur" sheetId="28" r:id="rId6"/>
    <sheet name="CLI_Low_Cur" sheetId="9" r:id="rId7"/>
    <sheet name="CLI_High_Volt" sheetId="11" r:id="rId8"/>
    <sheet name="CLI_Low_Volt" sheetId="13" r:id="rId9"/>
    <sheet name="CLI_High_Temp" sheetId="15" r:id="rId10"/>
    <sheet name="CLI_Low_temp" sheetId="7" r:id="rId11"/>
    <sheet name="CLI_High_Txp" sheetId="19" r:id="rId12"/>
    <sheet name="CLI_Low_Txp" sheetId="21" r:id="rId13"/>
    <sheet name="CLI_High_Rxp" sheetId="23" r:id="rId14"/>
    <sheet name="CLI_Low_Rxp" sheetId="25"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29" i="1" l="1"/>
  <c r="AU29" i="1"/>
  <c r="AO29" i="1"/>
  <c r="AI29" i="1"/>
  <c r="I29" i="1"/>
  <c r="BA28" i="1"/>
  <c r="AU28" i="1"/>
  <c r="AO28" i="1"/>
  <c r="AI28" i="1"/>
  <c r="I28" i="1"/>
  <c r="AI27" i="1"/>
  <c r="BA27" i="1"/>
  <c r="AU27" i="1"/>
  <c r="AO27" i="1"/>
  <c r="I27" i="1"/>
  <c r="BA26" i="1"/>
  <c r="AU26" i="1"/>
  <c r="AO26" i="1"/>
  <c r="AI26" i="1"/>
  <c r="I26" i="1"/>
  <c r="C7" i="25" l="1"/>
  <c r="C7" i="23"/>
  <c r="C7" i="21"/>
  <c r="C7" i="19"/>
  <c r="B7" i="7"/>
  <c r="C7" i="7"/>
  <c r="B7" i="15"/>
  <c r="C7" i="15"/>
  <c r="B7" i="13"/>
  <c r="C7" i="13"/>
  <c r="B7" i="11"/>
  <c r="C7" i="11"/>
  <c r="B7" i="9"/>
  <c r="C7" i="9"/>
  <c r="B7" i="28"/>
  <c r="C7" i="28"/>
  <c r="C21" i="25"/>
  <c r="C22" i="25"/>
  <c r="C23" i="25"/>
  <c r="C24" i="25"/>
  <c r="C25" i="25"/>
  <c r="C21" i="23"/>
  <c r="C22" i="23"/>
  <c r="C23" i="23"/>
  <c r="C24" i="23"/>
  <c r="C25" i="23"/>
  <c r="C21" i="21"/>
  <c r="C22" i="21"/>
  <c r="C23" i="21"/>
  <c r="C24" i="21"/>
  <c r="C25" i="21"/>
  <c r="C21" i="19"/>
  <c r="C22" i="19"/>
  <c r="C23" i="19"/>
  <c r="C24" i="19"/>
  <c r="C25" i="19"/>
  <c r="B21" i="7"/>
  <c r="C21" i="7"/>
  <c r="B22" i="7"/>
  <c r="C22" i="7"/>
  <c r="B23" i="7"/>
  <c r="C23" i="7"/>
  <c r="B24" i="7"/>
  <c r="C24" i="7"/>
  <c r="B25" i="7"/>
  <c r="C25" i="7"/>
  <c r="B21" i="15"/>
  <c r="C21" i="15"/>
  <c r="B22" i="15"/>
  <c r="C22" i="15"/>
  <c r="B23" i="15"/>
  <c r="C23" i="15"/>
  <c r="B24" i="15"/>
  <c r="C24" i="15"/>
  <c r="B25" i="15"/>
  <c r="C25" i="15"/>
  <c r="B21" i="13"/>
  <c r="C21" i="13"/>
  <c r="B22" i="13"/>
  <c r="C22" i="13"/>
  <c r="B23" i="13"/>
  <c r="C23" i="13"/>
  <c r="B24" i="13"/>
  <c r="C24" i="13"/>
  <c r="B25" i="13"/>
  <c r="C25" i="13"/>
  <c r="B21" i="11"/>
  <c r="C21" i="11"/>
  <c r="B22" i="11"/>
  <c r="C22" i="11"/>
  <c r="B23" i="11"/>
  <c r="C23" i="11"/>
  <c r="B24" i="11"/>
  <c r="C24" i="11"/>
  <c r="B25" i="11"/>
  <c r="C25" i="11"/>
  <c r="B21" i="9"/>
  <c r="C21" i="9"/>
  <c r="B22" i="9"/>
  <c r="C22" i="9"/>
  <c r="B23" i="9"/>
  <c r="C23" i="9"/>
  <c r="B24" i="9"/>
  <c r="C24" i="9"/>
  <c r="B25" i="9"/>
  <c r="C25" i="9"/>
  <c r="B21" i="28"/>
  <c r="C21" i="28"/>
  <c r="B22" i="28"/>
  <c r="C22" i="28"/>
  <c r="B23" i="28"/>
  <c r="C23" i="28"/>
  <c r="B24" i="28"/>
  <c r="C24" i="28"/>
  <c r="B25" i="28"/>
  <c r="C25" i="28"/>
  <c r="BA24" i="1"/>
  <c r="B24" i="25" s="1"/>
  <c r="AU24" i="1"/>
  <c r="B24" i="23" s="1"/>
  <c r="AO24" i="1"/>
  <c r="B24" i="21" s="1"/>
  <c r="AI24" i="1"/>
  <c r="B24" i="19" s="1"/>
  <c r="I24" i="1"/>
  <c r="BA23" i="1"/>
  <c r="B23" i="25" s="1"/>
  <c r="AU23" i="1"/>
  <c r="B23" i="23" s="1"/>
  <c r="AO23" i="1"/>
  <c r="B23" i="21" s="1"/>
  <c r="AI23" i="1"/>
  <c r="B23" i="19" s="1"/>
  <c r="I23" i="1"/>
  <c r="BA25" i="1"/>
  <c r="B25" i="25" s="1"/>
  <c r="AU25" i="1"/>
  <c r="B25" i="23" s="1"/>
  <c r="AO25" i="1"/>
  <c r="B25" i="21" s="1"/>
  <c r="AI25" i="1"/>
  <c r="B25" i="19" s="1"/>
  <c r="I25" i="1"/>
  <c r="BA7" i="1"/>
  <c r="B7" i="25" s="1"/>
  <c r="AU7" i="1"/>
  <c r="B7" i="23" s="1"/>
  <c r="AO7" i="1"/>
  <c r="B7" i="21" s="1"/>
  <c r="AI7" i="1"/>
  <c r="B7" i="19" s="1"/>
  <c r="AI8" i="1"/>
  <c r="AO8" i="1"/>
  <c r="AU8" i="1"/>
  <c r="BA8" i="1"/>
  <c r="AO22" i="1"/>
  <c r="B22" i="21" s="1"/>
  <c r="C11" i="25"/>
  <c r="C11" i="23"/>
  <c r="C11" i="21"/>
  <c r="C11" i="19"/>
  <c r="B11" i="7"/>
  <c r="C11" i="7"/>
  <c r="B12" i="15"/>
  <c r="C12" i="15"/>
  <c r="B11" i="13"/>
  <c r="C11" i="13"/>
  <c r="B11" i="11"/>
  <c r="C11" i="11"/>
  <c r="B12" i="9"/>
  <c r="C12" i="9"/>
  <c r="B11" i="28"/>
  <c r="C11" i="28"/>
  <c r="BA11" i="1"/>
  <c r="B11" i="25" s="1"/>
  <c r="AU11" i="1"/>
  <c r="B11" i="23" s="1"/>
  <c r="AO11" i="1"/>
  <c r="B11" i="21" s="1"/>
  <c r="AI11" i="1"/>
  <c r="B11" i="19" s="1"/>
  <c r="BA22" i="1"/>
  <c r="B22" i="25" s="1"/>
  <c r="AU22" i="1"/>
  <c r="B22" i="23" s="1"/>
  <c r="AI22" i="1"/>
  <c r="B22" i="19" s="1"/>
  <c r="AO21" i="1"/>
  <c r="B21" i="21" s="1"/>
  <c r="AI21" i="1"/>
  <c r="B21" i="19" s="1"/>
  <c r="AU21" i="1"/>
  <c r="B21" i="23" s="1"/>
  <c r="BA21" i="1"/>
  <c r="B21" i="25" s="1"/>
  <c r="C13" i="25"/>
  <c r="C13" i="23"/>
  <c r="C13" i="21"/>
  <c r="C13" i="19"/>
  <c r="B13" i="7"/>
  <c r="C13" i="7"/>
  <c r="B13" i="15"/>
  <c r="C13" i="15"/>
  <c r="B13" i="13"/>
  <c r="C13" i="13"/>
  <c r="B13" i="11"/>
  <c r="C13" i="11"/>
  <c r="B13" i="9"/>
  <c r="C13" i="9"/>
  <c r="B13" i="28"/>
  <c r="C13" i="28"/>
  <c r="BA13" i="1"/>
  <c r="B13" i="25" s="1"/>
  <c r="AU13" i="1"/>
  <c r="B13" i="23" s="1"/>
  <c r="AO13" i="1"/>
  <c r="B13" i="21" s="1"/>
  <c r="AI13" i="1"/>
  <c r="B13" i="19" s="1"/>
  <c r="B3" i="7" l="1"/>
  <c r="B4" i="7"/>
  <c r="B5" i="7"/>
  <c r="B6" i="7"/>
  <c r="B8" i="7"/>
  <c r="B9" i="7"/>
  <c r="B10" i="7"/>
  <c r="B12" i="7"/>
  <c r="B14" i="7"/>
  <c r="B15" i="7"/>
  <c r="B16" i="7"/>
  <c r="B17" i="7"/>
  <c r="B18" i="7"/>
  <c r="B19" i="7"/>
  <c r="B20" i="7"/>
  <c r="B2" i="7"/>
  <c r="B3" i="15"/>
  <c r="B4" i="15"/>
  <c r="B5" i="15"/>
  <c r="B6" i="15"/>
  <c r="B8" i="15"/>
  <c r="B9" i="15"/>
  <c r="B10" i="15"/>
  <c r="B11" i="15"/>
  <c r="B14" i="15"/>
  <c r="B15" i="15"/>
  <c r="B16" i="15"/>
  <c r="B17" i="15"/>
  <c r="B18" i="15"/>
  <c r="B19" i="15"/>
  <c r="B20" i="15"/>
  <c r="B2" i="15"/>
  <c r="B3" i="13"/>
  <c r="B4" i="13"/>
  <c r="B5" i="13"/>
  <c r="B6" i="13"/>
  <c r="B8" i="13"/>
  <c r="B9" i="13"/>
  <c r="B10" i="13"/>
  <c r="B12" i="13"/>
  <c r="B14" i="13"/>
  <c r="B15" i="13"/>
  <c r="B16" i="13"/>
  <c r="B17" i="13"/>
  <c r="B18" i="13"/>
  <c r="B19" i="13"/>
  <c r="B20" i="13"/>
  <c r="B2" i="13"/>
  <c r="B3" i="11"/>
  <c r="B4" i="11"/>
  <c r="B5" i="11"/>
  <c r="B6" i="11"/>
  <c r="B8" i="11"/>
  <c r="B9" i="11"/>
  <c r="B10" i="11"/>
  <c r="B12" i="11"/>
  <c r="B14" i="11"/>
  <c r="B15" i="11"/>
  <c r="B16" i="11"/>
  <c r="B17" i="11"/>
  <c r="B18" i="11"/>
  <c r="B19" i="11"/>
  <c r="B20" i="11"/>
  <c r="B2" i="11"/>
  <c r="B3" i="9"/>
  <c r="B4" i="9"/>
  <c r="B5" i="9"/>
  <c r="B6" i="9"/>
  <c r="B8" i="9"/>
  <c r="B9" i="9"/>
  <c r="B10" i="9"/>
  <c r="B11" i="9"/>
  <c r="B14" i="9"/>
  <c r="B15" i="9"/>
  <c r="B16" i="9"/>
  <c r="B17" i="9"/>
  <c r="B18" i="9"/>
  <c r="B19" i="9"/>
  <c r="B20" i="9"/>
  <c r="B2" i="9"/>
  <c r="B3" i="28"/>
  <c r="B4" i="28"/>
  <c r="B5" i="28"/>
  <c r="B6" i="28"/>
  <c r="B8" i="28"/>
  <c r="B9" i="28"/>
  <c r="B10" i="28"/>
  <c r="B12" i="28"/>
  <c r="B14" i="28"/>
  <c r="B15" i="28"/>
  <c r="B16" i="28"/>
  <c r="B17" i="28"/>
  <c r="B18" i="28"/>
  <c r="B19" i="28"/>
  <c r="B20" i="28"/>
  <c r="B2" i="28"/>
  <c r="BD3" i="1" l="1"/>
  <c r="BD4" i="1" s="1"/>
  <c r="BD5" i="1" s="1"/>
  <c r="BD6" i="1" s="1"/>
  <c r="BD7" i="1" s="1"/>
  <c r="AX3" i="1"/>
  <c r="AX4" i="1" s="1"/>
  <c r="AX5" i="1" s="1"/>
  <c r="AX6" i="1" s="1"/>
  <c r="AX7" i="1" s="1"/>
  <c r="AL3" i="1"/>
  <c r="AL4" i="1" s="1"/>
  <c r="AL5" i="1" s="1"/>
  <c r="AL6" i="1" s="1"/>
  <c r="AL7" i="1" s="1"/>
  <c r="AR3" i="1"/>
  <c r="AR4" i="1" s="1"/>
  <c r="AR5" i="1" s="1"/>
  <c r="AR6" i="1" s="1"/>
  <c r="AR7" i="1" s="1"/>
  <c r="AF3" i="1"/>
  <c r="AF4" i="1" s="1"/>
  <c r="AF5" i="1" s="1"/>
  <c r="AF6" i="1" s="1"/>
  <c r="AF7" i="1" s="1"/>
  <c r="AA3" i="1"/>
  <c r="AA4" i="1" s="1"/>
  <c r="AA5" i="1" s="1"/>
  <c r="AA6" i="1" s="1"/>
  <c r="AA7" i="1" s="1"/>
  <c r="C20" i="28"/>
  <c r="C19" i="28"/>
  <c r="C18" i="28"/>
  <c r="C17" i="28"/>
  <c r="C16" i="28"/>
  <c r="C15" i="28"/>
  <c r="C14" i="28"/>
  <c r="C12" i="28"/>
  <c r="C10" i="28"/>
  <c r="C9" i="28"/>
  <c r="C8" i="28"/>
  <c r="C6" i="28"/>
  <c r="C5" i="28"/>
  <c r="C4" i="28"/>
  <c r="C3" i="28"/>
  <c r="C2" i="28"/>
  <c r="A2" i="28" s="1"/>
  <c r="V3" i="1"/>
  <c r="V4" i="1" s="1"/>
  <c r="V5" i="1" s="1"/>
  <c r="V6" i="1" s="1"/>
  <c r="V7" i="1" s="1"/>
  <c r="Q3" i="1"/>
  <c r="Q4" i="1" s="1"/>
  <c r="Q5" i="1" s="1"/>
  <c r="Q6" i="1" s="1"/>
  <c r="Q7" i="1" s="1"/>
  <c r="L3" i="1"/>
  <c r="L4" i="1" s="1"/>
  <c r="L5" i="1" s="1"/>
  <c r="L6" i="1" s="1"/>
  <c r="L7" i="1" s="1"/>
  <c r="F3" i="1"/>
  <c r="F4" i="1" s="1"/>
  <c r="F5" i="1" s="1"/>
  <c r="F6" i="1" s="1"/>
  <c r="F7" i="1" s="1"/>
  <c r="AA8" i="1" l="1"/>
  <c r="AA9" i="1" s="1"/>
  <c r="AA10" i="1" s="1"/>
  <c r="AA11" i="1" s="1"/>
  <c r="AA12" i="1" s="1"/>
  <c r="AA13" i="1" s="1"/>
  <c r="AA14" i="1" s="1"/>
  <c r="AA15" i="1" s="1"/>
  <c r="AA16" i="1" s="1"/>
  <c r="AA17" i="1" s="1"/>
  <c r="AA18" i="1" s="1"/>
  <c r="AA19" i="1" s="1"/>
  <c r="AA20" i="1" s="1"/>
  <c r="AA21" i="1" s="1"/>
  <c r="A21" i="15" s="1"/>
  <c r="A7" i="15"/>
  <c r="Q8" i="1"/>
  <c r="Q9" i="1" s="1"/>
  <c r="Q10" i="1" s="1"/>
  <c r="Q11" i="1" s="1"/>
  <c r="Q12" i="1" s="1"/>
  <c r="Q13" i="1" s="1"/>
  <c r="Q14" i="1" s="1"/>
  <c r="Q15" i="1" s="1"/>
  <c r="Q16" i="1" s="1"/>
  <c r="Q17" i="1" s="1"/>
  <c r="Q18" i="1" s="1"/>
  <c r="Q19" i="1" s="1"/>
  <c r="Q20" i="1" s="1"/>
  <c r="Q21" i="1" s="1"/>
  <c r="A21" i="11" s="1"/>
  <c r="A7" i="11"/>
  <c r="AF8" i="1"/>
  <c r="AF9" i="1" s="1"/>
  <c r="AF10" i="1" s="1"/>
  <c r="AF11" i="1" s="1"/>
  <c r="AF12" i="1" s="1"/>
  <c r="AF13" i="1" s="1"/>
  <c r="AF14" i="1" s="1"/>
  <c r="AF15" i="1" s="1"/>
  <c r="AF16" i="1" s="1"/>
  <c r="AF17" i="1" s="1"/>
  <c r="AF18" i="1" s="1"/>
  <c r="AF19" i="1" s="1"/>
  <c r="AF20" i="1" s="1"/>
  <c r="AF21" i="1" s="1"/>
  <c r="A21" i="7" s="1"/>
  <c r="A7" i="7"/>
  <c r="AR8" i="1"/>
  <c r="AR9" i="1" s="1"/>
  <c r="AR10" i="1" s="1"/>
  <c r="AR11" i="1" s="1"/>
  <c r="AR12" i="1" s="1"/>
  <c r="AR13" i="1" s="1"/>
  <c r="AR14" i="1" s="1"/>
  <c r="AR15" i="1" s="1"/>
  <c r="AR16" i="1" s="1"/>
  <c r="AR17" i="1" s="1"/>
  <c r="AR18" i="1" s="1"/>
  <c r="AR19" i="1" s="1"/>
  <c r="AR20" i="1" s="1"/>
  <c r="AR21" i="1" s="1"/>
  <c r="A21" i="21" s="1"/>
  <c r="A7" i="21"/>
  <c r="V8" i="1"/>
  <c r="V9" i="1" s="1"/>
  <c r="V10" i="1" s="1"/>
  <c r="V11" i="1" s="1"/>
  <c r="V12" i="1" s="1"/>
  <c r="V13" i="1" s="1"/>
  <c r="V14" i="1" s="1"/>
  <c r="V15" i="1" s="1"/>
  <c r="V16" i="1" s="1"/>
  <c r="V17" i="1" s="1"/>
  <c r="V18" i="1" s="1"/>
  <c r="V19" i="1" s="1"/>
  <c r="V20" i="1" s="1"/>
  <c r="V21" i="1" s="1"/>
  <c r="A21" i="13" s="1"/>
  <c r="A7" i="13"/>
  <c r="AL8" i="1"/>
  <c r="AL9" i="1" s="1"/>
  <c r="AL10" i="1" s="1"/>
  <c r="AL11" i="1" s="1"/>
  <c r="AL12" i="1" s="1"/>
  <c r="AL13" i="1" s="1"/>
  <c r="AL14" i="1" s="1"/>
  <c r="AL15" i="1" s="1"/>
  <c r="AL16" i="1" s="1"/>
  <c r="AL17" i="1" s="1"/>
  <c r="AL18" i="1" s="1"/>
  <c r="AL19" i="1" s="1"/>
  <c r="AL20" i="1" s="1"/>
  <c r="AL21" i="1" s="1"/>
  <c r="A21" i="19" s="1"/>
  <c r="A7" i="19"/>
  <c r="F8" i="1"/>
  <c r="F9" i="1" s="1"/>
  <c r="F10" i="1" s="1"/>
  <c r="F11" i="1" s="1"/>
  <c r="F12" i="1" s="1"/>
  <c r="F13" i="1" s="1"/>
  <c r="F14" i="1" s="1"/>
  <c r="F15" i="1" s="1"/>
  <c r="F16" i="1" s="1"/>
  <c r="F17" i="1" s="1"/>
  <c r="F18" i="1" s="1"/>
  <c r="F19" i="1" s="1"/>
  <c r="F20" i="1" s="1"/>
  <c r="F21" i="1" s="1"/>
  <c r="A21" i="28" s="1"/>
  <c r="A7" i="28"/>
  <c r="AX8" i="1"/>
  <c r="AX9" i="1" s="1"/>
  <c r="AX10" i="1" s="1"/>
  <c r="AX11" i="1" s="1"/>
  <c r="AX12" i="1" s="1"/>
  <c r="AX13" i="1" s="1"/>
  <c r="AX14" i="1" s="1"/>
  <c r="AX15" i="1" s="1"/>
  <c r="AX16" i="1" s="1"/>
  <c r="AX17" i="1" s="1"/>
  <c r="AX18" i="1" s="1"/>
  <c r="AX19" i="1" s="1"/>
  <c r="AX20" i="1" s="1"/>
  <c r="AX21" i="1" s="1"/>
  <c r="A21" i="23" s="1"/>
  <c r="A7" i="23"/>
  <c r="L8" i="1"/>
  <c r="L9" i="1" s="1"/>
  <c r="L10" i="1" s="1"/>
  <c r="L11" i="1" s="1"/>
  <c r="L12" i="1" s="1"/>
  <c r="L13" i="1" s="1"/>
  <c r="L14" i="1" s="1"/>
  <c r="L15" i="1" s="1"/>
  <c r="L16" i="1" s="1"/>
  <c r="L17" i="1" s="1"/>
  <c r="L18" i="1" s="1"/>
  <c r="L19" i="1" s="1"/>
  <c r="L20" i="1" s="1"/>
  <c r="L21" i="1" s="1"/>
  <c r="A21" i="9" s="1"/>
  <c r="A7" i="9"/>
  <c r="BD8" i="1"/>
  <c r="BD9" i="1" s="1"/>
  <c r="BD10" i="1" s="1"/>
  <c r="BD11" i="1" s="1"/>
  <c r="BD12" i="1" s="1"/>
  <c r="BD13" i="1" s="1"/>
  <c r="BD14" i="1" s="1"/>
  <c r="BD15" i="1" s="1"/>
  <c r="BD16" i="1" s="1"/>
  <c r="BD17" i="1" s="1"/>
  <c r="BD18" i="1" s="1"/>
  <c r="BD19" i="1" s="1"/>
  <c r="BD20" i="1" s="1"/>
  <c r="BD21" i="1" s="1"/>
  <c r="A21" i="25" s="1"/>
  <c r="A7" i="25"/>
  <c r="AA22" i="1"/>
  <c r="A22" i="15" s="1"/>
  <c r="AA23" i="1"/>
  <c r="A23" i="15" s="1"/>
  <c r="AF22" i="1"/>
  <c r="A22" i="7" s="1"/>
  <c r="AF23" i="1"/>
  <c r="A23" i="7" s="1"/>
  <c r="AL22" i="1"/>
  <c r="A22" i="19" s="1"/>
  <c r="AL23" i="1"/>
  <c r="A23" i="19" s="1"/>
  <c r="V22" i="1"/>
  <c r="A22" i="13" s="1"/>
  <c r="V23" i="1"/>
  <c r="A23" i="13" s="1"/>
  <c r="Q22" i="1"/>
  <c r="A22" i="11" s="1"/>
  <c r="Q23" i="1"/>
  <c r="A23" i="11" s="1"/>
  <c r="BD23" i="1"/>
  <c r="A23" i="25" s="1"/>
  <c r="A11" i="7"/>
  <c r="A8" i="28"/>
  <c r="A5" i="28"/>
  <c r="A3" i="28"/>
  <c r="A4" i="28"/>
  <c r="A6" i="28"/>
  <c r="C20" i="25"/>
  <c r="C19" i="25"/>
  <c r="C18" i="25"/>
  <c r="C17" i="25"/>
  <c r="C16" i="25"/>
  <c r="C15" i="25"/>
  <c r="C14" i="25"/>
  <c r="C12" i="25"/>
  <c r="C10" i="25"/>
  <c r="C9" i="25"/>
  <c r="C8" i="25"/>
  <c r="C6" i="25"/>
  <c r="C5" i="25"/>
  <c r="C4" i="25"/>
  <c r="C3" i="25"/>
  <c r="C2" i="25"/>
  <c r="C20" i="23"/>
  <c r="C19" i="23"/>
  <c r="C18" i="23"/>
  <c r="C17" i="23"/>
  <c r="C16" i="23"/>
  <c r="C15" i="23"/>
  <c r="C14" i="23"/>
  <c r="C12" i="23"/>
  <c r="C10" i="23"/>
  <c r="C9" i="23"/>
  <c r="C8" i="23"/>
  <c r="C6" i="23"/>
  <c r="C5" i="23"/>
  <c r="C4" i="23"/>
  <c r="C3" i="23"/>
  <c r="C2" i="23"/>
  <c r="C20" i="21"/>
  <c r="C19" i="21"/>
  <c r="C18" i="21"/>
  <c r="C17" i="21"/>
  <c r="C16" i="21"/>
  <c r="C15" i="21"/>
  <c r="C14" i="21"/>
  <c r="C12" i="21"/>
  <c r="C10" i="21"/>
  <c r="C9" i="21"/>
  <c r="C8" i="21"/>
  <c r="C6" i="21"/>
  <c r="C5" i="21"/>
  <c r="C4" i="21"/>
  <c r="C3" i="21"/>
  <c r="C2" i="21"/>
  <c r="C20" i="19"/>
  <c r="C19" i="19"/>
  <c r="C18" i="19"/>
  <c r="C17" i="19"/>
  <c r="C16" i="19"/>
  <c r="C15" i="19"/>
  <c r="C14" i="19"/>
  <c r="C12" i="19"/>
  <c r="C10" i="19"/>
  <c r="C9" i="19"/>
  <c r="C8" i="19"/>
  <c r="C6" i="19"/>
  <c r="C5" i="19"/>
  <c r="C4" i="19"/>
  <c r="C3" i="19"/>
  <c r="C2" i="19"/>
  <c r="C20" i="15"/>
  <c r="C19" i="15"/>
  <c r="C18" i="15"/>
  <c r="C17" i="15"/>
  <c r="C16" i="15"/>
  <c r="C15" i="15"/>
  <c r="C14" i="15"/>
  <c r="C11" i="15"/>
  <c r="C10" i="15"/>
  <c r="C9" i="15"/>
  <c r="C8" i="15"/>
  <c r="A8" i="15" s="1"/>
  <c r="C6" i="15"/>
  <c r="A6" i="15" s="1"/>
  <c r="C5" i="15"/>
  <c r="A5" i="15" s="1"/>
  <c r="C4" i="15"/>
  <c r="A4" i="15" s="1"/>
  <c r="C3" i="15"/>
  <c r="A3" i="15" s="1"/>
  <c r="C2" i="15"/>
  <c r="A2" i="15" s="1"/>
  <c r="C20" i="13"/>
  <c r="C19" i="13"/>
  <c r="C18" i="13"/>
  <c r="C17" i="13"/>
  <c r="C16" i="13"/>
  <c r="C15" i="13"/>
  <c r="C14" i="13"/>
  <c r="C12" i="13"/>
  <c r="C10" i="13"/>
  <c r="C9" i="13"/>
  <c r="C8" i="13"/>
  <c r="C6" i="13"/>
  <c r="A6" i="13" s="1"/>
  <c r="C5" i="13"/>
  <c r="A5" i="13" s="1"/>
  <c r="C4" i="13"/>
  <c r="A4" i="13" s="1"/>
  <c r="C3" i="13"/>
  <c r="A3" i="13" s="1"/>
  <c r="C2" i="13"/>
  <c r="A2" i="13" s="1"/>
  <c r="C20" i="11"/>
  <c r="C19" i="11"/>
  <c r="C18" i="11"/>
  <c r="C17" i="11"/>
  <c r="C16" i="11"/>
  <c r="C15" i="11"/>
  <c r="C14" i="11"/>
  <c r="C12" i="11"/>
  <c r="C10" i="11"/>
  <c r="C9" i="11"/>
  <c r="C8" i="11"/>
  <c r="A8" i="11" s="1"/>
  <c r="C6" i="11"/>
  <c r="A6" i="11" s="1"/>
  <c r="C5" i="11"/>
  <c r="A5" i="11" s="1"/>
  <c r="C4" i="11"/>
  <c r="A4" i="11" s="1"/>
  <c r="C3" i="11"/>
  <c r="A3" i="11" s="1"/>
  <c r="C2" i="11"/>
  <c r="A2" i="11" s="1"/>
  <c r="C20" i="9"/>
  <c r="C19" i="9"/>
  <c r="C18" i="9"/>
  <c r="C17" i="9"/>
  <c r="C16" i="9"/>
  <c r="C15" i="9"/>
  <c r="C14" i="9"/>
  <c r="C11" i="9"/>
  <c r="C10" i="9"/>
  <c r="C9" i="9"/>
  <c r="C8" i="9"/>
  <c r="C6" i="9"/>
  <c r="A6" i="9" s="1"/>
  <c r="C5" i="9"/>
  <c r="A5" i="9" s="1"/>
  <c r="C4" i="9"/>
  <c r="A4" i="9" s="1"/>
  <c r="C3" i="9"/>
  <c r="A3" i="9" s="1"/>
  <c r="C2" i="9"/>
  <c r="A2" i="9" s="1"/>
  <c r="F23" i="1" l="1"/>
  <c r="A23" i="28" s="1"/>
  <c r="F22" i="1"/>
  <c r="A22" i="28" s="1"/>
  <c r="AR22" i="1"/>
  <c r="A22" i="21" s="1"/>
  <c r="BD22" i="1"/>
  <c r="A22" i="25" s="1"/>
  <c r="L23" i="1"/>
  <c r="A23" i="9" s="1"/>
  <c r="L22" i="1"/>
  <c r="A22" i="9" s="1"/>
  <c r="AX23" i="1"/>
  <c r="A23" i="23" s="1"/>
  <c r="AR23" i="1"/>
  <c r="A23" i="21" s="1"/>
  <c r="AX22" i="1"/>
  <c r="A22" i="23" s="1"/>
  <c r="L25" i="1"/>
  <c r="L24" i="1"/>
  <c r="A24" i="9" s="1"/>
  <c r="F25" i="1"/>
  <c r="F24" i="1"/>
  <c r="A24" i="28" s="1"/>
  <c r="AR25" i="1"/>
  <c r="AR24" i="1"/>
  <c r="A24" i="21" s="1"/>
  <c r="BD25" i="1"/>
  <c r="BD24" i="1"/>
  <c r="A24" i="25" s="1"/>
  <c r="V25" i="1"/>
  <c r="V24" i="1"/>
  <c r="A24" i="13" s="1"/>
  <c r="AF25" i="1"/>
  <c r="AF24" i="1"/>
  <c r="A24" i="7" s="1"/>
  <c r="Q25" i="1"/>
  <c r="Q24" i="1"/>
  <c r="A24" i="11" s="1"/>
  <c r="AL25" i="1"/>
  <c r="AL24" i="1"/>
  <c r="A24" i="19" s="1"/>
  <c r="AA25" i="1"/>
  <c r="AA24" i="1"/>
  <c r="A24" i="15" s="1"/>
  <c r="A13" i="19"/>
  <c r="A11" i="19"/>
  <c r="A11" i="28"/>
  <c r="A13" i="25"/>
  <c r="A11" i="21"/>
  <c r="A11" i="11"/>
  <c r="A11" i="23"/>
  <c r="A11" i="13"/>
  <c r="A10" i="9"/>
  <c r="A9" i="11"/>
  <c r="A8" i="13"/>
  <c r="A10" i="11"/>
  <c r="A9" i="13"/>
  <c r="A12" i="11"/>
  <c r="A10" i="13"/>
  <c r="A9" i="15"/>
  <c r="A10" i="15"/>
  <c r="A8" i="9"/>
  <c r="A9" i="9"/>
  <c r="A11" i="25"/>
  <c r="A13" i="9"/>
  <c r="A12" i="9"/>
  <c r="A13" i="7"/>
  <c r="C20" i="7"/>
  <c r="A20" i="7" s="1"/>
  <c r="C19" i="7"/>
  <c r="A19" i="7" s="1"/>
  <c r="C18" i="7"/>
  <c r="A18" i="7" s="1"/>
  <c r="C17" i="7"/>
  <c r="A17" i="7" s="1"/>
  <c r="C16" i="7"/>
  <c r="A16" i="7" s="1"/>
  <c r="C15" i="7"/>
  <c r="A15" i="7" s="1"/>
  <c r="C14" i="7"/>
  <c r="A14" i="7" s="1"/>
  <c r="C12" i="7"/>
  <c r="A12" i="7" s="1"/>
  <c r="C10" i="7"/>
  <c r="A10" i="7" s="1"/>
  <c r="C9" i="7"/>
  <c r="A9" i="7" s="1"/>
  <c r="C8" i="7"/>
  <c r="A8" i="7" s="1"/>
  <c r="C6" i="7"/>
  <c r="A6" i="7" s="1"/>
  <c r="C5" i="7"/>
  <c r="A5" i="7" s="1"/>
  <c r="C4" i="7"/>
  <c r="A4" i="7" s="1"/>
  <c r="C3" i="7"/>
  <c r="A3" i="7" s="1"/>
  <c r="C2" i="7"/>
  <c r="A2" i="7" s="1"/>
  <c r="AA26" i="1" l="1"/>
  <c r="AA27" i="1" s="1"/>
  <c r="AA28" i="1" s="1"/>
  <c r="AA29" i="1" s="1"/>
  <c r="A25" i="15"/>
  <c r="V26" i="1"/>
  <c r="V27" i="1" s="1"/>
  <c r="V28" i="1" s="1"/>
  <c r="V29" i="1" s="1"/>
  <c r="A25" i="13"/>
  <c r="F26" i="1"/>
  <c r="F27" i="1" s="1"/>
  <c r="F28" i="1" s="1"/>
  <c r="F29" i="1" s="1"/>
  <c r="A25" i="28"/>
  <c r="AL26" i="1"/>
  <c r="AL27" i="1" s="1"/>
  <c r="AL28" i="1" s="1"/>
  <c r="AL29" i="1" s="1"/>
  <c r="A25" i="19"/>
  <c r="BD26" i="1"/>
  <c r="BD27" i="1" s="1"/>
  <c r="BD28" i="1" s="1"/>
  <c r="BD29" i="1" s="1"/>
  <c r="A25" i="25"/>
  <c r="L26" i="1"/>
  <c r="L27" i="1" s="1"/>
  <c r="L28" i="1" s="1"/>
  <c r="L29" i="1" s="1"/>
  <c r="A25" i="9"/>
  <c r="Q26" i="1"/>
  <c r="Q27" i="1" s="1"/>
  <c r="Q28" i="1" s="1"/>
  <c r="Q29" i="1" s="1"/>
  <c r="A25" i="11"/>
  <c r="AR26" i="1"/>
  <c r="AR27" i="1" s="1"/>
  <c r="AR28" i="1" s="1"/>
  <c r="AR29" i="1" s="1"/>
  <c r="A25" i="21"/>
  <c r="AX24" i="1"/>
  <c r="A24" i="23" s="1"/>
  <c r="AF26" i="1"/>
  <c r="AF27" i="1" s="1"/>
  <c r="AF28" i="1" s="1"/>
  <c r="AF29" i="1" s="1"/>
  <c r="A25" i="7"/>
  <c r="AX25" i="1"/>
  <c r="A13" i="23"/>
  <c r="A11" i="9"/>
  <c r="A9" i="28"/>
  <c r="A10" i="28"/>
  <c r="A13" i="21"/>
  <c r="A11" i="15"/>
  <c r="A13" i="13"/>
  <c r="A20" i="9"/>
  <c r="A12" i="13"/>
  <c r="A13" i="11"/>
  <c r="A19" i="9"/>
  <c r="A15" i="9"/>
  <c r="A14" i="9"/>
  <c r="A18" i="9"/>
  <c r="A17" i="9"/>
  <c r="A16" i="9"/>
  <c r="I3" i="1"/>
  <c r="I4" i="1" s="1"/>
  <c r="AX26" i="1" l="1"/>
  <c r="AX27" i="1" s="1"/>
  <c r="AX28" i="1" s="1"/>
  <c r="AX29" i="1" s="1"/>
  <c r="A25" i="23"/>
  <c r="A12" i="28"/>
  <c r="A13" i="28"/>
  <c r="A14" i="11"/>
  <c r="A14" i="15"/>
  <c r="A14" i="13"/>
  <c r="A13" i="15"/>
  <c r="A12" i="15"/>
  <c r="I5" i="1"/>
  <c r="I6" i="1" s="1"/>
  <c r="BA20" i="1"/>
  <c r="B20" i="25" s="1"/>
  <c r="AO20" i="1"/>
  <c r="B20" i="21" s="1"/>
  <c r="AU20" i="1"/>
  <c r="B20" i="23" s="1"/>
  <c r="AH20" i="1"/>
  <c r="BA19" i="1"/>
  <c r="B19" i="25" s="1"/>
  <c r="AH19" i="1"/>
  <c r="AU19" i="1"/>
  <c r="B19" i="23" s="1"/>
  <c r="AO19" i="1"/>
  <c r="B19" i="21" s="1"/>
  <c r="BA18" i="1"/>
  <c r="B18" i="25" s="1"/>
  <c r="AU18" i="1"/>
  <c r="B18" i="23" s="1"/>
  <c r="AN18" i="1"/>
  <c r="AI18" i="1"/>
  <c r="B18" i="19" s="1"/>
  <c r="AH17" i="1"/>
  <c r="BA17" i="1"/>
  <c r="B17" i="25" s="1"/>
  <c r="AU17" i="1"/>
  <c r="B17" i="23" s="1"/>
  <c r="AO17" i="1"/>
  <c r="B17" i="21" s="1"/>
  <c r="AU16" i="1"/>
  <c r="B16" i="23" s="1"/>
  <c r="AH16" i="1"/>
  <c r="BA16" i="1"/>
  <c r="B16" i="25" s="1"/>
  <c r="AO16" i="1"/>
  <c r="B16" i="21" s="1"/>
  <c r="BA15" i="1"/>
  <c r="B15" i="25" s="1"/>
  <c r="AU15" i="1"/>
  <c r="B15" i="23" s="1"/>
  <c r="AO15" i="1"/>
  <c r="B15" i="21" s="1"/>
  <c r="BA14" i="1"/>
  <c r="B14" i="25" s="1"/>
  <c r="AU14" i="1"/>
  <c r="B14" i="23" s="1"/>
  <c r="AO14" i="1"/>
  <c r="B14" i="21" s="1"/>
  <c r="AI14" i="1"/>
  <c r="B14" i="19" s="1"/>
  <c r="AO12" i="1"/>
  <c r="B12" i="21" s="1"/>
  <c r="AU12" i="1"/>
  <c r="B12" i="23" s="1"/>
  <c r="BA12" i="1"/>
  <c r="B12" i="25" s="1"/>
  <c r="AI12" i="1"/>
  <c r="B12" i="19" s="1"/>
  <c r="BA10" i="1"/>
  <c r="B10" i="25" s="1"/>
  <c r="AU10" i="1"/>
  <c r="B10" i="23" s="1"/>
  <c r="AO10" i="1"/>
  <c r="B10" i="21" s="1"/>
  <c r="AI10" i="1"/>
  <c r="B10" i="19" s="1"/>
  <c r="AI9" i="1"/>
  <c r="B9" i="19" s="1"/>
  <c r="AO9" i="1"/>
  <c r="B9" i="21" s="1"/>
  <c r="AU9" i="1"/>
  <c r="B9" i="23" s="1"/>
  <c r="BA9" i="1"/>
  <c r="B9" i="25" s="1"/>
  <c r="B8" i="25"/>
  <c r="B8" i="23"/>
  <c r="B8" i="21"/>
  <c r="B8" i="19"/>
  <c r="BA6" i="1"/>
  <c r="B6" i="25" s="1"/>
  <c r="AU6" i="1"/>
  <c r="B6" i="23" s="1"/>
  <c r="AO6" i="1"/>
  <c r="B6" i="21" s="1"/>
  <c r="AI6" i="1"/>
  <c r="B6" i="19" s="1"/>
  <c r="BA5" i="1"/>
  <c r="B5" i="25" s="1"/>
  <c r="AU5" i="1"/>
  <c r="B5" i="23" s="1"/>
  <c r="AO5" i="1"/>
  <c r="B5" i="21" s="1"/>
  <c r="AI5" i="1"/>
  <c r="B5" i="19" s="1"/>
  <c r="BA4" i="1"/>
  <c r="B4" i="25" s="1"/>
  <c r="AU4" i="1"/>
  <c r="B4" i="23" s="1"/>
  <c r="AO4" i="1"/>
  <c r="B4" i="21" s="1"/>
  <c r="AI4" i="1"/>
  <c r="B4" i="19" s="1"/>
  <c r="BA3" i="1"/>
  <c r="B3" i="25" s="1"/>
  <c r="AU3" i="1"/>
  <c r="B3" i="23" s="1"/>
  <c r="AO3" i="1"/>
  <c r="B3" i="21" s="1"/>
  <c r="AI3" i="1"/>
  <c r="B3" i="19" s="1"/>
  <c r="BA2" i="1"/>
  <c r="B2" i="25" s="1"/>
  <c r="AU2" i="1"/>
  <c r="B2" i="23" s="1"/>
  <c r="AI2" i="1"/>
  <c r="B2" i="19" s="1"/>
  <c r="AO2" i="1"/>
  <c r="B2" i="21" s="1"/>
  <c r="A14" i="28" l="1"/>
  <c r="A15" i="13"/>
  <c r="A15" i="15"/>
  <c r="A15" i="11"/>
  <c r="A6" i="25"/>
  <c r="A14" i="25"/>
  <c r="A16" i="23"/>
  <c r="A18" i="25"/>
  <c r="A20" i="25"/>
  <c r="A3" i="19"/>
  <c r="A5" i="19"/>
  <c r="A9" i="25"/>
  <c r="A12" i="19"/>
  <c r="A15" i="21"/>
  <c r="A17" i="21"/>
  <c r="A19" i="21"/>
  <c r="A3" i="21"/>
  <c r="A5" i="21"/>
  <c r="A9" i="23"/>
  <c r="A12" i="25"/>
  <c r="A15" i="23"/>
  <c r="A17" i="23"/>
  <c r="A19" i="23"/>
  <c r="A4" i="25"/>
  <c r="A10" i="25"/>
  <c r="A5" i="23"/>
  <c r="A12" i="23"/>
  <c r="A15" i="25"/>
  <c r="A17" i="25"/>
  <c r="A3" i="25"/>
  <c r="A5" i="25"/>
  <c r="A9" i="19"/>
  <c r="A12" i="21"/>
  <c r="A16" i="21"/>
  <c r="A19" i="25"/>
  <c r="A2" i="21"/>
  <c r="A4" i="19"/>
  <c r="A6" i="19"/>
  <c r="A8" i="19"/>
  <c r="A10" i="19"/>
  <c r="A14" i="19"/>
  <c r="A16" i="25"/>
  <c r="A18" i="19"/>
  <c r="A2" i="25"/>
  <c r="A8" i="25"/>
  <c r="A3" i="23"/>
  <c r="A9" i="21"/>
  <c r="A2" i="19"/>
  <c r="A4" i="21"/>
  <c r="A6" i="21"/>
  <c r="A8" i="21"/>
  <c r="A10" i="21"/>
  <c r="A14" i="21"/>
  <c r="A20" i="23"/>
  <c r="A2" i="23"/>
  <c r="A4" i="23"/>
  <c r="A6" i="23"/>
  <c r="A8" i="23"/>
  <c r="A10" i="23"/>
  <c r="A14" i="23"/>
  <c r="A18" i="23"/>
  <c r="A20" i="21"/>
  <c r="AI16" i="1"/>
  <c r="B16" i="19" s="1"/>
  <c r="AI17" i="1"/>
  <c r="B17" i="19" s="1"/>
  <c r="AI20" i="1"/>
  <c r="B20" i="19" s="1"/>
  <c r="AI15" i="1"/>
  <c r="B15" i="19" s="1"/>
  <c r="AI19" i="1"/>
  <c r="B19" i="19" s="1"/>
  <c r="AO18" i="1"/>
  <c r="B18" i="21" s="1"/>
  <c r="A15" i="28" l="1"/>
  <c r="A16" i="11"/>
  <c r="A16" i="15"/>
  <c r="I8" i="1"/>
  <c r="I7" i="1"/>
  <c r="A16" i="13"/>
  <c r="A19" i="19"/>
  <c r="A15" i="19"/>
  <c r="A20" i="19"/>
  <c r="A17" i="19"/>
  <c r="A16" i="19"/>
  <c r="A18" i="21"/>
  <c r="A16" i="28" l="1"/>
  <c r="A17" i="15"/>
  <c r="A17" i="13"/>
  <c r="A17" i="11"/>
  <c r="I9" i="1"/>
  <c r="A17" i="28" l="1"/>
  <c r="A18" i="11"/>
  <c r="A18" i="13"/>
  <c r="A18" i="15"/>
  <c r="I10" i="1"/>
  <c r="I11" i="1" s="1"/>
  <c r="A18" i="28" l="1"/>
  <c r="A19" i="11"/>
  <c r="A19" i="15"/>
  <c r="A19" i="13"/>
  <c r="I12" i="1"/>
  <c r="I13" i="1" s="1"/>
  <c r="A19" i="28" l="1"/>
  <c r="A20" i="11"/>
  <c r="A20" i="13"/>
  <c r="A20" i="15"/>
  <c r="I14" i="1"/>
  <c r="A20" i="28" l="1"/>
  <c r="I15" i="1"/>
  <c r="I16" i="1" l="1"/>
  <c r="I17" i="1" l="1"/>
  <c r="I18" i="1" l="1"/>
  <c r="I19" i="1" l="1"/>
  <c r="I20" i="1" l="1"/>
</calcChain>
</file>

<file path=xl/sharedStrings.xml><?xml version="1.0" encoding="utf-8"?>
<sst xmlns="http://schemas.openxmlformats.org/spreadsheetml/2006/main" count="1051" uniqueCount="193">
  <si>
    <t>Group</t>
  </si>
  <si>
    <t>ALL_FCOE_100G_SR4_QSFP</t>
  </si>
  <si>
    <t>ALL_100M_16GSWL_QSFP</t>
  </si>
  <si>
    <t>ALL_10GLWL_SFP</t>
  </si>
  <si>
    <t>ALL_10GSWL_SFP</t>
  </si>
  <si>
    <t>ALL_16GLWL_SFP</t>
  </si>
  <si>
    <t>ALL_16GSWL_SFP</t>
  </si>
  <si>
    <t>ALL_25Km_16GLWL_SFP</t>
  </si>
  <si>
    <t>ALL_25Km_32GELWL_SFP</t>
  </si>
  <si>
    <t>ALL_2K_QSFP</t>
  </si>
  <si>
    <t>ALL_2Km_32GLWL_QSFP</t>
  </si>
  <si>
    <t>ALL_32GLWL_SFP</t>
  </si>
  <si>
    <t>ALL_32GSWL_QSFP</t>
  </si>
  <si>
    <t>ALL_32GSWL_SFP</t>
  </si>
  <si>
    <t>ALL_FCOE_40G_QSFP</t>
  </si>
  <si>
    <t>ALL_FCOE_40G_QSFP_LR</t>
  </si>
  <si>
    <t>ALL_10GE_SR_SFP</t>
  </si>
  <si>
    <t>ALL_10GE_LR_SFP</t>
  </si>
  <si>
    <t>__END__</t>
  </si>
  <si>
    <t>High Warn Adjust (mA)</t>
  </si>
  <si>
    <t>Rule</t>
  </si>
  <si>
    <t>Command</t>
  </si>
  <si>
    <t>CLI Instructions</t>
  </si>
  <si>
    <t>Value</t>
  </si>
  <si>
    <t>Mfg. P/N</t>
  </si>
  <si>
    <t>57-0000075-01</t>
  </si>
  <si>
    <t>57-0000076-01</t>
  </si>
  <si>
    <t>57-1000129-01</t>
  </si>
  <si>
    <t>57-1000326-01</t>
  </si>
  <si>
    <t>57-1000480-01</t>
  </si>
  <si>
    <t>Alert Levels</t>
  </si>
  <si>
    <t>None</t>
  </si>
  <si>
    <t>info</t>
  </si>
  <si>
    <t>warning</t>
  </si>
  <si>
    <t>error</t>
  </si>
  <si>
    <t>critical</t>
  </si>
  <si>
    <t>Current Low (mA)</t>
  </si>
  <si>
    <t>Current High (mA)</t>
  </si>
  <si>
    <t>Voltage High (mV)</t>
  </si>
  <si>
    <t>Voltage Low (mV)</t>
  </si>
  <si>
    <r>
      <t>Temp High (</t>
    </r>
    <r>
      <rPr>
        <b/>
        <sz val="11"/>
        <color theme="1"/>
        <rFont val="Calibri"/>
        <family val="2"/>
      </rPr>
      <t>C)</t>
    </r>
  </si>
  <si>
    <t>Temp Low (C)</t>
  </si>
  <si>
    <t>Tx High (dBm)</t>
  </si>
  <si>
    <t>Tx High (uW)</t>
  </si>
  <si>
    <t>Tx Low (dBm)</t>
  </si>
  <si>
    <t>Tx Low (uW)</t>
  </si>
  <si>
    <t>Rx High (dBm)</t>
  </si>
  <si>
    <t>Rx High (uW)</t>
  </si>
  <si>
    <t>Rx Low (dBm)</t>
  </si>
  <si>
    <t>Rx Low (uW)</t>
  </si>
  <si>
    <t>Current High Sev</t>
  </si>
  <si>
    <t>Current High QT</t>
  </si>
  <si>
    <t>Current Low Sev</t>
  </si>
  <si>
    <t>Current Low QT</t>
  </si>
  <si>
    <t>Voltage Low Sev</t>
  </si>
  <si>
    <t>Voltage Low QT</t>
  </si>
  <si>
    <t>Voltage High Sev</t>
  </si>
  <si>
    <t>Voltage High QT</t>
  </si>
  <si>
    <t>Current High Action</t>
  </si>
  <si>
    <t>Current Low Action</t>
  </si>
  <si>
    <t>Voltage High Action</t>
  </si>
  <si>
    <t>Voltage Low Action</t>
  </si>
  <si>
    <t>Temp High Sev</t>
  </si>
  <si>
    <t>Temp High QT</t>
  </si>
  <si>
    <t>Temp High Action</t>
  </si>
  <si>
    <t>Temp Low Sev</t>
  </si>
  <si>
    <t>Temp Low QT</t>
  </si>
  <si>
    <t>Temp Low Action</t>
  </si>
  <si>
    <t>Tx Low Sev</t>
  </si>
  <si>
    <t>Tx Low QT</t>
  </si>
  <si>
    <t>Tx Low Action</t>
  </si>
  <si>
    <t>Tx High Sev</t>
  </si>
  <si>
    <t>Tx High QT</t>
  </si>
  <si>
    <t>Tx High Action</t>
  </si>
  <si>
    <t>Rx High Sev</t>
  </si>
  <si>
    <t>Rx High QT</t>
  </si>
  <si>
    <t>Rx High Action</t>
  </si>
  <si>
    <t>Rx Low Sev</t>
  </si>
  <si>
    <t>Rx Low QT</t>
  </si>
  <si>
    <t>Rx Low Action</t>
  </si>
  <si>
    <t>Current High Name Prefix</t>
  </si>
  <si>
    <t>Current Low Name Prefix</t>
  </si>
  <si>
    <t>Voltage High Name Prefix</t>
  </si>
  <si>
    <t>Voltage Low Name Prefix</t>
  </si>
  <si>
    <t>Temp Low Name Prefix</t>
  </si>
  <si>
    <t>Temp High Name Prefix</t>
  </si>
  <si>
    <t>Tx High Name Prefix</t>
  </si>
  <si>
    <t>Tx Low Name Prefix</t>
  </si>
  <si>
    <t>Rx High Name Prefix</t>
  </si>
  <si>
    <t>Rx Low Name Prefix</t>
  </si>
  <si>
    <t>General Instructions</t>
  </si>
  <si>
    <t xml:space="preserve">Use the QT (Quiet Time) and Sev (Severity) columns to set the quiet time and severity of each rule. The rule name is a concatenation of the prefix, group name, and threshold. </t>
  </si>
  <si>
    <t xml:space="preserve">Not all groups may be applicable to your switch or version of firmware so you may get an error stating that the group does not exist. </t>
  </si>
  <si>
    <t>If you already created the rules and want to change them, change "mapsrule --create" in column B of the CLI sheets to "mapsrule --config".</t>
  </si>
  <si>
    <t>You can delete and add rows and columns so long as they are not used by the script or Excel macros. Tips:</t>
  </si>
  <si>
    <t>* All columns are used but you may insert any column you want or move columns</t>
  </si>
  <si>
    <t>* Do not change the existing column headers.</t>
  </si>
  <si>
    <t>* Any row can be removed except the row with __END__</t>
  </si>
  <si>
    <t>* If inserting rows for new rules, the group must be valid.</t>
  </si>
  <si>
    <t>* __END__ in any column signifies the end of rule creation.</t>
  </si>
  <si>
    <t>* Actions must be semi-colon seperated, not a comma.</t>
  </si>
  <si>
    <t>cur_h_</t>
  </si>
  <si>
    <t>cur_l_</t>
  </si>
  <si>
    <t>volt_h_</t>
  </si>
  <si>
    <t>volt_l_</t>
  </si>
  <si>
    <t>temp_h_</t>
  </si>
  <si>
    <t>temp_l_</t>
  </si>
  <si>
    <t>tx_h_</t>
  </si>
  <si>
    <t>tx_l_</t>
  </si>
  <si>
    <t>rx_h_</t>
  </si>
  <si>
    <t>rx_l_</t>
  </si>
  <si>
    <t>All SFP groups for the SFPs supported by the chassis are automatically created by FOS. Groups</t>
  </si>
  <si>
    <t>for SFPs not supported by the chassis are not created. The formulas in this workbook have no</t>
  </si>
  <si>
    <t>way of knowing which groups actually exists so you will need to delete those rows or ignore</t>
  </si>
  <si>
    <t>the FOS errors when creating rules for non-existent groups.</t>
  </si>
  <si>
    <t>57-1000294-02</t>
  </si>
  <si>
    <t>57-1000263-01</t>
  </si>
  <si>
    <t>Only the rules are created via the CLI. You will need to manually add the rules to whatever policy you want to add them to.</t>
  </si>
  <si>
    <t>sfp_rules_r6.xlsx</t>
  </si>
  <si>
    <t>First version publicly distributed version</t>
  </si>
  <si>
    <t>Overview</t>
  </si>
  <si>
    <t>sfp_rules_r7.xlsx</t>
  </si>
  <si>
    <t>Added "sfp-marginal" to all actions.</t>
  </si>
  <si>
    <t>sfp_rules_r8.xlsx</t>
  </si>
  <si>
    <t>Improved instructions</t>
  </si>
  <si>
    <t>Added part numbers for new secure optics. There is no difference in the CLI output. This only effects scripts using this Workbook.</t>
  </si>
  <si>
    <t>57-1000114-01, 57-1000492-01</t>
  </si>
  <si>
    <t>57-1000115-01, 57-1000493-01</t>
  </si>
  <si>
    <t>57-0000088-01, 57-1000487-01</t>
  </si>
  <si>
    <t>57-0000089-01, 57-1000488-01</t>
  </si>
  <si>
    <t>57-1000262-01, 57-1000489-01</t>
  </si>
  <si>
    <t>57-1000333-01, 57-1000485-01</t>
  </si>
  <si>
    <t>57-1000332-01, 57-1000486-01</t>
  </si>
  <si>
    <t>57-1000351-01, 57-1000490-01</t>
  </si>
  <si>
    <t>raslog;snmp-trap;email;sfp-marginal</t>
  </si>
  <si>
    <t>Column I, "High Warn Adjust (mA)" is hidden because it is not used.</t>
  </si>
  <si>
    <t>FOS 9.0.1a does not always have a default quiet time and when there is one, it's often a much shorter time than usually desired. A quiet time of of 86400 sec (24 hours) used herein is common but you should discuss this with your customer before implementing a quiet time.</t>
  </si>
  <si>
    <t>Quiet Time</t>
  </si>
  <si>
    <t>Miscellaneous</t>
  </si>
  <si>
    <t>Low Warning</t>
  </si>
  <si>
    <t>The low threshold default is "informational", not "warning". Although making these a "warning" was initially a mistake, it was left in since most customers prefer a warning since information alerts are typically ignored.</t>
  </si>
  <si>
    <t>dBm to uW</t>
  </si>
  <si>
    <t>Non-default Rules</t>
  </si>
  <si>
    <t>Tx Low Rule Name for ALL_16GLWL_SFP</t>
  </si>
  <si>
    <t>Although 126 uW is consistent with the default threshold, the actual default rule name is xxxx_125. Since custom rule names herein are created based on the uW threshold, the new rule ends in xxxx_126 instead of xxxx_125.</t>
  </si>
  <si>
    <t>Tx High (uW) and Tx Low (uW) rules for ALL_FCOE_40G_QSFP, ALL_FCOE_100G_SR4_QSFP are what I believ was intended for the default but these rules are not actually present in FOS 9.0.1a.</t>
  </si>
  <si>
    <t>Rx High (uW) and Rx Low (uW) rules for ALL_32GSWL_QSFP are what I believ was intended for the default but these rules are not actually present in FOS 9.0.1a.</t>
  </si>
  <si>
    <t>40Km and 80Km ELWL SFPs</t>
  </si>
  <si>
    <t>Hopefully in the next spin of this Workbook, the values for the ELWL optics will be included. There are default values for them in FOS 9.0.1a but they are not present in this Workbook.</t>
  </si>
  <si>
    <t xml:space="preserve">Values uW thresholds are used in MAPS but I started with dBm and converted to uW. As a result, the some of the thresholds may be off by a few uW. </t>
  </si>
  <si>
    <t>The CLI output is created from macros. To copy and paste into an SSH session, you will want the cell values, not the formulas. To convert the formulas to values, copy column A from the CLI_xxx sheet, paste special -&gt; values. Alternatively, print the sheet to PDF.</t>
  </si>
  <si>
    <t>Most people prefer to think of light power in terms of dBm so the thresholds in uW are caluclated from the dBm values. Some customers prefer uW and some feel very strongly about how light power should be represented. Since the rules are claculated from the uW column, you can simply delete the formula in the uW column and enter the threshold in uW for customers who prefer to specify light power in uW.</t>
  </si>
  <si>
    <t>As MAPS developed and additional experience was gained, new or revised SFP monitoring thresholds were created. The most significant changes, primarily new rules, were between 8.2.x and 9.0. FOS upgrades cannot alter an existing configuration so the default MAPS rules are notaltered on code upgrades.</t>
  </si>
  <si>
    <t>Although the initial intent of this workbook was to aid in creating the new defaults when upgrading from FOS 8.x to 9.x, many people find it a useful tool to generate CLI for their own custom rules by modifyng the values on the "new_SFP_rules" tab.</t>
  </si>
  <si>
    <t>Except as noted on the "Notes" sheet, all values in the "new_SFP_rules" sheet are the default values in FOS 9.0 except as noted on the "Notes" tab.</t>
  </si>
  <si>
    <t>API Instruction</t>
  </si>
  <si>
    <t>A Python script that reads this workbook and makes the changes directly against the API is also available. Contact me, Jack Consoli, directly if interested.</t>
  </si>
  <si>
    <t>sfp_rules_r10.xlsx</t>
  </si>
  <si>
    <t>Added "Notes" sheet</t>
  </si>
  <si>
    <t>Corrected QSFP thresholds.</t>
  </si>
  <si>
    <t>Minor threshold value changes to match what was actually released. Keep in mind that this workbook was created from proposed thresholds before FOS 9.0 was released so there were a few minor discrepencies between plan and what was actually implemented.</t>
  </si>
  <si>
    <t>Improved "Instructions".</t>
  </si>
  <si>
    <t>sfp_rules_r11.xlsx</t>
  </si>
  <si>
    <t>Added 64G SFPs</t>
  </si>
  <si>
    <t>Revised default thrsholds for FOS v9.2.0</t>
  </si>
  <si>
    <t>Removed 8.2 -&gt; 9.0 color coding changes</t>
  </si>
  <si>
    <t>57-1000335-01, 57-1000494-01</t>
  </si>
  <si>
    <t>ALL_25Km_32GELWL_JBA_SFP</t>
  </si>
  <si>
    <t>57-1000498-01</t>
  </si>
  <si>
    <t>ALL_25Km_64GELWL_SFP</t>
  </si>
  <si>
    <t>57-1000497-01</t>
  </si>
  <si>
    <t>ALL_2Km_GEN7LWL_QSFP</t>
  </si>
  <si>
    <t>57-1000506-01</t>
  </si>
  <si>
    <t>ALL_32GLWL_JDB_SFP</t>
  </si>
  <si>
    <t>57-1000333-01, 57-1000486-01</t>
  </si>
  <si>
    <t>ALL_64GLWL_SFP</t>
  </si>
  <si>
    <t>57-1000496-01</t>
  </si>
  <si>
    <t>ALL_64GSWL_SFP</t>
  </si>
  <si>
    <t>57-1000495-01</t>
  </si>
  <si>
    <t>57-1000505-01</t>
  </si>
  <si>
    <t>ALL_64GSWL_SFP_DD</t>
  </si>
  <si>
    <t>API Action</t>
  </si>
  <si>
    <t>CLI Action</t>
  </si>
  <si>
    <t>Note: Actions are API actions. These actions are also the actions used in the CLI tabs. The API actions are the same except as noted below. You ay need to do a global replace on these actions:</t>
  </si>
  <si>
    <t>sfp-marginal</t>
  </si>
  <si>
    <t>sfp_marginal</t>
  </si>
  <si>
    <t>snmp-trap</t>
  </si>
  <si>
    <t>sfp_rules_r12.xlsx</t>
  </si>
  <si>
    <t>Fixed incorrect low temperature value on (2) rules.</t>
  </si>
  <si>
    <t>ALL_40Km_16GELWL_SFP</t>
  </si>
  <si>
    <t>ALL_40Km_32GELWL_SFP</t>
  </si>
  <si>
    <t>Added place holders for new SFPs &amp; QSFPs</t>
  </si>
  <si>
    <t xml:space="preserve">ALL_80Km_8GELWL_SFP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</si>
</sst>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theme="1"/>
      <name val="Calibri"/>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0" fontId="1" fillId="0" borderId="0" xfId="0" applyFont="1" applyAlignment="1">
      <alignment wrapText="1"/>
    </xf>
    <xf numFmtId="0" fontId="1" fillId="0" borderId="0" xfId="0" applyFont="1"/>
    <xf numFmtId="0" fontId="1"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Alignment="1">
      <alignment vertical="top" wrapText="1"/>
    </xf>
    <xf numFmtId="0" fontId="3" fillId="0" borderId="0" xfId="0" applyFont="1" applyAlignment="1">
      <alignment wrapText="1"/>
    </xf>
    <xf numFmtId="49" fontId="0" fillId="0" borderId="1" xfId="0" quotePrefix="1" applyNumberFormat="1" applyBorder="1" applyAlignment="1">
      <alignment horizontal="center" vertical="top"/>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0" fillId="0" borderId="0" xfId="0" applyAlignment="1">
      <alignment vertical="top" wrapText="1"/>
    </xf>
    <xf numFmtId="0" fontId="1"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4" workbookViewId="0">
      <selection activeCell="B18" sqref="B18"/>
    </sheetView>
  </sheetViews>
  <sheetFormatPr defaultRowHeight="14.5" x14ac:dyDescent="0.35"/>
  <cols>
    <col min="1" max="1" width="18.6328125" customWidth="1"/>
    <col min="2" max="2" width="62.6328125" style="1" customWidth="1"/>
  </cols>
  <sheetData>
    <row r="1" spans="1:2" x14ac:dyDescent="0.35">
      <c r="A1" t="s">
        <v>118</v>
      </c>
      <c r="B1" s="1" t="s">
        <v>119</v>
      </c>
    </row>
    <row r="3" spans="1:2" x14ac:dyDescent="0.35">
      <c r="A3" t="s">
        <v>121</v>
      </c>
      <c r="B3" s="1" t="s">
        <v>122</v>
      </c>
    </row>
    <row r="5" spans="1:2" x14ac:dyDescent="0.35">
      <c r="A5" t="s">
        <v>123</v>
      </c>
      <c r="B5" s="1" t="s">
        <v>124</v>
      </c>
    </row>
    <row r="6" spans="1:2" ht="29" x14ac:dyDescent="0.35">
      <c r="B6" s="1" t="s">
        <v>125</v>
      </c>
    </row>
    <row r="8" spans="1:2" x14ac:dyDescent="0.35">
      <c r="A8" t="s">
        <v>157</v>
      </c>
      <c r="B8" s="1" t="s">
        <v>158</v>
      </c>
    </row>
    <row r="9" spans="1:2" x14ac:dyDescent="0.35">
      <c r="B9" s="1" t="s">
        <v>161</v>
      </c>
    </row>
    <row r="10" spans="1:2" x14ac:dyDescent="0.35">
      <c r="B10" s="1" t="s">
        <v>159</v>
      </c>
    </row>
    <row r="11" spans="1:2" ht="58" x14ac:dyDescent="0.35">
      <c r="B11" s="1" t="s">
        <v>160</v>
      </c>
    </row>
    <row r="13" spans="1:2" x14ac:dyDescent="0.35">
      <c r="A13" t="s">
        <v>162</v>
      </c>
      <c r="B13" s="1" t="s">
        <v>163</v>
      </c>
    </row>
    <row r="14" spans="1:2" x14ac:dyDescent="0.35">
      <c r="B14" s="1" t="s">
        <v>164</v>
      </c>
    </row>
    <row r="15" spans="1:2" x14ac:dyDescent="0.35">
      <c r="B15" s="1" t="s">
        <v>165</v>
      </c>
    </row>
    <row r="17" spans="1:2" x14ac:dyDescent="0.35">
      <c r="A17" t="s">
        <v>187</v>
      </c>
      <c r="B17" s="1" t="s">
        <v>188</v>
      </c>
    </row>
    <row r="18" spans="1:2" x14ac:dyDescent="0.35">
      <c r="B18" s="1" t="s">
        <v>191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B1" workbookViewId="0">
      <selection activeCell="A6" sqref="A6:C7"/>
    </sheetView>
  </sheetViews>
  <sheetFormatPr defaultRowHeight="14.5" x14ac:dyDescent="0.35"/>
  <cols>
    <col min="1" max="1" width="160.6328125" customWidth="1"/>
    <col min="2" max="2" width="50.6328125" customWidth="1"/>
    <col min="3" max="3" width="24.90625" customWidth="1"/>
  </cols>
  <sheetData>
    <row r="1" spans="1:3" x14ac:dyDescent="0.35">
      <c r="A1" t="s">
        <v>20</v>
      </c>
      <c r="B1" t="s">
        <v>21</v>
      </c>
      <c r="C1" t="s">
        <v>0</v>
      </c>
    </row>
    <row r="2" spans="1:3" x14ac:dyDescent="0.35">
      <c r="A2" t="str">
        <f>IF(ISBLANK(new_SFP_rules!X2),"",CONCATENATE(B2,C2," -severity ",new_SFP_rules!Z2," -qt ",new_SFP_rules!AA2," -monitor SFP_TEMP -value ",new_SFP_rules!X2, " -op GE -action ",SUBSTITUTE(new_SFP_rules!AB2,";",",")))</f>
        <v>mapsrule --create temp_h_ALL_10GE_SR_SFP_90 -group ALL_10GE_SR_SFP -severity warning -qt 86400 -monitor SFP_TEMP -value 90 -op GE -action raslog,snmp-trap,email,sfp-marginal</v>
      </c>
      <c r="B2" t="str">
        <f>CONCATENATE("mapsrule --create ",new_SFP_rules!Y2,new_SFP_rules!A2,"_",new_SFP_rules!X2)</f>
        <v>mapsrule --create temp_h_ALL_10GE_SR_SFP_90</v>
      </c>
      <c r="C2" t="str">
        <f>CONCATENATE(" -group ",new_SFP_rules!A2)</f>
        <v xml:space="preserve"> -group ALL_10GE_SR_SFP</v>
      </c>
    </row>
    <row r="3" spans="1:3" x14ac:dyDescent="0.35">
      <c r="A3" t="str">
        <f>IF(ISBLANK(new_SFP_rules!X3),"",CONCATENATE(B3,C3," -severity ",new_SFP_rules!Z3," -qt ",new_SFP_rules!AA3," -monitor SFP_TEMP -value ",new_SFP_rules!X3, " -op GE -action ",SUBSTITUTE(new_SFP_rules!AB3,";",",")))</f>
        <v>mapsrule --create temp_h_ALL_10GE_LR_SFP_90 -group ALL_10GE_LR_SFP -severity warning -qt 86400 -monitor SFP_TEMP -value 90 -op GE -action raslog,snmp-trap,email,sfp-marginal</v>
      </c>
      <c r="B3" t="str">
        <f>CONCATENATE("mapsrule --create ",new_SFP_rules!Y3,new_SFP_rules!A3,"_",new_SFP_rules!X3)</f>
        <v>mapsrule --create temp_h_ALL_10GE_LR_SFP_90</v>
      </c>
      <c r="C3" t="str">
        <f>CONCATENATE(" -group ",new_SFP_rules!A3)</f>
        <v xml:space="preserve"> -group ALL_10GE_LR_SFP</v>
      </c>
    </row>
    <row r="4" spans="1:3" x14ac:dyDescent="0.35">
      <c r="A4" t="str">
        <f>IF(ISBLANK(new_SFP_rules!X4),"",CONCATENATE(B4,C4," -severity ",new_SFP_rules!Z4," -qt ",new_SFP_rules!AA4," -monitor SFP_TEMP -value ",new_SFP_rules!X4, " -op GE -action ",SUBSTITUTE(new_SFP_rules!AB4,";",",")))</f>
        <v>mapsrule --create temp_h_ALL_10GSWL_SFP_90 -group ALL_10GSWL_SFP -severity warning -qt 86400 -monitor SFP_TEMP -value 90 -op GE -action raslog,snmp-trap,email,sfp-marginal</v>
      </c>
      <c r="B4" t="str">
        <f>CONCATENATE("mapsrule --create ",new_SFP_rules!Y4,new_SFP_rules!A4,"_",new_SFP_rules!X4)</f>
        <v>mapsrule --create temp_h_ALL_10GSWL_SFP_90</v>
      </c>
      <c r="C4" t="str">
        <f>CONCATENATE(" -group ",new_SFP_rules!A4)</f>
        <v xml:space="preserve"> -group ALL_10GSWL_SFP</v>
      </c>
    </row>
    <row r="5" spans="1:3" x14ac:dyDescent="0.35">
      <c r="A5" t="str">
        <f>IF(ISBLANK(new_SFP_rules!X5),"",CONCATENATE(B5,C5," -severity ",new_SFP_rules!Z5," -qt ",new_SFP_rules!AA5," -monitor SFP_TEMP -value ",new_SFP_rules!X5, " -op GE -action ",SUBSTITUTE(new_SFP_rules!AB5,";",",")))</f>
        <v>mapsrule --create temp_h_ALL_10GLWL_SFP_90 -group ALL_10GLWL_SFP -severity warning -qt 86400 -monitor SFP_TEMP -value 90 -op GE -action raslog,snmp-trap,email,sfp-marginal</v>
      </c>
      <c r="B5" t="str">
        <f>CONCATENATE("mapsrule --create ",new_SFP_rules!Y5,new_SFP_rules!A5,"_",new_SFP_rules!X5)</f>
        <v>mapsrule --create temp_h_ALL_10GLWL_SFP_90</v>
      </c>
      <c r="C5" t="str">
        <f>CONCATENATE(" -group ",new_SFP_rules!A5)</f>
        <v xml:space="preserve"> -group ALL_10GLWL_SFP</v>
      </c>
    </row>
    <row r="6" spans="1:3" x14ac:dyDescent="0.35">
      <c r="A6" t="str">
        <f>IF(ISBLANK(new_SFP_rules!X6),"",CONCATENATE(B6,C6," -severity ",new_SFP_rules!Z6," -qt ",new_SFP_rules!AA6," -monitor SFP_TEMP -value ",new_SFP_rules!X6, " -op GE -action ",SUBSTITUTE(new_SFP_rules!AB6,";",",")))</f>
        <v>mapsrule --create temp_h_ALL_16GSWL_SFP_85 -group ALL_16GSWL_SFP -severity warning -qt 86400 -monitor SFP_TEMP -value 85 -op GE -action raslog,snmp-trap,email,sfp-marginal</v>
      </c>
      <c r="B6" t="str">
        <f>CONCATENATE("mapsrule --create ",new_SFP_rules!Y6,new_SFP_rules!A6,"_",new_SFP_rules!X6)</f>
        <v>mapsrule --create temp_h_ALL_16GSWL_SFP_85</v>
      </c>
      <c r="C6" t="str">
        <f>CONCATENATE(" -group ",new_SFP_rules!A6)</f>
        <v xml:space="preserve"> -group ALL_16GSWL_SFP</v>
      </c>
    </row>
    <row r="7" spans="1:3" x14ac:dyDescent="0.35">
      <c r="A7" t="str">
        <f>IF(ISBLANK(new_SFP_rules!X7),"",CONCATENATE(B7,C7," -severity ",new_SFP_rules!Z7," -qt ",new_SFP_rules!AA7," -monitor SFP_TEMP -value ",new_SFP_rules!X7, " -op GE -action ",SUBSTITUTE(new_SFP_rules!AB7,";",",")))</f>
        <v>mapsrule --create temp_h_ALL_16GLWL_SFP_90 -group ALL_16GLWL_SFP -severity warning -qt 86400 -monitor SFP_TEMP -value 90 -op GE -action raslog,snmp-trap,email,sfp-marginal</v>
      </c>
      <c r="B7" t="str">
        <f>CONCATENATE("mapsrule --create ",new_SFP_rules!Y7,new_SFP_rules!A7,"_",new_SFP_rules!X7)</f>
        <v>mapsrule --create temp_h_ALL_16GLWL_SFP_90</v>
      </c>
      <c r="C7" t="str">
        <f>CONCATENATE(" -group ",new_SFP_rules!A7)</f>
        <v xml:space="preserve"> -group ALL_16GLWL_SFP</v>
      </c>
    </row>
    <row r="8" spans="1:3" x14ac:dyDescent="0.35">
      <c r="A8" t="str">
        <f>IF(ISBLANK(new_SFP_rules!X8),"",CONCATENATE(B8,C8," -severity ",new_SFP_rules!Z8," -qt ",new_SFP_rules!AA8," -monitor SFP_TEMP -value ",new_SFP_rules!X8, " -op GE -action ",SUBSTITUTE(new_SFP_rules!AB8,";",",")))</f>
        <v>mapsrule --create temp_h_ALL_25Km_16GLWL_SFP_75 -group ALL_25Km_16GLWL_SFP -severity warning -qt 86400 -monitor SFP_TEMP -value 75 -op GE -action raslog,snmp-trap,email,sfp-marginal</v>
      </c>
      <c r="B8" t="str">
        <f>CONCATENATE("mapsrule --create ",new_SFP_rules!Y8,new_SFP_rules!A8,"_",new_SFP_rules!X8)</f>
        <v>mapsrule --create temp_h_ALL_25Km_16GLWL_SFP_75</v>
      </c>
      <c r="C8" t="str">
        <f>CONCATENATE(" -group ",new_SFP_rules!A8)</f>
        <v xml:space="preserve"> -group ALL_25Km_16GLWL_SFP</v>
      </c>
    </row>
    <row r="9" spans="1:3" x14ac:dyDescent="0.35">
      <c r="A9" t="str">
        <f>IF(ISBLANK(new_SFP_rules!X9),"",CONCATENATE(B9,C9," -severity ",new_SFP_rules!Z9," -qt ",new_SFP_rules!AA9," -monitor SFP_TEMP -value ",new_SFP_rules!X9, " -op GE -action ",SUBSTITUTE(new_SFP_rules!AB9,";",",")))</f>
        <v>mapsrule --create temp_h_ALL_32GSWL_SFP_85 -group ALL_32GSWL_SFP -severity warning -qt 86400 -monitor SFP_TEMP -value 85 -op GE -action raslog,snmp-trap,email,sfp-marginal</v>
      </c>
      <c r="B9" t="str">
        <f>CONCATENATE("mapsrule --create ",new_SFP_rules!Y9,new_SFP_rules!A9,"_",new_SFP_rules!X9)</f>
        <v>mapsrule --create temp_h_ALL_32GSWL_SFP_85</v>
      </c>
      <c r="C9" t="str">
        <f>CONCATENATE(" -group ",new_SFP_rules!A9)</f>
        <v xml:space="preserve"> -group ALL_32GSWL_SFP</v>
      </c>
    </row>
    <row r="10" spans="1:3" x14ac:dyDescent="0.35">
      <c r="A10" t="str">
        <f>IF(ISBLANK(new_SFP_rules!X10),"",CONCATENATE(B10,C10," -severity ",new_SFP_rules!Z10," -qt ",new_SFP_rules!AA10," -monitor SFP_TEMP -value ",new_SFP_rules!X10, " -op GE -action ",SUBSTITUTE(new_SFP_rules!AB10,";",",")))</f>
        <v>mapsrule --create temp_h_ALL_32GLWL_SFP_75 -group ALL_32GLWL_SFP -severity warning -qt 86400 -monitor SFP_TEMP -value 75 -op GE -action raslog,snmp-trap,email,sfp-marginal</v>
      </c>
      <c r="B10" t="str">
        <f>CONCATENATE("mapsrule --create ",new_SFP_rules!Y10,new_SFP_rules!A10,"_",new_SFP_rules!X10)</f>
        <v>mapsrule --create temp_h_ALL_32GLWL_SFP_75</v>
      </c>
      <c r="C10" t="str">
        <f>CONCATENATE(" -group ",new_SFP_rules!A10)</f>
        <v xml:space="preserve"> -group ALL_32GLWL_SFP</v>
      </c>
    </row>
    <row r="11" spans="1:3" x14ac:dyDescent="0.35">
      <c r="A11" t="str">
        <f>IF(ISBLANK(new_SFP_rules!X12),"",CONCATENATE(B11,C11," -severity ",new_SFP_rules!Z12," -qt ",new_SFP_rules!AA12," -monitor SFP_TEMP -value ",new_SFP_rules!X12, " -op GE -action ",SUBSTITUTE(new_SFP_rules!AB12,";",",")))</f>
        <v>mapsrule --create temp_h_ALL_25Km_32GELWL_SFP_75 -group ALL_25Km_32GELWL_SFP -severity warning -qt 86400 -monitor SFP_TEMP -value 75 -op GE -action raslog,snmp-trap,email,sfp-marginal</v>
      </c>
      <c r="B11" t="str">
        <f>CONCATENATE("mapsrule --create ",new_SFP_rules!Y12,new_SFP_rules!A12,"_",new_SFP_rules!X12)</f>
        <v>mapsrule --create temp_h_ALL_25Km_32GELWL_SFP_75</v>
      </c>
      <c r="C11" t="str">
        <f>CONCATENATE(" -group ",new_SFP_rules!A12)</f>
        <v xml:space="preserve"> -group ALL_25Km_32GELWL_SFP</v>
      </c>
    </row>
    <row r="12" spans="1:3" x14ac:dyDescent="0.35">
      <c r="A12" t="str">
        <f>IF(ISBLANK(new_SFP_rules!X13),"",CONCATENATE(B12,C12," -severity ",new_SFP_rules!Z13," -qt ",new_SFP_rules!AA13," -monitor SFP_TEMP -value ",new_SFP_rules!X13, " -op GE -action ",SUBSTITUTE(new_SFP_rules!AB13,";",",")))</f>
        <v>mapsrule --create temp_h_ALL_25Km_32GELWL_JBA_SFP_85 -group ALL_25Km_32GELWL_JBA_SFP -severity warning -qt 86400 -monitor SFP_TEMP -value 85 -op GE -action raslog,snmp-trap,email,sfp-marginal</v>
      </c>
      <c r="B12" t="str">
        <f>CONCATENATE("mapsrule --create ",new_SFP_rules!Y13,new_SFP_rules!A13,"_",new_SFP_rules!X13)</f>
        <v>mapsrule --create temp_h_ALL_25Km_32GELWL_JBA_SFP_85</v>
      </c>
      <c r="C12" t="str">
        <f>CONCATENATE(" -group ",new_SFP_rules!A13)</f>
        <v xml:space="preserve"> -group ALL_25Km_32GELWL_JBA_SFP</v>
      </c>
    </row>
    <row r="13" spans="1:3" x14ac:dyDescent="0.35">
      <c r="A13" t="str">
        <f>IF(ISBLANK(new_SFP_rules!X13),"",CONCATENATE(B13,C13," -severity ",new_SFP_rules!Z13," -qt ",new_SFP_rules!AA13," -monitor SFP_TEMP -value ",new_SFP_rules!X13, " -op GE -action ",SUBSTITUTE(new_SFP_rules!AB13,";",",")))</f>
        <v>mapsrule --create temp_h_ALL_25Km_32GELWL_JBA_SFP_85 -group ALL_25Km_32GELWL_JBA_SFP -severity warning -qt 86400 -monitor SFP_TEMP -value 85 -op GE -action raslog,snmp-trap,email,sfp-marginal</v>
      </c>
      <c r="B13" t="str">
        <f>CONCATENATE("mapsrule --create ",new_SFP_rules!Y13,new_SFP_rules!A13,"_",new_SFP_rules!X13)</f>
        <v>mapsrule --create temp_h_ALL_25Km_32GELWL_JBA_SFP_85</v>
      </c>
      <c r="C13" t="str">
        <f>CONCATENATE(" -group ",new_SFP_rules!A13)</f>
        <v xml:space="preserve"> -group ALL_25Km_32GELWL_JBA_SFP</v>
      </c>
    </row>
    <row r="14" spans="1:3" x14ac:dyDescent="0.35">
      <c r="A14" t="str">
        <f>IF(ISBLANK(new_SFP_rules!X14),"",CONCATENATE(B14,C14," -severity ",new_SFP_rules!Z14," -qt ",new_SFP_rules!AA14," -monitor SFP_TEMP -value ",new_SFP_rules!X14, " -op GE -action ",SUBSTITUTE(new_SFP_rules!AB14,";",",")))</f>
        <v>mapsrule --create temp_h_ALL_2Km_32GLWL_QSFP_75 -group ALL_2Km_32GLWL_QSFP -severity warning -qt 86400 -monitor SFP_TEMP -value 75 -op GE -action raslog,snmp-trap,email,sfp-marginal</v>
      </c>
      <c r="B14" t="str">
        <f>CONCATENATE("mapsrule --create ",new_SFP_rules!Y14,new_SFP_rules!A14,"_",new_SFP_rules!X14)</f>
        <v>mapsrule --create temp_h_ALL_2Km_32GLWL_QSFP_75</v>
      </c>
      <c r="C14" t="str">
        <f>CONCATENATE(" -group ",new_SFP_rules!A14)</f>
        <v xml:space="preserve"> -group ALL_2Km_32GLWL_QSFP</v>
      </c>
    </row>
    <row r="15" spans="1:3" x14ac:dyDescent="0.35">
      <c r="A15" t="str">
        <f>IF(ISBLANK(new_SFP_rules!X15),"",CONCATENATE(B15,C15," -severity ",new_SFP_rules!Z15," -qt ",new_SFP_rules!AA15," -monitor SFP_TEMP -value ",new_SFP_rules!X15, " -op GE -action ",SUBSTITUTE(new_SFP_rules!AB15,";",",")))</f>
        <v>mapsrule --create temp_h_ALL_32GSWL_QSFP_75 -group ALL_32GSWL_QSFP -severity warning -qt 86400 -monitor SFP_TEMP -value 75 -op GE -action raslog,snmp-trap,email,sfp-marginal</v>
      </c>
      <c r="B15" t="str">
        <f>CONCATENATE("mapsrule --create ",new_SFP_rules!Y15,new_SFP_rules!A15,"_",new_SFP_rules!X15)</f>
        <v>mapsrule --create temp_h_ALL_32GSWL_QSFP_75</v>
      </c>
      <c r="C15" t="str">
        <f>CONCATENATE(" -group ",new_SFP_rules!A15)</f>
        <v xml:space="preserve"> -group ALL_32GSWL_QSFP</v>
      </c>
    </row>
    <row r="16" spans="1:3" x14ac:dyDescent="0.35">
      <c r="A16" t="str">
        <f>IF(ISBLANK(new_SFP_rules!X16),"",CONCATENATE(B16,C16," -severity ",new_SFP_rules!Z16," -qt ",new_SFP_rules!AA16," -monitor SFP_TEMP -value ",new_SFP_rules!X16, " -op GE -action ",SUBSTITUTE(new_SFP_rules!AB16,";",",")))</f>
        <v>mapsrule --create temp_h_ALL_FCOE_40G_QSFP_75 -group ALL_FCOE_40G_QSFP -severity warning -qt 86400 -monitor SFP_TEMP -value 75 -op GE -action raslog,snmp-trap,email,sfp-marginal</v>
      </c>
      <c r="B16" t="str">
        <f>CONCATENATE("mapsrule --create ",new_SFP_rules!Y16,new_SFP_rules!A16,"_",new_SFP_rules!X16)</f>
        <v>mapsrule --create temp_h_ALL_FCOE_40G_QSFP_75</v>
      </c>
      <c r="C16" t="str">
        <f>CONCATENATE(" -group ",new_SFP_rules!A16)</f>
        <v xml:space="preserve"> -group ALL_FCOE_40G_QSFP</v>
      </c>
    </row>
    <row r="17" spans="1:3" x14ac:dyDescent="0.35">
      <c r="A17" t="str">
        <f>IF(ISBLANK(new_SFP_rules!X17),"",CONCATENATE(B17,C17," -severity ",new_SFP_rules!Z17," -qt ",new_SFP_rules!AA17," -monitor SFP_TEMP -value ",new_SFP_rules!X17, " -op GE -action ",SUBSTITUTE(new_SFP_rules!AB17,";",",")))</f>
        <v>mapsrule --create temp_h_ALL_FCOE_40G_QSFP_LR_78 -group ALL_FCOE_40G_QSFP_LR -severity warning -qt 86400 -monitor SFP_TEMP -value 78 -op GE -action raslog,snmp-trap,email,sfp-marginal</v>
      </c>
      <c r="B17" t="str">
        <f>CONCATENATE("mapsrule --create ",new_SFP_rules!Y17,new_SFP_rules!A17,"_",new_SFP_rules!X17)</f>
        <v>mapsrule --create temp_h_ALL_FCOE_40G_QSFP_LR_78</v>
      </c>
      <c r="C17" t="str">
        <f>CONCATENATE(" -group ",new_SFP_rules!A17)</f>
        <v xml:space="preserve"> -group ALL_FCOE_40G_QSFP_LR</v>
      </c>
    </row>
    <row r="18" spans="1:3" x14ac:dyDescent="0.35">
      <c r="A18" t="str">
        <f>IF(ISBLANK(new_SFP_rules!X18),"",CONCATENATE(B18,C18," -severity ",new_SFP_rules!Z18," -qt ",new_SFP_rules!AA18," -monitor SFP_TEMP -value ",new_SFP_rules!X18, " -op GE -action ",SUBSTITUTE(new_SFP_rules!AB18,";",",")))</f>
        <v>mapsrule --create temp_h_ALL_FCOE_100G_SR4_QSFP_75 -group ALL_FCOE_100G_SR4_QSFP -severity warning -qt 86400 -monitor SFP_TEMP -value 75 -op GE -action raslog,snmp-trap,email,sfp-marginal</v>
      </c>
      <c r="B18" t="str">
        <f>CONCATENATE("mapsrule --create ",new_SFP_rules!Y18,new_SFP_rules!A18,"_",new_SFP_rules!X18)</f>
        <v>mapsrule --create temp_h_ALL_FCOE_100G_SR4_QSFP_75</v>
      </c>
      <c r="C18" t="str">
        <f>CONCATENATE(" -group ",new_SFP_rules!A18)</f>
        <v xml:space="preserve"> -group ALL_FCOE_100G_SR4_QSFP</v>
      </c>
    </row>
    <row r="19" spans="1:3" x14ac:dyDescent="0.35">
      <c r="A19" t="str">
        <f>IF(ISBLANK(new_SFP_rules!X19),"",CONCATENATE(B19,C19," -severity ",new_SFP_rules!Z19," -qt ",new_SFP_rules!AA19," -monitor SFP_TEMP -value ",new_SFP_rules!X19, " -op GE -action ",SUBSTITUTE(new_SFP_rules!AB19,";",",")))</f>
        <v>mapsrule --create temp_h_ALL_100M_16GSWL_QSFP_85 -group ALL_100M_16GSWL_QSFP -severity warning -qt 86400 -monitor SFP_TEMP -value 85 -op GE -action raslog,snmp-trap,email,sfp-marginal</v>
      </c>
      <c r="B19" t="str">
        <f>CONCATENATE("mapsrule --create ",new_SFP_rules!Y19,new_SFP_rules!A19,"_",new_SFP_rules!X19)</f>
        <v>mapsrule --create temp_h_ALL_100M_16GSWL_QSFP_85</v>
      </c>
      <c r="C19" t="str">
        <f>CONCATENATE(" -group ",new_SFP_rules!A19)</f>
        <v xml:space="preserve"> -group ALL_100M_16GSWL_QSFP</v>
      </c>
    </row>
    <row r="20" spans="1:3" x14ac:dyDescent="0.35">
      <c r="A20" t="str">
        <f>IF(ISBLANK(new_SFP_rules!X20),"",CONCATENATE(B20,C20," -severity ",new_SFP_rules!Z20," -qt ",new_SFP_rules!AA20," -monitor SFP_TEMP -value ",new_SFP_rules!X20, " -op GE -action ",SUBSTITUTE(new_SFP_rules!AB20,";",",")))</f>
        <v>mapsrule --create temp_h_ALL_2K_QSFP_85 -group ALL_2K_QSFP -severity warning -qt 86400 -monitor SFP_TEMP -value 85 -op GE -action raslog,snmp-trap,email,sfp-marginal</v>
      </c>
      <c r="B20" t="str">
        <f>CONCATENATE("mapsrule --create ",new_SFP_rules!Y20,new_SFP_rules!A20,"_",new_SFP_rules!X20)</f>
        <v>mapsrule --create temp_h_ALL_2K_QSFP_85</v>
      </c>
      <c r="C20" t="str">
        <f>CONCATENATE(" -group ",new_SFP_rules!A20)</f>
        <v xml:space="preserve"> -group ALL_2K_QSFP</v>
      </c>
    </row>
    <row r="21" spans="1:3" x14ac:dyDescent="0.35">
      <c r="A21" t="str">
        <f>IF(ISBLANK(new_SFP_rules!X21),"",CONCATENATE(B21,C21," -severity ",new_SFP_rules!Z21," -qt ",new_SFP_rules!AA21," -monitor SFP_TEMP -value ",new_SFP_rules!X21, " -op GE -action ",SUBSTITUTE(new_SFP_rules!AB21,";",",")))</f>
        <v>mapsrule --create temp_h_ALL_25Km_64GELWL_SFP_85 -group ALL_25Km_64GELWL_SFP -severity warning -qt 86400 -monitor SFP_TEMP -value 85 -op GE -action raslog,snmp-trap,email,sfp-marginal</v>
      </c>
      <c r="B21" t="str">
        <f>CONCATENATE("mapsrule --create ",new_SFP_rules!Y21,new_SFP_rules!A21,"_",new_SFP_rules!X21)</f>
        <v>mapsrule --create temp_h_ALL_25Km_64GELWL_SFP_85</v>
      </c>
      <c r="C21" t="str">
        <f>CONCATENATE(" -group ",new_SFP_rules!A21)</f>
        <v xml:space="preserve"> -group ALL_25Km_64GELWL_SFP</v>
      </c>
    </row>
    <row r="22" spans="1:3" x14ac:dyDescent="0.35">
      <c r="A22" t="str">
        <f>IF(ISBLANK(new_SFP_rules!X22),"",CONCATENATE(B22,C22," -severity ",new_SFP_rules!Z22," -qt ",new_SFP_rules!AA22," -monitor SFP_TEMP -value ",new_SFP_rules!X22, " -op GE -action ",SUBSTITUTE(new_SFP_rules!AB22,";",",")))</f>
        <v>mapsrule --create temp_h_ALL_2Km_GEN7LWL_QSFP_80 -group ALL_2Km_GEN7LWL_QSFP -severity warning -qt 86400 -monitor SFP_TEMP -value 80 -op GE -action raslog,snmp-trap,email,sfp-marginal</v>
      </c>
      <c r="B22" t="str">
        <f>CONCATENATE("mapsrule --create ",new_SFP_rules!Y22,new_SFP_rules!A22,"_",new_SFP_rules!X22)</f>
        <v>mapsrule --create temp_h_ALL_2Km_GEN7LWL_QSFP_80</v>
      </c>
      <c r="C22" t="str">
        <f>CONCATENATE(" -group ",new_SFP_rules!A22)</f>
        <v xml:space="preserve"> -group ALL_2Km_GEN7LWL_QSFP</v>
      </c>
    </row>
    <row r="23" spans="1:3" x14ac:dyDescent="0.35">
      <c r="A23" t="str">
        <f>IF(ISBLANK(new_SFP_rules!X23),"",CONCATENATE(B23,C23," -severity ",new_SFP_rules!Z23," -qt ",new_SFP_rules!AA23," -monitor SFP_TEMP -value ",new_SFP_rules!X23, " -op GE -action ",SUBSTITUTE(new_SFP_rules!AB23,";",",")))</f>
        <v>mapsrule --create temp_h_ALL_64GSWL_SFP_80 -group ALL_64GSWL_SFP -severity warning -qt 86400 -monitor SFP_TEMP -value 80 -op GE -action raslog,snmp-trap,email,sfp-marginal</v>
      </c>
      <c r="B23" t="str">
        <f>CONCATENATE("mapsrule --create ",new_SFP_rules!Y23,new_SFP_rules!A23,"_",new_SFP_rules!X23)</f>
        <v>mapsrule --create temp_h_ALL_64GSWL_SFP_80</v>
      </c>
      <c r="C23" t="str">
        <f>CONCATENATE(" -group ",new_SFP_rules!A23)</f>
        <v xml:space="preserve"> -group ALL_64GSWL_SFP</v>
      </c>
    </row>
    <row r="24" spans="1:3" x14ac:dyDescent="0.35">
      <c r="A24" t="str">
        <f>IF(ISBLANK(new_SFP_rules!X24),"",CONCATENATE(B24,C24," -severity ",new_SFP_rules!Z24," -qt ",new_SFP_rules!AA24," -monitor SFP_TEMP -value ",new_SFP_rules!X24, " -op GE -action ",SUBSTITUTE(new_SFP_rules!AB24,";",",")))</f>
        <v>mapsrule --create temp_h_ALL_64GSWL_SFP_DD_80 -group ALL_64GSWL_SFP_DD -severity warning -qt 86400 -monitor SFP_TEMP -value 80 -op GE -action raslog,snmp-trap,email,sfp-marginal</v>
      </c>
      <c r="B24" t="str">
        <f>CONCATENATE("mapsrule --create ",new_SFP_rules!Y24,new_SFP_rules!A24,"_",new_SFP_rules!X24)</f>
        <v>mapsrule --create temp_h_ALL_64GSWL_SFP_DD_80</v>
      </c>
      <c r="C24" t="str">
        <f>CONCATENATE(" -group ",new_SFP_rules!A24)</f>
        <v xml:space="preserve"> -group ALL_64GSWL_SFP_DD</v>
      </c>
    </row>
    <row r="25" spans="1:3" x14ac:dyDescent="0.35">
      <c r="A25" t="str">
        <f>IF(ISBLANK(new_SFP_rules!X25),"",CONCATENATE(B25,C25," -severity ",new_SFP_rules!Z25," -qt ",new_SFP_rules!AA25," -monitor SFP_TEMP -value ",new_SFP_rules!X25, " -op GE -action ",SUBSTITUTE(new_SFP_rules!AB25,";",",")))</f>
        <v>mapsrule --create temp_h_ALL_64GLWL_SFP_85 -group ALL_64GLWL_SFP -severity warning -qt 86400 -monitor SFP_TEMP -value 85 -op GE -action raslog,snmp-trap,email,sfp-marginal</v>
      </c>
      <c r="B25" t="str">
        <f>CONCATENATE("mapsrule --create ",new_SFP_rules!Y25,new_SFP_rules!A25,"_",new_SFP_rules!X25)</f>
        <v>mapsrule --create temp_h_ALL_64GLWL_SFP_85</v>
      </c>
      <c r="C25" t="str">
        <f>CONCATENATE(" -group ",new_SFP_rules!A25)</f>
        <v xml:space="preserve"> -group ALL_64GLWL_SFP</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B1" workbookViewId="0">
      <selection activeCell="A6" sqref="A6:C7"/>
    </sheetView>
  </sheetViews>
  <sheetFormatPr defaultRowHeight="14.5" x14ac:dyDescent="0.35"/>
  <cols>
    <col min="1" max="1" width="160.6328125" customWidth="1"/>
    <col min="2" max="2" width="50.6328125" customWidth="1"/>
    <col min="3" max="3" width="29.81640625" customWidth="1"/>
    <col min="4" max="4" width="13.81640625" customWidth="1"/>
  </cols>
  <sheetData>
    <row r="1" spans="1:4" x14ac:dyDescent="0.35">
      <c r="A1" t="s">
        <v>20</v>
      </c>
      <c r="B1" t="s">
        <v>21</v>
      </c>
      <c r="C1" t="s">
        <v>0</v>
      </c>
      <c r="D1" t="s">
        <v>23</v>
      </c>
    </row>
    <row r="2" spans="1:4" x14ac:dyDescent="0.35">
      <c r="A2" t="str">
        <f>IF(ISBLANK(new_SFP_rules!AC2),"",CONCATENATE(B2,C2," -severity ",new_SFP_rules!AE2," -qt ",new_SFP_rules!AF2," -monitor SFP_TEMP -value ",new_SFP_rules!AC2, " -op LE -action ",SUBSTITUTE(new_SFP_rules!AG2,";",",")))</f>
        <v>mapsrule --create temp_l_ALL_10GE_SR_SFP_n5 -group ALL_10GE_SR_SFP -severity warning -qt 86400 -monitor SFP_TEMP -value -5 -op LE -action raslog,snmp-trap,email,sfp-marginal</v>
      </c>
      <c r="B2" t="str">
        <f>CONCATENATE("mapsrule --create ",new_SFP_rules!AD2,new_SFP_rules!A2,"_",SUBSTITUTE(new_SFP_rules!AC2,"-","n"))</f>
        <v>mapsrule --create temp_l_ALL_10GE_SR_SFP_n5</v>
      </c>
      <c r="C2" t="str">
        <f>CONCATENATE(" -group ",new_SFP_rules!A2)</f>
        <v xml:space="preserve"> -group ALL_10GE_SR_SFP</v>
      </c>
    </row>
    <row r="3" spans="1:4" x14ac:dyDescent="0.35">
      <c r="A3" t="str">
        <f>IF(ISBLANK(new_SFP_rules!AC3),"",CONCATENATE(B3,C3," -severity ",new_SFP_rules!AE3," -qt ",new_SFP_rules!AF3," -monitor SFP_TEMP -value ",new_SFP_rules!AC3, " -op LE -action ",SUBSTITUTE(new_SFP_rules!AG3,";",",")))</f>
        <v>mapsrule --create temp_l_ALL_10GE_LR_SFP_n5 -group ALL_10GE_LR_SFP -severity warning -qt 86400 -monitor SFP_TEMP -value -5 -op LE -action raslog,snmp-trap,email,sfp-marginal</v>
      </c>
      <c r="B3" t="str">
        <f>CONCATENATE("mapsrule --create ",new_SFP_rules!AD3,new_SFP_rules!A3,"_",SUBSTITUTE(new_SFP_rules!AC3,"-","n"))</f>
        <v>mapsrule --create temp_l_ALL_10GE_LR_SFP_n5</v>
      </c>
      <c r="C3" t="str">
        <f>CONCATENATE(" -group ",new_SFP_rules!A3)</f>
        <v xml:space="preserve"> -group ALL_10GE_LR_SFP</v>
      </c>
    </row>
    <row r="4" spans="1:4" x14ac:dyDescent="0.35">
      <c r="A4" t="str">
        <f>IF(ISBLANK(new_SFP_rules!AC4),"",CONCATENATE(B4,C4," -severity ",new_SFP_rules!AE4," -qt ",new_SFP_rules!AF4," -monitor SFP_TEMP -value ",new_SFP_rules!AC4, " -op LE -action ",SUBSTITUTE(new_SFP_rules!AG4,";",",")))</f>
        <v>mapsrule --create temp_l_ALL_10GSWL_SFP_n5 -group ALL_10GSWL_SFP -severity warning -qt 86400 -monitor SFP_TEMP -value -5 -op LE -action raslog,snmp-trap,email,sfp-marginal</v>
      </c>
      <c r="B4" t="str">
        <f>CONCATENATE("mapsrule --create ",new_SFP_rules!AD4,new_SFP_rules!A4,"_",SUBSTITUTE(new_SFP_rules!AC4,"-","n"))</f>
        <v>mapsrule --create temp_l_ALL_10GSWL_SFP_n5</v>
      </c>
      <c r="C4" t="str">
        <f>CONCATENATE(" -group ",new_SFP_rules!A4)</f>
        <v xml:space="preserve"> -group ALL_10GSWL_SFP</v>
      </c>
    </row>
    <row r="5" spans="1:4" x14ac:dyDescent="0.35">
      <c r="A5" t="str">
        <f>IF(ISBLANK(new_SFP_rules!AC5),"",CONCATENATE(B5,C5," -severity ",new_SFP_rules!AE5," -qt ",new_SFP_rules!AF5," -monitor SFP_TEMP -value ",new_SFP_rules!AC5, " -op LE -action ",SUBSTITUTE(new_SFP_rules!AG5,";",",")))</f>
        <v>mapsrule --create temp_l_ALL_10GLWL_SFP_n5 -group ALL_10GLWL_SFP -severity warning -qt 86400 -monitor SFP_TEMP -value -5 -op LE -action raslog,snmp-trap,email,sfp-marginal</v>
      </c>
      <c r="B5" t="str">
        <f>CONCATENATE("mapsrule --create ",new_SFP_rules!AD5,new_SFP_rules!A5,"_",SUBSTITUTE(new_SFP_rules!AC5,"-","n"))</f>
        <v>mapsrule --create temp_l_ALL_10GLWL_SFP_n5</v>
      </c>
      <c r="C5" t="str">
        <f>CONCATENATE(" -group ",new_SFP_rules!A5)</f>
        <v xml:space="preserve"> -group ALL_10GLWL_SFP</v>
      </c>
    </row>
    <row r="6" spans="1:4" x14ac:dyDescent="0.35">
      <c r="A6" t="str">
        <f>IF(ISBLANK(new_SFP_rules!AC6),"",CONCATENATE(B6,C6," -severity ",new_SFP_rules!AE6," -qt ",new_SFP_rules!AF6," -monitor SFP_TEMP -value ",new_SFP_rules!AC6, " -op LE -action ",SUBSTITUTE(new_SFP_rules!AG6,";",",")))</f>
        <v>mapsrule --create temp_l_ALL_16GSWL_SFP_n5 -group ALL_16GSWL_SFP -severity warning -qt 86400 -monitor SFP_TEMP -value -5 -op LE -action raslog,snmp-trap,email,sfp-marginal</v>
      </c>
      <c r="B6" t="str">
        <f>CONCATENATE("mapsrule --create ",new_SFP_rules!AD6,new_SFP_rules!A6,"_",SUBSTITUTE(new_SFP_rules!AC6,"-","n"))</f>
        <v>mapsrule --create temp_l_ALL_16GSWL_SFP_n5</v>
      </c>
      <c r="C6" t="str">
        <f>CONCATENATE(" -group ",new_SFP_rules!A6)</f>
        <v xml:space="preserve"> -group ALL_16GSWL_SFP</v>
      </c>
    </row>
    <row r="7" spans="1:4" x14ac:dyDescent="0.35">
      <c r="A7" t="str">
        <f>IF(ISBLANK(new_SFP_rules!AC7),"",CONCATENATE(B7,C7," -severity ",new_SFP_rules!AE7," -qt ",new_SFP_rules!AF7," -monitor SFP_TEMP -value ",new_SFP_rules!AC7, " -op LE -action ",SUBSTITUTE(new_SFP_rules!AG7,";",",")))</f>
        <v>mapsrule --create temp_l_ALL_16GLWL_SFP_n5 -group ALL_16GLWL_SFP -severity warning -qt 86400 -monitor SFP_TEMP -value -5 -op LE -action raslog,snmp-trap,email,sfp-marginal</v>
      </c>
      <c r="B7" t="str">
        <f>CONCATENATE("mapsrule --create ",new_SFP_rules!AD7,new_SFP_rules!A7,"_",SUBSTITUTE(new_SFP_rules!AC7,"-","n"))</f>
        <v>mapsrule --create temp_l_ALL_16GLWL_SFP_n5</v>
      </c>
      <c r="C7" t="str">
        <f>CONCATENATE(" -group ",new_SFP_rules!A7)</f>
        <v xml:space="preserve"> -group ALL_16GLWL_SFP</v>
      </c>
    </row>
    <row r="8" spans="1:4" x14ac:dyDescent="0.35">
      <c r="A8" t="str">
        <f>IF(ISBLANK(new_SFP_rules!AC8),"",CONCATENATE(B8,C8," -severity ",new_SFP_rules!AE8," -qt ",new_SFP_rules!AF8," -monitor SFP_TEMP -value ",new_SFP_rules!AC8, " -op LE -action ",SUBSTITUTE(new_SFP_rules!AG8,";",",")))</f>
        <v>mapsrule --create temp_l_ALL_25Km_16GLWL_SFP_n5 -group ALL_25Km_16GLWL_SFP -severity warning -qt 86400 -monitor SFP_TEMP -value -5 -op LE -action raslog,snmp-trap,email,sfp-marginal</v>
      </c>
      <c r="B8" t="str">
        <f>CONCATENATE("mapsrule --create ",new_SFP_rules!AD8,new_SFP_rules!A8,"_",SUBSTITUTE(new_SFP_rules!AC8,"-","n"))</f>
        <v>mapsrule --create temp_l_ALL_25Km_16GLWL_SFP_n5</v>
      </c>
      <c r="C8" t="str">
        <f>CONCATENATE(" -group ",new_SFP_rules!A8)</f>
        <v xml:space="preserve"> -group ALL_25Km_16GLWL_SFP</v>
      </c>
    </row>
    <row r="9" spans="1:4" x14ac:dyDescent="0.35">
      <c r="A9" t="str">
        <f>IF(ISBLANK(new_SFP_rules!AC9),"",CONCATENATE(B9,C9," -severity ",new_SFP_rules!AE9," -qt ",new_SFP_rules!AF9," -monitor SFP_TEMP -value ",new_SFP_rules!AC9, " -op LE -action ",SUBSTITUTE(new_SFP_rules!AG9,";",",")))</f>
        <v>mapsrule --create temp_l_ALL_32GSWL_SFP_n5 -group ALL_32GSWL_SFP -severity warning -qt 86400 -monitor SFP_TEMP -value -5 -op LE -action raslog,snmp-trap,email,sfp-marginal</v>
      </c>
      <c r="B9" t="str">
        <f>CONCATENATE("mapsrule --create ",new_SFP_rules!AD9,new_SFP_rules!A9,"_",SUBSTITUTE(new_SFP_rules!AC9,"-","n"))</f>
        <v>mapsrule --create temp_l_ALL_32GSWL_SFP_n5</v>
      </c>
      <c r="C9" t="str">
        <f>CONCATENATE(" -group ",new_SFP_rules!A9)</f>
        <v xml:space="preserve"> -group ALL_32GSWL_SFP</v>
      </c>
    </row>
    <row r="10" spans="1:4" x14ac:dyDescent="0.35">
      <c r="A10" t="str">
        <f>IF(ISBLANK(new_SFP_rules!AC10),"",CONCATENATE(B10,C10," -severity ",new_SFP_rules!AE10," -qt ",new_SFP_rules!AF10," -monitor SFP_TEMP -value ",new_SFP_rules!AC10, " -op LE -action ",SUBSTITUTE(new_SFP_rules!AG10,";",",")))</f>
        <v>mapsrule --create temp_l_ALL_32GLWL_SFP_n5 -group ALL_32GLWL_SFP -severity warning -qt 86400 -monitor SFP_TEMP -value -5 -op LE -action raslog,snmp-trap,email,sfp-marginal</v>
      </c>
      <c r="B10" t="str">
        <f>CONCATENATE("mapsrule --create ",new_SFP_rules!AD10,new_SFP_rules!A10,"_",SUBSTITUTE(new_SFP_rules!AC10,"-","n"))</f>
        <v>mapsrule --create temp_l_ALL_32GLWL_SFP_n5</v>
      </c>
      <c r="C10" t="str">
        <f>CONCATENATE(" -group ",new_SFP_rules!A10)</f>
        <v xml:space="preserve"> -group ALL_32GLWL_SFP</v>
      </c>
    </row>
    <row r="11" spans="1:4" x14ac:dyDescent="0.35">
      <c r="A11" t="str">
        <f>IF(ISBLANK(new_SFP_rules!AC11),"",CONCATENATE(B11,C11," -severity ",new_SFP_rules!AE11," -qt ",new_SFP_rules!AF11," -monitor SFP_TEMP -value ",new_SFP_rules!AC11, " -op LE -action ",SUBSTITUTE(new_SFP_rules!AG11,";",",")))</f>
        <v>mapsrule --create temp_l_ALL_32GLWL_JDB_SFP_n10 -group ALL_32GLWL_JDB_SFP -severity warning -qt 86400 -monitor SFP_TEMP -value -10 -op LE -action raslog,snmp-trap,email,sfp-marginal</v>
      </c>
      <c r="B11" t="str">
        <f>CONCATENATE("mapsrule --create ",new_SFP_rules!AD11,new_SFP_rules!A11,"_",SUBSTITUTE(new_SFP_rules!AC11,"-","n"))</f>
        <v>mapsrule --create temp_l_ALL_32GLWL_JDB_SFP_n10</v>
      </c>
      <c r="C11" t="str">
        <f>CONCATENATE(" -group ",new_SFP_rules!A11)</f>
        <v xml:space="preserve"> -group ALL_32GLWL_JDB_SFP</v>
      </c>
    </row>
    <row r="12" spans="1:4" x14ac:dyDescent="0.35">
      <c r="A12" t="str">
        <f>IF(ISBLANK(new_SFP_rules!AC12),"",CONCATENATE(B12,C12," -severity ",new_SFP_rules!AE12," -qt ",new_SFP_rules!AF12," -monitor SFP_TEMP -value ",new_SFP_rules!AC12, " -op LE -action ",SUBSTITUTE(new_SFP_rules!AG12,";",",")))</f>
        <v>mapsrule --create temp_l_ALL_25Km_32GELWL_SFP_n5 -group ALL_25Km_32GELWL_SFP -severity warning -qt 86400 -monitor SFP_TEMP -value -5 -op LE -action raslog,snmp-trap,email,sfp-marginal</v>
      </c>
      <c r="B12" t="str">
        <f>CONCATENATE("mapsrule --create ",new_SFP_rules!AD12,new_SFP_rules!A12,"_",SUBSTITUTE(new_SFP_rules!AC12,"-","n"))</f>
        <v>mapsrule --create temp_l_ALL_25Km_32GELWL_SFP_n5</v>
      </c>
      <c r="C12" t="str">
        <f>CONCATENATE(" -group ",new_SFP_rules!A12)</f>
        <v xml:space="preserve"> -group ALL_25Km_32GELWL_SFP</v>
      </c>
    </row>
    <row r="13" spans="1:4" x14ac:dyDescent="0.35">
      <c r="A13" t="str">
        <f>IF(ISBLANK(new_SFP_rules!AC13),"",CONCATENATE(B13,C13," -severity ",new_SFP_rules!AE13," -qt ",new_SFP_rules!AF13," -monitor SFP_TEMP -value ",new_SFP_rules!AC13, " -op LE -action ",SUBSTITUTE(new_SFP_rules!AG13,";",",")))</f>
        <v>mapsrule --create temp_l_ALL_25Km_32GELWL_JBA_SFP_n5 -group ALL_25Km_32GELWL_JBA_SFP -severity warning -qt 86400 -monitor SFP_TEMP -value -5 -op LE -action raslog,snmp-trap,email,sfp-marginal</v>
      </c>
      <c r="B13" t="str">
        <f>CONCATENATE("mapsrule --create ",new_SFP_rules!AD13,new_SFP_rules!A13,"_",SUBSTITUTE(new_SFP_rules!AC13,"-","n"))</f>
        <v>mapsrule --create temp_l_ALL_25Km_32GELWL_JBA_SFP_n5</v>
      </c>
      <c r="C13" t="str">
        <f>CONCATENATE(" -group ",new_SFP_rules!A13)</f>
        <v xml:space="preserve"> -group ALL_25Km_32GELWL_JBA_SFP</v>
      </c>
    </row>
    <row r="14" spans="1:4" x14ac:dyDescent="0.35">
      <c r="A14" t="str">
        <f>IF(ISBLANK(new_SFP_rules!AC14),"",CONCATENATE(B14,C14," -severity ",new_SFP_rules!AE14," -qt ",new_SFP_rules!AF14," -monitor SFP_TEMP -value ",new_SFP_rules!AC14, " -op LE -action ",SUBSTITUTE(new_SFP_rules!AG14,";",",")))</f>
        <v>mapsrule --create temp_l_ALL_2Km_32GLWL_QSFP_n5 -group ALL_2Km_32GLWL_QSFP -severity warning -qt 86400 -monitor SFP_TEMP -value -5 -op LE -action raslog,snmp-trap,email,sfp-marginal</v>
      </c>
      <c r="B14" t="str">
        <f>CONCATENATE("mapsrule --create ",new_SFP_rules!AD14,new_SFP_rules!A14,"_",SUBSTITUTE(new_SFP_rules!AC14,"-","n"))</f>
        <v>mapsrule --create temp_l_ALL_2Km_32GLWL_QSFP_n5</v>
      </c>
      <c r="C14" t="str">
        <f>CONCATENATE(" -group ",new_SFP_rules!A14)</f>
        <v xml:space="preserve"> -group ALL_2Km_32GLWL_QSFP</v>
      </c>
    </row>
    <row r="15" spans="1:4" x14ac:dyDescent="0.35">
      <c r="A15" t="str">
        <f>IF(ISBLANK(new_SFP_rules!AC15),"",CONCATENATE(B15,C15," -severity ",new_SFP_rules!AE15," -qt ",new_SFP_rules!AF15," -monitor SFP_TEMP -value ",new_SFP_rules!AC15, " -op LE -action ",SUBSTITUTE(new_SFP_rules!AG15,";",",")))</f>
        <v>mapsrule --create temp_l_ALL_32GSWL_QSFP_n5 -group ALL_32GSWL_QSFP -severity warning -qt 86400 -monitor SFP_TEMP -value -5 -op LE -action raslog,snmp-trap,email,sfp-marginal</v>
      </c>
      <c r="B15" t="str">
        <f>CONCATENATE("mapsrule --create ",new_SFP_rules!AD15,new_SFP_rules!A15,"_",SUBSTITUTE(new_SFP_rules!AC15,"-","n"))</f>
        <v>mapsrule --create temp_l_ALL_32GSWL_QSFP_n5</v>
      </c>
      <c r="C15" t="str">
        <f>CONCATENATE(" -group ",new_SFP_rules!A15)</f>
        <v xml:space="preserve"> -group ALL_32GSWL_QSFP</v>
      </c>
    </row>
    <row r="16" spans="1:4" x14ac:dyDescent="0.35">
      <c r="A16" t="str">
        <f>IF(ISBLANK(new_SFP_rules!AC16),"",CONCATENATE(B16,C16," -severity ",new_SFP_rules!AE16," -qt ",new_SFP_rules!AF16," -monitor SFP_TEMP -value ",new_SFP_rules!AC16, " -op LE -action ",SUBSTITUTE(new_SFP_rules!AG16,";",",")))</f>
        <v>mapsrule --create temp_l_ALL_FCOE_40G_QSFP_n5 -group ALL_FCOE_40G_QSFP -severity warning -qt 86400 -monitor SFP_TEMP -value -5 -op LE -action raslog,snmp-trap,email,sfp-marginal</v>
      </c>
      <c r="B16" t="str">
        <f>CONCATENATE("mapsrule --create ",new_SFP_rules!AD16,new_SFP_rules!A16,"_",SUBSTITUTE(new_SFP_rules!AC16,"-","n"))</f>
        <v>mapsrule --create temp_l_ALL_FCOE_40G_QSFP_n5</v>
      </c>
      <c r="C16" t="str">
        <f>CONCATENATE(" -group ",new_SFP_rules!A16)</f>
        <v xml:space="preserve"> -group ALL_FCOE_40G_QSFP</v>
      </c>
    </row>
    <row r="17" spans="1:3" x14ac:dyDescent="0.35">
      <c r="A17" t="str">
        <f>IF(ISBLANK(new_SFP_rules!AC17),"",CONCATENATE(B17,C17," -severity ",new_SFP_rules!AE17," -qt ",new_SFP_rules!AF17," -monitor SFP_TEMP -value ",new_SFP_rules!AC17, " -op LE -action ",SUBSTITUTE(new_SFP_rules!AG17,";",",")))</f>
        <v>mapsrule --create temp_l_ALL_FCOE_40G_QSFP_LR_n5 -group ALL_FCOE_40G_QSFP_LR -severity warning -qt 86400 -monitor SFP_TEMP -value -5 -op LE -action raslog,snmp-trap,email,sfp-marginal</v>
      </c>
      <c r="B17" t="str">
        <f>CONCATENATE("mapsrule --create ",new_SFP_rules!AD17,new_SFP_rules!A17,"_",SUBSTITUTE(new_SFP_rules!AC17,"-","n"))</f>
        <v>mapsrule --create temp_l_ALL_FCOE_40G_QSFP_LR_n5</v>
      </c>
      <c r="C17" t="str">
        <f>CONCATENATE(" -group ",new_SFP_rules!A17)</f>
        <v xml:space="preserve"> -group ALL_FCOE_40G_QSFP_LR</v>
      </c>
    </row>
    <row r="18" spans="1:3" x14ac:dyDescent="0.35">
      <c r="A18" t="str">
        <f>IF(ISBLANK(new_SFP_rules!AC18),"",CONCATENATE(B18,C18," -severity ",new_SFP_rules!AE18," -qt ",new_SFP_rules!AF18," -monitor SFP_TEMP -value ",new_SFP_rules!AC18, " -op LE -action ",SUBSTITUTE(new_SFP_rules!AG18,";",",")))</f>
        <v>mapsrule --create temp_l_ALL_FCOE_100G_SR4_QSFP_n5 -group ALL_FCOE_100G_SR4_QSFP -severity warning -qt 86400 -monitor SFP_TEMP -value -5 -op LE -action raslog,snmp-trap,email,sfp-marginal</v>
      </c>
      <c r="B18" t="str">
        <f>CONCATENATE("mapsrule --create ",new_SFP_rules!AD18,new_SFP_rules!A18,"_",SUBSTITUTE(new_SFP_rules!AC18,"-","n"))</f>
        <v>mapsrule --create temp_l_ALL_FCOE_100G_SR4_QSFP_n5</v>
      </c>
      <c r="C18" t="str">
        <f>CONCATENATE(" -group ",new_SFP_rules!A18)</f>
        <v xml:space="preserve"> -group ALL_FCOE_100G_SR4_QSFP</v>
      </c>
    </row>
    <row r="19" spans="1:3" x14ac:dyDescent="0.35">
      <c r="A19" t="str">
        <f>IF(ISBLANK(new_SFP_rules!AC19),"",CONCATENATE(B19,C19," -severity ",new_SFP_rules!AE19," -qt ",new_SFP_rules!AF19," -monitor SFP_TEMP -value ",new_SFP_rules!AC19, " -op LE -action ",SUBSTITUTE(new_SFP_rules!AG19,";",",")))</f>
        <v>mapsrule --create temp_l_ALL_100M_16GSWL_QSFP_n5 -group ALL_100M_16GSWL_QSFP -severity warning -qt 86400 -monitor SFP_TEMP -value -5 -op LE -action raslog,snmp-trap,email,sfp-marginal</v>
      </c>
      <c r="B19" t="str">
        <f>CONCATENATE("mapsrule --create ",new_SFP_rules!AD19,new_SFP_rules!A19,"_",SUBSTITUTE(new_SFP_rules!AC19,"-","n"))</f>
        <v>mapsrule --create temp_l_ALL_100M_16GSWL_QSFP_n5</v>
      </c>
      <c r="C19" t="str">
        <f>CONCATENATE(" -group ",new_SFP_rules!A19)</f>
        <v xml:space="preserve"> -group ALL_100M_16GSWL_QSFP</v>
      </c>
    </row>
    <row r="20" spans="1:3" x14ac:dyDescent="0.35">
      <c r="A20" t="str">
        <f>IF(ISBLANK(new_SFP_rules!AC20),"",CONCATENATE(B20,C20," -severity ",new_SFP_rules!AE20," -qt ",new_SFP_rules!AF20," -monitor SFP_TEMP -value ",new_SFP_rules!AC20, " -op LE -action ",SUBSTITUTE(new_SFP_rules!AG20,";",",")))</f>
        <v>mapsrule --create temp_l_ALL_2K_QSFP_n15 -group ALL_2K_QSFP -severity warning -qt 86400 -monitor SFP_TEMP -value -15 -op LE -action raslog,snmp-trap,email,sfp-marginal</v>
      </c>
      <c r="B20" t="str">
        <f>CONCATENATE("mapsrule --create ",new_SFP_rules!AD20,new_SFP_rules!A20,"_",SUBSTITUTE(new_SFP_rules!AC20,"-","n"))</f>
        <v>mapsrule --create temp_l_ALL_2K_QSFP_n15</v>
      </c>
      <c r="C20" t="str">
        <f>CONCATENATE(" -group ",new_SFP_rules!A20)</f>
        <v xml:space="preserve"> -group ALL_2K_QSFP</v>
      </c>
    </row>
    <row r="21" spans="1:3" x14ac:dyDescent="0.35">
      <c r="A21" t="str">
        <f>IF(ISBLANK(new_SFP_rules!AC21),"",CONCATENATE(B21,C21," -severity ",new_SFP_rules!AE21," -qt ",new_SFP_rules!AF21," -monitor SFP_TEMP -value ",new_SFP_rules!AC21, " -op LE -action ",SUBSTITUTE(new_SFP_rules!AG21,";",",")))</f>
        <v>mapsrule --create temp_l_ALL_25Km_64GELWL_SFP_n5 -group ALL_25Km_64GELWL_SFP -severity warning -qt 86400 -monitor SFP_TEMP -value -5 -op LE -action raslog,snmp-trap,email,sfp-marginal</v>
      </c>
      <c r="B21" t="str">
        <f>CONCATENATE("mapsrule --create ",new_SFP_rules!AD21,new_SFP_rules!A21,"_",SUBSTITUTE(new_SFP_rules!AC21,"-","n"))</f>
        <v>mapsrule --create temp_l_ALL_25Km_64GELWL_SFP_n5</v>
      </c>
      <c r="C21" t="str">
        <f>CONCATENATE(" -group ",new_SFP_rules!A21)</f>
        <v xml:space="preserve"> -group ALL_25Km_64GELWL_SFP</v>
      </c>
    </row>
    <row r="22" spans="1:3" x14ac:dyDescent="0.35">
      <c r="A22" t="str">
        <f>IF(ISBLANK(new_SFP_rules!AC22),"",CONCATENATE(B22,C22," -severity ",new_SFP_rules!AE22," -qt ",new_SFP_rules!AF22," -monitor SFP_TEMP -value ",new_SFP_rules!AC22, " -op LE -action ",SUBSTITUTE(new_SFP_rules!AG22,";",",")))</f>
        <v>mapsrule --create temp_l_ALL_2Km_GEN7LWL_QSFP_n5 -group ALL_2Km_GEN7LWL_QSFP -severity warning -qt 86400 -monitor SFP_TEMP -value -5 -op LE -action raslog,snmp-trap,email,sfp-marginal</v>
      </c>
      <c r="B22" t="str">
        <f>CONCATENATE("mapsrule --create ",new_SFP_rules!AD22,new_SFP_rules!A22,"_",SUBSTITUTE(new_SFP_rules!AC22,"-","n"))</f>
        <v>mapsrule --create temp_l_ALL_2Km_GEN7LWL_QSFP_n5</v>
      </c>
      <c r="C22" t="str">
        <f>CONCATENATE(" -group ",new_SFP_rules!A22)</f>
        <v xml:space="preserve"> -group ALL_2Km_GEN7LWL_QSFP</v>
      </c>
    </row>
    <row r="23" spans="1:3" x14ac:dyDescent="0.35">
      <c r="A23" t="str">
        <f>IF(ISBLANK(new_SFP_rules!AC23),"",CONCATENATE(B23,C23," -severity ",new_SFP_rules!AE23," -qt ",new_SFP_rules!AF23," -monitor SFP_TEMP -value ",new_SFP_rules!AC23, " -op LE -action ",SUBSTITUTE(new_SFP_rules!AG23,";",",")))</f>
        <v>mapsrule --create temp_l_ALL_64GSWL_SFP_n5 -group ALL_64GSWL_SFP -severity warning -qt 86400 -monitor SFP_TEMP -value -5 -op LE -action raslog,snmp-trap,email,sfp-marginal</v>
      </c>
      <c r="B23" t="str">
        <f>CONCATENATE("mapsrule --create ",new_SFP_rules!AD23,new_SFP_rules!A23,"_",SUBSTITUTE(new_SFP_rules!AC23,"-","n"))</f>
        <v>mapsrule --create temp_l_ALL_64GSWL_SFP_n5</v>
      </c>
      <c r="C23" t="str">
        <f>CONCATENATE(" -group ",new_SFP_rules!A23)</f>
        <v xml:space="preserve"> -group ALL_64GSWL_SFP</v>
      </c>
    </row>
    <row r="24" spans="1:3" x14ac:dyDescent="0.35">
      <c r="A24" t="str">
        <f>IF(ISBLANK(new_SFP_rules!AC24),"",CONCATENATE(B24,C24," -severity ",new_SFP_rules!AE24," -qt ",new_SFP_rules!AF24," -monitor SFP_TEMP -value ",new_SFP_rules!AC24, " -op LE -action ",SUBSTITUTE(new_SFP_rules!AG24,";",",")))</f>
        <v>mapsrule --create temp_l_ALL_64GSWL_SFP_DD_n5 -group ALL_64GSWL_SFP_DD -severity warning -qt 86400 -monitor SFP_TEMP -value -5 -op LE -action raslog,snmp-trap,email,sfp-marginal</v>
      </c>
      <c r="B24" t="str">
        <f>CONCATENATE("mapsrule --create ",new_SFP_rules!AD24,new_SFP_rules!A24,"_",SUBSTITUTE(new_SFP_rules!AC24,"-","n"))</f>
        <v>mapsrule --create temp_l_ALL_64GSWL_SFP_DD_n5</v>
      </c>
      <c r="C24" t="str">
        <f>CONCATENATE(" -group ",new_SFP_rules!A24)</f>
        <v xml:space="preserve"> -group ALL_64GSWL_SFP_DD</v>
      </c>
    </row>
    <row r="25" spans="1:3" x14ac:dyDescent="0.35">
      <c r="A25" t="str">
        <f>IF(ISBLANK(new_SFP_rules!AC25),"",CONCATENATE(B25,C25," -severity ",new_SFP_rules!AE25," -qt ",new_SFP_rules!AF25," -monitor SFP_TEMP -value ",new_SFP_rules!AC25, " -op LE -action ",SUBSTITUTE(new_SFP_rules!AG25,";",",")))</f>
        <v>mapsrule --create temp_l_ALL_64GLWL_SFP_n5 -group ALL_64GLWL_SFP -severity warning -qt 86400 -monitor SFP_TEMP -value -5 -op LE -action raslog,snmp-trap,email,sfp-marginal</v>
      </c>
      <c r="B25" t="str">
        <f>CONCATENATE("mapsrule --create ",new_SFP_rules!AD25,new_SFP_rules!A25,"_",SUBSTITUTE(new_SFP_rules!AC25,"-","n"))</f>
        <v>mapsrule --create temp_l_ALL_64GLWL_SFP_n5</v>
      </c>
      <c r="C25" t="str">
        <f>CONCATENATE(" -group ",new_SFP_rules!A25)</f>
        <v xml:space="preserve"> -group ALL_64GLWL_SFP</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F11" sqref="F11"/>
    </sheetView>
  </sheetViews>
  <sheetFormatPr defaultRowHeight="14.5" x14ac:dyDescent="0.35"/>
  <cols>
    <col min="1" max="1" width="160.6328125" customWidth="1"/>
    <col min="2" max="2" width="50.6328125" customWidth="1"/>
    <col min="3" max="3" width="24.90625" customWidth="1"/>
  </cols>
  <sheetData>
    <row r="1" spans="1:3" x14ac:dyDescent="0.35">
      <c r="A1" t="s">
        <v>20</v>
      </c>
      <c r="B1" t="s">
        <v>21</v>
      </c>
      <c r="C1" t="s">
        <v>0</v>
      </c>
    </row>
    <row r="2" spans="1:3" x14ac:dyDescent="0.35">
      <c r="A2" t="str">
        <f>IF(ISBLANK(new_SFP_rules!AH2),"",CONCATENATE(B2,C2," -severity ",new_SFP_rules!AK2," -qt ",new_SFP_rules!AL2," -monitor TXP -value ",new_SFP_rules!AI2, " -op GE -action ",SUBSTITUTE(new_SFP_rules!AM2,";",",")))</f>
        <v>mapsrule --create tx_h_ALL_10GE_SR_SFP_2000 -group ALL_10GE_SR_SFP -severity warning -qt 86400 -monitor TXP -value 2000 -op GE -action raslog,snmp-trap,email,sfp-marginal</v>
      </c>
      <c r="B2" t="str">
        <f>CONCATENATE("mapsrule --create ",new_SFP_rules!AJ2,new_SFP_rules!A2,"_",new_SFP_rules!AI2)</f>
        <v>mapsrule --create tx_h_ALL_10GE_SR_SFP_2000</v>
      </c>
      <c r="C2" t="str">
        <f>CONCATENATE(" -group ",new_SFP_rules!A2)</f>
        <v xml:space="preserve"> -group ALL_10GE_SR_SFP</v>
      </c>
    </row>
    <row r="3" spans="1:3" x14ac:dyDescent="0.35">
      <c r="A3" t="str">
        <f>IF(ISBLANK(new_SFP_rules!AH3),"",CONCATENATE(B3,C3," -severity ",new_SFP_rules!AK3," -qt ",new_SFP_rules!AL3," -monitor TXP -value ",new_SFP_rules!AI3, " -op GE -action ",SUBSTITUTE(new_SFP_rules!AM3,";",",")))</f>
        <v>mapsrule --create tx_h_ALL_10GE_LR_SFP_2239 -group ALL_10GE_LR_SFP -severity warning -qt 86400 -monitor TXP -value 2239 -op GE -action raslog,snmp-trap,email,sfp-marginal</v>
      </c>
      <c r="B3" t="str">
        <f>CONCATENATE("mapsrule --create ",new_SFP_rules!AJ3,new_SFP_rules!A3,"_",new_SFP_rules!AI3)</f>
        <v>mapsrule --create tx_h_ALL_10GE_LR_SFP_2239</v>
      </c>
      <c r="C3" t="str">
        <f>CONCATENATE(" -group ",new_SFP_rules!A3)</f>
        <v xml:space="preserve"> -group ALL_10GE_LR_SFP</v>
      </c>
    </row>
    <row r="4" spans="1:3" x14ac:dyDescent="0.35">
      <c r="A4" t="str">
        <f>IF(ISBLANK(new_SFP_rules!AH4),"",CONCATENATE(B4,C4," -severity ",new_SFP_rules!AK4," -qt ",new_SFP_rules!AL4," -monitor TXP -value ",new_SFP_rules!AI4, " -op GE -action ",SUBSTITUTE(new_SFP_rules!AM4,";",",")))</f>
        <v>mapsrule --create tx_h_ALL_10GSWL_SFP_1995 -group ALL_10GSWL_SFP -severity warning -qt 86400 -monitor TXP -value 1995 -op GE -action raslog,snmp-trap,email,sfp-marginal</v>
      </c>
      <c r="B4" t="str">
        <f>CONCATENATE("mapsrule --create ",new_SFP_rules!AJ4,new_SFP_rules!A4,"_",new_SFP_rules!AI4)</f>
        <v>mapsrule --create tx_h_ALL_10GSWL_SFP_1995</v>
      </c>
      <c r="C4" t="str">
        <f>CONCATENATE(" -group ",new_SFP_rules!A4)</f>
        <v xml:space="preserve"> -group ALL_10GSWL_SFP</v>
      </c>
    </row>
    <row r="5" spans="1:3" x14ac:dyDescent="0.35">
      <c r="A5" t="str">
        <f>IF(ISBLANK(new_SFP_rules!AH5),"",CONCATENATE(B5,C5," -severity ",new_SFP_rules!AK5," -qt ",new_SFP_rules!AL5," -monitor TXP -value ",new_SFP_rules!AI5, " -op GE -action ",SUBSTITUTE(new_SFP_rules!AM5,";",",")))</f>
        <v>mapsrule --create tx_h_ALL_10GLWL_SFP_2234 -group ALL_10GLWL_SFP -severity warning -qt 86400 -monitor TXP -value 2234 -op GE -action raslog,snmp-trap,email,sfp-marginal</v>
      </c>
      <c r="B5" t="str">
        <f>CONCATENATE("mapsrule --create ",new_SFP_rules!AJ5,new_SFP_rules!A5,"_",new_SFP_rules!AI5)</f>
        <v>mapsrule --create tx_h_ALL_10GLWL_SFP_2234</v>
      </c>
      <c r="C5" t="str">
        <f>CONCATENATE(" -group ",new_SFP_rules!A5)</f>
        <v xml:space="preserve"> -group ALL_10GLWL_SFP</v>
      </c>
    </row>
    <row r="6" spans="1:3" x14ac:dyDescent="0.35">
      <c r="A6" t="str">
        <f>IF(ISBLANK(new_SFP_rules!AH6),"",CONCATENATE(B6,C6," -severity ",new_SFP_rules!AK6," -qt ",new_SFP_rules!AL6," -monitor TXP -value ",new_SFP_rules!AI6, " -op GE -action ",SUBSTITUTE(new_SFP_rules!AM6,";",",")))</f>
        <v>mapsrule --create tx_h_ALL_16GSWL_SFP_1259 -group ALL_16GSWL_SFP -severity warning -qt 86400 -monitor TXP -value 1259 -op GE -action raslog,snmp-trap,email,sfp-marginal</v>
      </c>
      <c r="B6" t="str">
        <f>CONCATENATE("mapsrule --create ",new_SFP_rules!AJ6,new_SFP_rules!A6,"_",new_SFP_rules!AI6)</f>
        <v>mapsrule --create tx_h_ALL_16GSWL_SFP_1259</v>
      </c>
      <c r="C6" t="str">
        <f>CONCATENATE(" -group ",new_SFP_rules!A6)</f>
        <v xml:space="preserve"> -group ALL_16GSWL_SFP</v>
      </c>
    </row>
    <row r="7" spans="1:3" x14ac:dyDescent="0.35">
      <c r="A7" t="str">
        <f>IF(ISBLANK(new_SFP_rules!AH7),"",CONCATENATE(B7,C7," -severity ",new_SFP_rules!AK7," -qt ",new_SFP_rules!AL7," -monitor TXP -value ",new_SFP_rules!AI7, " -op GE -action ",SUBSTITUTE(new_SFP_rules!AM7,";",",")))</f>
        <v>mapsrule --create tx_h_ALL_16GLWL_SFP_1995 -group ALL_16GLWL_SFP -severity warning -qt 86400 -monitor TXP -value 1995 -op GE -action raslog,snmp-trap,email,sfp-marginal</v>
      </c>
      <c r="B7" t="str">
        <f>CONCATENATE("mapsrule --create ",new_SFP_rules!AJ7,new_SFP_rules!A7,"_",new_SFP_rules!AI7)</f>
        <v>mapsrule --create tx_h_ALL_16GLWL_SFP_1995</v>
      </c>
      <c r="C7" t="str">
        <f>CONCATENATE(" -group ",new_SFP_rules!A7)</f>
        <v xml:space="preserve"> -group ALL_16GLWL_SFP</v>
      </c>
    </row>
    <row r="8" spans="1:3" x14ac:dyDescent="0.35">
      <c r="A8" t="str">
        <f>IF(ISBLANK(new_SFP_rules!AH8),"",CONCATENATE(B8,C8," -severity ",new_SFP_rules!AK8," -qt ",new_SFP_rules!AL8," -monitor TXP -value ",new_SFP_rules!AI8, " -op GE -action ",SUBSTITUTE(new_SFP_rules!AM8,";",",")))</f>
        <v>mapsrule --create tx_h_ALL_25Km_16GLWL_SFP_4467 -group ALL_25Km_16GLWL_SFP -severity warning -qt 86400 -monitor TXP -value 4467 -op GE -action raslog,snmp-trap,email,sfp-marginal</v>
      </c>
      <c r="B8" t="str">
        <f>CONCATENATE("mapsrule --create ",new_SFP_rules!AJ8,new_SFP_rules!A8,"_",new_SFP_rules!AI8)</f>
        <v>mapsrule --create tx_h_ALL_25Km_16GLWL_SFP_4467</v>
      </c>
      <c r="C8" t="str">
        <f>CONCATENATE(" -group ",new_SFP_rules!A8)</f>
        <v xml:space="preserve"> -group ALL_25Km_16GLWL_SFP</v>
      </c>
    </row>
    <row r="9" spans="1:3" x14ac:dyDescent="0.35">
      <c r="A9" t="str">
        <f>IF(ISBLANK(new_SFP_rules!AH9),"",CONCATENATE(B9,C9," -severity ",new_SFP_rules!AK9," -qt ",new_SFP_rules!AL9," -monitor TXP -value ",new_SFP_rules!AI9, " -op GE -action ",SUBSTITUTE(new_SFP_rules!AM9,";",",")))</f>
        <v>mapsrule --create tx_h_ALL_32GSWL_SFP_3162 -group ALL_32GSWL_SFP -severity warning -qt 86400 -monitor TXP -value 3162 -op GE -action raslog,snmp-trap,email,sfp-marginal</v>
      </c>
      <c r="B9" t="str">
        <f>CONCATENATE("mapsrule --create ",new_SFP_rules!AJ9,new_SFP_rules!A9,"_",new_SFP_rules!AI9)</f>
        <v>mapsrule --create tx_h_ALL_32GSWL_SFP_3162</v>
      </c>
      <c r="C9" t="str">
        <f>CONCATENATE(" -group ",new_SFP_rules!A9)</f>
        <v xml:space="preserve"> -group ALL_32GSWL_SFP</v>
      </c>
    </row>
    <row r="10" spans="1:3" x14ac:dyDescent="0.35">
      <c r="A10" t="str">
        <f>IF(ISBLANK(new_SFP_rules!AH10),"",CONCATENATE(B10,C10," -severity ",new_SFP_rules!AK10," -qt ",new_SFP_rules!AL10," -monitor TXP -value ",new_SFP_rules!AI10, " -op GE -action ",SUBSTITUTE(new_SFP_rules!AM10,";",",")))</f>
        <v>mapsrule --create tx_h_ALL_32GLWL_SFP_1585 -group ALL_32GLWL_SFP -severity warning -qt 86400 -monitor TXP -value 1585 -op GE -action raslog,snmp-trap,email,sfp-marginal</v>
      </c>
      <c r="B10" t="str">
        <f>CONCATENATE("mapsrule --create ",new_SFP_rules!AJ10,new_SFP_rules!A10,"_",new_SFP_rules!AI10)</f>
        <v>mapsrule --create tx_h_ALL_32GLWL_SFP_1585</v>
      </c>
      <c r="C10" t="str">
        <f>CONCATENATE(" -group ",new_SFP_rules!A10)</f>
        <v xml:space="preserve"> -group ALL_32GLWL_SFP</v>
      </c>
    </row>
    <row r="11" spans="1:3" x14ac:dyDescent="0.35">
      <c r="A11" t="str">
        <f>IF(ISBLANK(new_SFP_rules!AH11),"",CONCATENATE(B11,C11," -severity ",new_SFP_rules!AK11," -qt ",new_SFP_rules!AL11," -monitor TXP -value ",new_SFP_rules!AI11, " -op GE -action ",SUBSTITUTE(new_SFP_rules!AM11,";",",")))</f>
        <v>mapsrule --create tx_h_ALL_32GLWL_JDB_SFP_3162 -group ALL_32GLWL_JDB_SFP -severity warning -qt 86400 -monitor TXP -value 3162 -op GE -action raslog,snmp-trap,email,sfp-marginal</v>
      </c>
      <c r="B11" t="str">
        <f>CONCATENATE("mapsrule --create ",new_SFP_rules!AJ11,new_SFP_rules!A11,"_",new_SFP_rules!AI11)</f>
        <v>mapsrule --create tx_h_ALL_32GLWL_JDB_SFP_3162</v>
      </c>
      <c r="C11" t="str">
        <f>CONCATENATE(" -group ",new_SFP_rules!A11)</f>
        <v xml:space="preserve"> -group ALL_32GLWL_JDB_SFP</v>
      </c>
    </row>
    <row r="12" spans="1:3" x14ac:dyDescent="0.35">
      <c r="A12" t="str">
        <f>IF(ISBLANK(new_SFP_rules!AH12),"",CONCATENATE(B12,C12," -severity ",new_SFP_rules!AK12," -qt ",new_SFP_rules!AL12," -monitor TXP -value ",new_SFP_rules!AI12, " -op GE -action ",SUBSTITUTE(new_SFP_rules!AM12,";",",")))</f>
        <v>mapsrule --create tx_h_ALL_25Km_32GELWL_SFP_6310 -group ALL_25Km_32GELWL_SFP -severity warning -qt 86400 -monitor TXP -value 6310 -op GE -action raslog,snmp-trap,email,sfp-marginal</v>
      </c>
      <c r="B12" t="str">
        <f>CONCATENATE("mapsrule --create ",new_SFP_rules!AJ12,new_SFP_rules!A12,"_",new_SFP_rules!AI12)</f>
        <v>mapsrule --create tx_h_ALL_25Km_32GELWL_SFP_6310</v>
      </c>
      <c r="C12" t="str">
        <f>CONCATENATE(" -group ",new_SFP_rules!A12)</f>
        <v xml:space="preserve"> -group ALL_25Km_32GELWL_SFP</v>
      </c>
    </row>
    <row r="13" spans="1:3" x14ac:dyDescent="0.35">
      <c r="A13" t="str">
        <f>IF(ISBLANK(new_SFP_rules!AH13),"",CONCATENATE(B13,C13," -severity ",new_SFP_rules!AK13," -qt ",new_SFP_rules!AL13," -monitor TXP -value ",new_SFP_rules!AI13, " -op GE -action ",SUBSTITUTE(new_SFP_rules!AM13,";",",")))</f>
        <v>mapsrule --create tx_h_ALL_25Km_32GELWL_JBA_SFP_6310 -group ALL_25Km_32GELWL_JBA_SFP -severity warning -qt 86400 -monitor TXP -value 6310 -op GE -action raslog,snmp-trap,email,sfp-marginal</v>
      </c>
      <c r="B13" t="str">
        <f>CONCATENATE("mapsrule --create ",new_SFP_rules!AJ13,new_SFP_rules!A13,"_",new_SFP_rules!AI13)</f>
        <v>mapsrule --create tx_h_ALL_25Km_32GELWL_JBA_SFP_6310</v>
      </c>
      <c r="C13" t="str">
        <f>CONCATENATE(" -group ",new_SFP_rules!A13)</f>
        <v xml:space="preserve"> -group ALL_25Km_32GELWL_JBA_SFP</v>
      </c>
    </row>
    <row r="14" spans="1:3" x14ac:dyDescent="0.35">
      <c r="A14" t="str">
        <f>IF(ISBLANK(new_SFP_rules!AH14),"",CONCATENATE(B14,C14," -severity ",new_SFP_rules!AK14," -qt ",new_SFP_rules!AL14," -monitor TXP -value ",new_SFP_rules!AI14, " -op GE -action ",SUBSTITUTE(new_SFP_rules!AM14,";",",")))</f>
        <v>mapsrule --create tx_h_ALL_2Km_32GLWL_QSFP_4467 -group ALL_2Km_32GLWL_QSFP -severity warning -qt 86400 -monitor TXP -value 4467 -op GE -action raslog,snmp-trap,email,sfp-marginal</v>
      </c>
      <c r="B14" t="str">
        <f>CONCATENATE("mapsrule --create ",new_SFP_rules!AJ14,new_SFP_rules!A14,"_",new_SFP_rules!AI14)</f>
        <v>mapsrule --create tx_h_ALL_2Km_32GLWL_QSFP_4467</v>
      </c>
      <c r="C14" t="str">
        <f>CONCATENATE(" -group ",new_SFP_rules!A14)</f>
        <v xml:space="preserve"> -group ALL_2Km_32GLWL_QSFP</v>
      </c>
    </row>
    <row r="15" spans="1:3" x14ac:dyDescent="0.35">
      <c r="A15" t="str">
        <f>IF(ISBLANK(new_SFP_rules!AH15),"",CONCATENATE(B15,C15," -severity ",new_SFP_rules!AK15," -qt ",new_SFP_rules!AL15," -monitor TXP -value ",new_SFP_rules!AI15, " -op GE -action ",SUBSTITUTE(new_SFP_rules!AM15,";",",")))</f>
        <v>mapsrule --create tx_h_ALL_32GSWL_QSFP_3467 -group ALL_32GSWL_QSFP -severity warning -qt 86400 -monitor TXP -value 3467 -op GE -action raslog,snmp-trap,email,sfp-marginal</v>
      </c>
      <c r="B15" t="str">
        <f>CONCATENATE("mapsrule --create ",new_SFP_rules!AJ15,new_SFP_rules!A15,"_",new_SFP_rules!AI15)</f>
        <v>mapsrule --create tx_h_ALL_32GSWL_QSFP_3467</v>
      </c>
      <c r="C15" t="str">
        <f>CONCATENATE(" -group ",new_SFP_rules!A15)</f>
        <v xml:space="preserve"> -group ALL_32GSWL_QSFP</v>
      </c>
    </row>
    <row r="16" spans="1:3" x14ac:dyDescent="0.35">
      <c r="A16" t="str">
        <f>IF(ISBLANK(new_SFP_rules!AH16),"",CONCATENATE(B16,C16," -severity ",new_SFP_rules!AK16," -qt ",new_SFP_rules!AL16," -monitor TXP -value ",new_SFP_rules!AI16, " -op GE -action ",SUBSTITUTE(new_SFP_rules!AM16,";",",")))</f>
        <v>mapsrule --create tx_h_ALL_FCOE_40G_QSFP_2455 -group ALL_FCOE_40G_QSFP -severity warning -qt 86400 -monitor TXP -value 2455 -op GE -action raslog,snmp-trap,email,sfp-marginal</v>
      </c>
      <c r="B16" t="str">
        <f>CONCATENATE("mapsrule --create ",new_SFP_rules!AJ16,new_SFP_rules!A16,"_",new_SFP_rules!AI16)</f>
        <v>mapsrule --create tx_h_ALL_FCOE_40G_QSFP_2455</v>
      </c>
      <c r="C16" t="str">
        <f>CONCATENATE(" -group ",new_SFP_rules!A16)</f>
        <v xml:space="preserve"> -group ALL_FCOE_40G_QSFP</v>
      </c>
    </row>
    <row r="17" spans="1:3" x14ac:dyDescent="0.35">
      <c r="A17" t="str">
        <f>IF(ISBLANK(new_SFP_rules!AH17),"",CONCATENATE(B17,C17," -severity ",new_SFP_rules!AK17," -qt ",new_SFP_rules!AL17," -monitor TXP -value ",new_SFP_rules!AI17, " -op GE -action ",SUBSTITUTE(new_SFP_rules!AM17,";",",")))</f>
        <v>mapsrule --create tx_h_ALL_FCOE_40G_QSFP_LR_2399 -group ALL_FCOE_40G_QSFP_LR -severity warning -qt 86400 -monitor TXP -value 2399 -op GE -action raslog,snmp-trap,email,sfp-marginal</v>
      </c>
      <c r="B17" t="str">
        <f>CONCATENATE("mapsrule --create ",new_SFP_rules!AJ17,new_SFP_rules!A17,"_",new_SFP_rules!AI17)</f>
        <v>mapsrule --create tx_h_ALL_FCOE_40G_QSFP_LR_2399</v>
      </c>
      <c r="C17" t="str">
        <f>CONCATENATE(" -group ",new_SFP_rules!A17)</f>
        <v xml:space="preserve"> -group ALL_FCOE_40G_QSFP_LR</v>
      </c>
    </row>
    <row r="18" spans="1:3" x14ac:dyDescent="0.35">
      <c r="A18" t="str">
        <f>IF(ISBLANK(new_SFP_rules!AH18),"",CONCATENATE(B18,C18," -severity ",new_SFP_rules!AK18," -qt ",new_SFP_rules!AL18," -monitor TXP -value ",new_SFP_rules!AI18, " -op GE -action ",SUBSTITUTE(new_SFP_rules!AM18,";",",")))</f>
        <v>mapsrule --create tx_h_ALL_FCOE_100G_SR4_QSFP_3467 -group ALL_FCOE_100G_SR4_QSFP -severity warning -qt 86400 -monitor TXP -value 3467 -op GE -action raslog,snmp-trap,email,sfp-marginal</v>
      </c>
      <c r="B18" t="str">
        <f>CONCATENATE("mapsrule --create ",new_SFP_rules!AJ18,new_SFP_rules!A18,"_",new_SFP_rules!AI18)</f>
        <v>mapsrule --create tx_h_ALL_FCOE_100G_SR4_QSFP_3467</v>
      </c>
      <c r="C18" t="str">
        <f>CONCATENATE(" -group ",new_SFP_rules!A18)</f>
        <v xml:space="preserve"> -group ALL_FCOE_100G_SR4_QSFP</v>
      </c>
    </row>
    <row r="19" spans="1:3" x14ac:dyDescent="0.35">
      <c r="A19" t="str">
        <f>IF(ISBLANK(new_SFP_rules!AH19),"",CONCATENATE(B19,C19," -severity ",new_SFP_rules!AK19," -qt ",new_SFP_rules!AL19," -monitor TXP -value ",new_SFP_rules!AI19, " -op GE -action ",SUBSTITUTE(new_SFP_rules!AM19,";",",")))</f>
        <v>mapsrule --create tx_h_ALL_100M_16GSWL_QSFP_2455 -group ALL_100M_16GSWL_QSFP -severity warning -qt 86400 -monitor TXP -value 2455 -op GE -action raslog,snmp-trap,email,sfp-marginal</v>
      </c>
      <c r="B19" t="str">
        <f>CONCATENATE("mapsrule --create ",new_SFP_rules!AJ19,new_SFP_rules!A19,"_",new_SFP_rules!AI19)</f>
        <v>mapsrule --create tx_h_ALL_100M_16GSWL_QSFP_2455</v>
      </c>
      <c r="C19" t="str">
        <f>CONCATENATE(" -group ",new_SFP_rules!A19)</f>
        <v xml:space="preserve"> -group ALL_100M_16GSWL_QSFP</v>
      </c>
    </row>
    <row r="20" spans="1:3" x14ac:dyDescent="0.35">
      <c r="A20" t="str">
        <f>IF(ISBLANK(new_SFP_rules!AH20),"",CONCATENATE(B20,C20," -severity ",new_SFP_rules!AK20," -qt ",new_SFP_rules!AL20," -monitor TXP -value ",new_SFP_rules!AI20, " -op GE -action ",SUBSTITUTE(new_SFP_rules!AM20,";",",")))</f>
        <v>mapsrule --create tx_h_ALL_2K_QSFP_2244 -group ALL_2K_QSFP -severity warning -qt 86400 -monitor TXP -value 2244 -op GE -action raslog,snmp-trap,email,sfp-marginal</v>
      </c>
      <c r="B20" t="str">
        <f>CONCATENATE("mapsrule --create ",new_SFP_rules!AJ20,new_SFP_rules!A20,"_",new_SFP_rules!AI20)</f>
        <v>mapsrule --create tx_h_ALL_2K_QSFP_2244</v>
      </c>
      <c r="C20" t="str">
        <f>CONCATENATE(" -group ",new_SFP_rules!A20)</f>
        <v xml:space="preserve"> -group ALL_2K_QSFP</v>
      </c>
    </row>
    <row r="21" spans="1:3" x14ac:dyDescent="0.35">
      <c r="A21" t="str">
        <f>IF(ISBLANK(new_SFP_rules!AH21),"",CONCATENATE(B21,C21," -severity ",new_SFP_rules!AK21," -qt ",new_SFP_rules!AL21," -monitor TXP -value ",new_SFP_rules!AI21, " -op GE -action ",SUBSTITUTE(new_SFP_rules!AM21,";",",")))</f>
        <v>mapsrule --create tx_h_ALL_25Km_64GELWL_SFP_6310 -group ALL_25Km_64GELWL_SFP -severity warning -qt 86400 -monitor TXP -value 6310 -op GE -action raslog,snmp-trap,email,sfp-marginal</v>
      </c>
      <c r="B21" t="str">
        <f>CONCATENATE("mapsrule --create ",new_SFP_rules!AJ21,new_SFP_rules!A21,"_",new_SFP_rules!AI21)</f>
        <v>mapsrule --create tx_h_ALL_25Km_64GELWL_SFP_6310</v>
      </c>
      <c r="C21" t="str">
        <f>CONCATENATE(" -group ",new_SFP_rules!A21)</f>
        <v xml:space="preserve"> -group ALL_25Km_64GELWL_SFP</v>
      </c>
    </row>
    <row r="22" spans="1:3" x14ac:dyDescent="0.35">
      <c r="A22" t="str">
        <f>IF(ISBLANK(new_SFP_rules!AH22),"",CONCATENATE(B22,C22," -severity ",new_SFP_rules!AK22," -qt ",new_SFP_rules!AL22," -monitor TXP -value ",new_SFP_rules!AI22, " -op GE -action ",SUBSTITUTE(new_SFP_rules!AM22,";",",")))</f>
        <v>mapsrule --create tx_h_ALL_2Km_GEN7LWL_QSFP_6310 -group ALL_2Km_GEN7LWL_QSFP -severity warning -qt 86400 -monitor TXP -value 6310 -op GE -action raslog,snmp-trap,email,sfp-marginal</v>
      </c>
      <c r="B22" t="str">
        <f>CONCATENATE("mapsrule --create ",new_SFP_rules!AJ22,new_SFP_rules!A22,"_",new_SFP_rules!AI22)</f>
        <v>mapsrule --create tx_h_ALL_2Km_GEN7LWL_QSFP_6310</v>
      </c>
      <c r="C22" t="str">
        <f>CONCATENATE(" -group ",new_SFP_rules!A22)</f>
        <v xml:space="preserve"> -group ALL_2Km_GEN7LWL_QSFP</v>
      </c>
    </row>
    <row r="23" spans="1:3" x14ac:dyDescent="0.35">
      <c r="A23" t="str">
        <f>IF(ISBLANK(new_SFP_rules!AH23),"",CONCATENATE(B23,C23," -severity ",new_SFP_rules!AK23," -qt ",new_SFP_rules!AL23," -monitor TXP -value ",new_SFP_rules!AI23, " -op GE -action ",SUBSTITUTE(new_SFP_rules!AM23,";",",")))</f>
        <v>mapsrule --create tx_h_ALL_64GSWL_SFP_5012 -group ALL_64GSWL_SFP -severity warning -qt 86400 -monitor TXP -value 5012 -op GE -action raslog,snmp-trap,email,sfp-marginal</v>
      </c>
      <c r="B23" t="str">
        <f>CONCATENATE("mapsrule --create ",new_SFP_rules!AJ23,new_SFP_rules!A23,"_",new_SFP_rules!AI23)</f>
        <v>mapsrule --create tx_h_ALL_64GSWL_SFP_5012</v>
      </c>
      <c r="C23" t="str">
        <f>CONCATENATE(" -group ",new_SFP_rules!A23)</f>
        <v xml:space="preserve"> -group ALL_64GSWL_SFP</v>
      </c>
    </row>
    <row r="24" spans="1:3" x14ac:dyDescent="0.35">
      <c r="A24" t="str">
        <f>IF(ISBLANK(new_SFP_rules!AH24),"",CONCATENATE(B24,C24," -severity ",new_SFP_rules!AK24," -qt ",new_SFP_rules!AL24," -monitor TXP -value ",new_SFP_rules!AI24, " -op GE -action ",SUBSTITUTE(new_SFP_rules!AM24,";",",")))</f>
        <v>mapsrule --create tx_h_ALL_64GSWL_SFP_DD_5012 -group ALL_64GSWL_SFP_DD -severity warning -qt 86400 -monitor TXP -value 5012 -op GE -action raslog,snmp-trap,email,sfp-marginal</v>
      </c>
      <c r="B24" t="str">
        <f>CONCATENATE("mapsrule --create ",new_SFP_rules!AJ24,new_SFP_rules!A24,"_",new_SFP_rules!AI24)</f>
        <v>mapsrule --create tx_h_ALL_64GSWL_SFP_DD_5012</v>
      </c>
      <c r="C24" t="str">
        <f>CONCATENATE(" -group ",new_SFP_rules!A24)</f>
        <v xml:space="preserve"> -group ALL_64GSWL_SFP_DD</v>
      </c>
    </row>
    <row r="25" spans="1:3" x14ac:dyDescent="0.35">
      <c r="A25" t="str">
        <f>IF(ISBLANK(new_SFP_rules!AH25),"",CONCATENATE(B25,C25," -severity ",new_SFP_rules!AK25," -qt ",new_SFP_rules!AL25," -monitor TXP -value ",new_SFP_rules!AI25, " -op GE -action ",SUBSTITUTE(new_SFP_rules!AM25,";",",")))</f>
        <v>mapsrule --create tx_h_ALL_64GLWL_SFP_5248 -group ALL_64GLWL_SFP -severity warning -qt 86400 -monitor TXP -value 5248 -op GE -action raslog,snmp-trap,email,sfp-marginal</v>
      </c>
      <c r="B25" t="str">
        <f>CONCATENATE("mapsrule --create ",new_SFP_rules!AJ25,new_SFP_rules!A25,"_",new_SFP_rules!AI25)</f>
        <v>mapsrule --create tx_h_ALL_64GLWL_SFP_5248</v>
      </c>
      <c r="C25" t="str">
        <f>CONCATENATE(" -group ",new_SFP_rules!A25)</f>
        <v xml:space="preserve"> -group ALL_64GLWL_SFP</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B1" workbookViewId="0">
      <selection activeCell="A6" sqref="A6:C7"/>
    </sheetView>
  </sheetViews>
  <sheetFormatPr defaultRowHeight="14.5" x14ac:dyDescent="0.35"/>
  <cols>
    <col min="1" max="1" width="160.6328125" customWidth="1"/>
    <col min="2" max="2" width="50.6328125" customWidth="1"/>
    <col min="3" max="3" width="24.90625" customWidth="1"/>
  </cols>
  <sheetData>
    <row r="1" spans="1:3" x14ac:dyDescent="0.35">
      <c r="A1" t="s">
        <v>20</v>
      </c>
      <c r="B1" t="s">
        <v>21</v>
      </c>
      <c r="C1" t="s">
        <v>0</v>
      </c>
    </row>
    <row r="2" spans="1:3" x14ac:dyDescent="0.35">
      <c r="A2" t="str">
        <f>IF(ISBLANK(new_SFP_rules!AN2),"",CONCATENATE(B2,C2," -severity ",new_SFP_rules!AQ2," -qt ",new_SFP_rules!AR2," -monitor TXP -value ",new_SFP_rules!AO2, " -op LE -action ",SUBSTITUTE(new_SFP_rules!AS2,";",",")))</f>
        <v>mapsrule --create tx_l_ALL_10GE_SR_SFP_126 -group ALL_10GE_SR_SFP -severity warning -qt 86400 -monitor TXP -value 126 -op LE -action raslog,snmp-trap,email,sfp-marginal</v>
      </c>
      <c r="B2" t="str">
        <f>CONCATENATE("mapsrule --create ",new_SFP_rules!AP2,new_SFP_rules!A2,"_",new_SFP_rules!AO2)</f>
        <v>mapsrule --create tx_l_ALL_10GE_SR_SFP_126</v>
      </c>
      <c r="C2" t="str">
        <f>CONCATENATE(" -group ",new_SFP_rules!A2)</f>
        <v xml:space="preserve"> -group ALL_10GE_SR_SFP</v>
      </c>
    </row>
    <row r="3" spans="1:3" x14ac:dyDescent="0.35">
      <c r="A3" t="str">
        <f>IF(ISBLANK(new_SFP_rules!AN3),"",CONCATENATE(B3,C3," -severity ",new_SFP_rules!AQ3," -qt ",new_SFP_rules!AR3," -monitor TXP -value ",new_SFP_rules!AO3, " -op LE -action ",SUBSTITUTE(new_SFP_rules!AS3,";",",")))</f>
        <v>mapsrule --create tx_l_ALL_10GE_LR_SFP_60 -group ALL_10GE_LR_SFP -severity warning -qt 86400 -monitor TXP -value 60 -op LE -action raslog,snmp-trap,email,sfp-marginal</v>
      </c>
      <c r="B3" t="str">
        <f>CONCATENATE("mapsrule --create ",new_SFP_rules!AP3,new_SFP_rules!A3,"_",new_SFP_rules!AO3)</f>
        <v>mapsrule --create tx_l_ALL_10GE_LR_SFP_60</v>
      </c>
      <c r="C3" t="str">
        <f>CONCATENATE(" -group ",new_SFP_rules!A3)</f>
        <v xml:space="preserve"> -group ALL_10GE_LR_SFP</v>
      </c>
    </row>
    <row r="4" spans="1:3" x14ac:dyDescent="0.35">
      <c r="A4" t="str">
        <f>IF(ISBLANK(new_SFP_rules!AN4),"",CONCATENATE(B4,C4," -severity ",new_SFP_rules!AQ4," -qt ",new_SFP_rules!AR4," -monitor TXP -value ",new_SFP_rules!AO4, " -op LE -action ",SUBSTITUTE(new_SFP_rules!AS4,";",",")))</f>
        <v>mapsrule --create tx_l_ALL_10GSWL_SFP_126 -group ALL_10GSWL_SFP -severity warning -qt 86400 -monitor TXP -value 126 -op LE -action raslog,snmp-trap,email,sfp-marginal</v>
      </c>
      <c r="B4" t="str">
        <f>CONCATENATE("mapsrule --create ",new_SFP_rules!AP4,new_SFP_rules!A4,"_",new_SFP_rules!AO4)</f>
        <v>mapsrule --create tx_l_ALL_10GSWL_SFP_126</v>
      </c>
      <c r="C4" t="str">
        <f>CONCATENATE(" -group ",new_SFP_rules!A4)</f>
        <v xml:space="preserve"> -group ALL_10GSWL_SFP</v>
      </c>
    </row>
    <row r="5" spans="1:3" x14ac:dyDescent="0.35">
      <c r="A5" t="str">
        <f>IF(ISBLANK(new_SFP_rules!AN5),"",CONCATENATE(B5,C5," -severity ",new_SFP_rules!AQ5," -qt ",new_SFP_rules!AR5," -monitor TXP -value ",new_SFP_rules!AO5, " -op LE -action ",SUBSTITUTE(new_SFP_rules!AS5,";",",")))</f>
        <v>mapsrule --create tx_l_ALL_10GLWL_SFP_60 -group ALL_10GLWL_SFP -severity warning -qt 86400 -monitor TXP -value 60 -op LE -action raslog,snmp-trap,email,sfp-marginal</v>
      </c>
      <c r="B5" t="str">
        <f>CONCATENATE("mapsrule --create ",new_SFP_rules!AP5,new_SFP_rules!A5,"_",new_SFP_rules!AO5)</f>
        <v>mapsrule --create tx_l_ALL_10GLWL_SFP_60</v>
      </c>
      <c r="C5" t="str">
        <f>CONCATENATE(" -group ",new_SFP_rules!A5)</f>
        <v xml:space="preserve"> -group ALL_10GLWL_SFP</v>
      </c>
    </row>
    <row r="6" spans="1:3" x14ac:dyDescent="0.35">
      <c r="A6" t="str">
        <f>IF(ISBLANK(new_SFP_rules!AN6),"",CONCATENATE(B6,C6," -severity ",new_SFP_rules!AQ6," -qt ",new_SFP_rules!AR6," -monitor TXP -value ",new_SFP_rules!AO6, " -op LE -action ",SUBSTITUTE(new_SFP_rules!AS6,";",",")))</f>
        <v>mapsrule --create tx_l_ALL_16GSWL_SFP_251 -group ALL_16GSWL_SFP -severity warning -qt 86400 -monitor TXP -value 251 -op LE -action raslog,snmp-trap,email,sfp-marginal</v>
      </c>
      <c r="B6" t="str">
        <f>CONCATENATE("mapsrule --create ",new_SFP_rules!AP6,new_SFP_rules!A6,"_",new_SFP_rules!AO6)</f>
        <v>mapsrule --create tx_l_ALL_16GSWL_SFP_251</v>
      </c>
      <c r="C6" t="str">
        <f>CONCATENATE(" -group ",new_SFP_rules!A6)</f>
        <v xml:space="preserve"> -group ALL_16GSWL_SFP</v>
      </c>
    </row>
    <row r="7" spans="1:3" x14ac:dyDescent="0.35">
      <c r="A7" t="str">
        <f>IF(ISBLANK(new_SFP_rules!AN7),"",CONCATENATE(B7,C7," -severity ",new_SFP_rules!AQ7," -qt ",new_SFP_rules!AR7," -monitor TXP -value ",new_SFP_rules!AO7, " -op LE -action ",SUBSTITUTE(new_SFP_rules!AS7,";",",")))</f>
        <v>mapsrule --create tx_l_ALL_16GLWL_SFP_126 -group ALL_16GLWL_SFP -severity warning -qt 86400 -monitor TXP -value 126 -op LE -action raslog,snmp-trap,email,sfp-marginal</v>
      </c>
      <c r="B7" t="str">
        <f>CONCATENATE("mapsrule --create ",new_SFP_rules!AP7,new_SFP_rules!A7,"_",new_SFP_rules!AO7)</f>
        <v>mapsrule --create tx_l_ALL_16GLWL_SFP_126</v>
      </c>
      <c r="C7" t="str">
        <f>CONCATENATE(" -group ",new_SFP_rules!A7)</f>
        <v xml:space="preserve"> -group ALL_16GLWL_SFP</v>
      </c>
    </row>
    <row r="8" spans="1:3" x14ac:dyDescent="0.35">
      <c r="A8" t="str">
        <f>IF(ISBLANK(new_SFP_rules!AN8),"",CONCATENATE(B8,C8," -severity ",new_SFP_rules!AQ8," -qt ",new_SFP_rules!AR8," -monitor TXP -value ",new_SFP_rules!AO8, " -op LE -action ",SUBSTITUTE(new_SFP_rules!AS8,";",",")))</f>
        <v>mapsrule --create tx_l_ALL_25Km_16GLWL_SFP_158 -group ALL_25Km_16GLWL_SFP -severity warning -qt 86400 -monitor TXP -value 158 -op LE -action raslog,snmp-trap,email,sfp-marginal</v>
      </c>
      <c r="B8" t="str">
        <f>CONCATENATE("mapsrule --create ",new_SFP_rules!AP8,new_SFP_rules!A8,"_",new_SFP_rules!AO8)</f>
        <v>mapsrule --create tx_l_ALL_25Km_16GLWL_SFP_158</v>
      </c>
      <c r="C8" t="str">
        <f>CONCATENATE(" -group ",new_SFP_rules!A8)</f>
        <v xml:space="preserve"> -group ALL_25Km_16GLWL_SFP</v>
      </c>
    </row>
    <row r="9" spans="1:3" x14ac:dyDescent="0.35">
      <c r="A9" t="str">
        <f>IF(ISBLANK(new_SFP_rules!AN9),"",CONCATENATE(B9,C9," -severity ",new_SFP_rules!AQ9," -qt ",new_SFP_rules!AR9," -monitor TXP -value ",new_SFP_rules!AO9, " -op LE -action ",SUBSTITUTE(new_SFP_rules!AS9,";",",")))</f>
        <v>mapsrule --create tx_l_ALL_32GSWL_SFP_251 -group ALL_32GSWL_SFP -severity warning -qt 86400 -monitor TXP -value 251 -op LE -action raslog,snmp-trap,email,sfp-marginal</v>
      </c>
      <c r="B9" t="str">
        <f>CONCATENATE("mapsrule --create ",new_SFP_rules!AP9,new_SFP_rules!A9,"_",new_SFP_rules!AO9)</f>
        <v>mapsrule --create tx_l_ALL_32GSWL_SFP_251</v>
      </c>
      <c r="C9" t="str">
        <f>CONCATENATE(" -group ",new_SFP_rules!A9)</f>
        <v xml:space="preserve"> -group ALL_32GSWL_SFP</v>
      </c>
    </row>
    <row r="10" spans="1:3" x14ac:dyDescent="0.35">
      <c r="A10" t="str">
        <f>IF(ISBLANK(new_SFP_rules!AN10),"",CONCATENATE(B10,C10," -severity ",new_SFP_rules!AQ10," -qt ",new_SFP_rules!AR10," -monitor TXP -value ",new_SFP_rules!AO10, " -op LE -action ",SUBSTITUTE(new_SFP_rules!AS10,";",",")))</f>
        <v>mapsrule --create tx_l_ALL_32GLWL_SFP_126 -group ALL_32GLWL_SFP -severity warning -qt 86400 -monitor TXP -value 126 -op LE -action raslog,snmp-trap,email,sfp-marginal</v>
      </c>
      <c r="B10" t="str">
        <f>CONCATENATE("mapsrule --create ",new_SFP_rules!AP10,new_SFP_rules!A10,"_",new_SFP_rules!AO10)</f>
        <v>mapsrule --create tx_l_ALL_32GLWL_SFP_126</v>
      </c>
      <c r="C10" t="str">
        <f>CONCATENATE(" -group ",new_SFP_rules!A10)</f>
        <v xml:space="preserve"> -group ALL_32GLWL_SFP</v>
      </c>
    </row>
    <row r="11" spans="1:3" x14ac:dyDescent="0.35">
      <c r="A11" t="str">
        <f>IF(ISBLANK(new_SFP_rules!AN11),"",CONCATENATE(B11,C11," -severity ",new_SFP_rules!AQ11," -qt ",new_SFP_rules!AR11," -monitor TXP -value ",new_SFP_rules!AO11, " -op LE -action ",SUBSTITUTE(new_SFP_rules!AS11,";",",")))</f>
        <v>mapsrule --create tx_l_ALL_32GLWL_JDB_SFP_200 -group ALL_32GLWL_JDB_SFP -severity warning -qt 86400 -monitor TXP -value 200 -op LE -action raslog,snmp-trap,email,sfp-marginal</v>
      </c>
      <c r="B11" t="str">
        <f>CONCATENATE("mapsrule --create ",new_SFP_rules!AP11,new_SFP_rules!A11,"_",new_SFP_rules!AO11)</f>
        <v>mapsrule --create tx_l_ALL_32GLWL_JDB_SFP_200</v>
      </c>
      <c r="C11" t="str">
        <f>CONCATENATE(" -group ",new_SFP_rules!A11)</f>
        <v xml:space="preserve"> -group ALL_32GLWL_JDB_SFP</v>
      </c>
    </row>
    <row r="12" spans="1:3" x14ac:dyDescent="0.35">
      <c r="A12" t="str">
        <f>IF(ISBLANK(new_SFP_rules!AN12),"",CONCATENATE(B12,C12," -severity ",new_SFP_rules!AQ12," -qt ",new_SFP_rules!AR12," -monitor TXP -value ",new_SFP_rules!AO12, " -op LE -action ",SUBSTITUTE(new_SFP_rules!AS12,";",",")))</f>
        <v>mapsrule --create tx_l_ALL_25Km_32GELWL_SFP_794 -group ALL_25Km_32GELWL_SFP -severity warning -qt 86400 -monitor TXP -value 794 -op LE -action raslog,snmp-trap,email,sfp-marginal</v>
      </c>
      <c r="B12" t="str">
        <f>CONCATENATE("mapsrule --create ",new_SFP_rules!AP12,new_SFP_rules!A12,"_",new_SFP_rules!AO12)</f>
        <v>mapsrule --create tx_l_ALL_25Km_32GELWL_SFP_794</v>
      </c>
      <c r="C12" t="str">
        <f>CONCATENATE(" -group ",new_SFP_rules!A12)</f>
        <v xml:space="preserve"> -group ALL_25Km_32GELWL_SFP</v>
      </c>
    </row>
    <row r="13" spans="1:3" x14ac:dyDescent="0.35">
      <c r="A13" t="str">
        <f>IF(ISBLANK(new_SFP_rules!AN13),"",CONCATENATE(B13,C13," -severity ",new_SFP_rules!AQ13," -qt ",new_SFP_rules!AR13," -monitor TXP -value ",new_SFP_rules!AO13, " -op LE -action ",SUBSTITUTE(new_SFP_rules!AS13,";",",")))</f>
        <v>mapsrule --create tx_l_ALL_25Km_32GELWL_JBA_SFP_794 -group ALL_25Km_32GELWL_JBA_SFP -severity warning -qt 86400 -monitor TXP -value 794 -op LE -action raslog,snmp-trap,email,sfp-marginal</v>
      </c>
      <c r="B13" t="str">
        <f>CONCATENATE("mapsrule --create ",new_SFP_rules!AP13,new_SFP_rules!A13,"_",new_SFP_rules!AO13)</f>
        <v>mapsrule --create tx_l_ALL_25Km_32GELWL_JBA_SFP_794</v>
      </c>
      <c r="C13" t="str">
        <f>CONCATENATE(" -group ",new_SFP_rules!A13)</f>
        <v xml:space="preserve"> -group ALL_25Km_32GELWL_JBA_SFP</v>
      </c>
    </row>
    <row r="14" spans="1:3" x14ac:dyDescent="0.35">
      <c r="A14" t="str">
        <f>IF(ISBLANK(new_SFP_rules!AN14),"",CONCATENATE(B14,C14," -severity ",new_SFP_rules!AQ14," -qt ",new_SFP_rules!AR14," -monitor TXP -value ",new_SFP_rules!AO14, " -op LE -action ",SUBSTITUTE(new_SFP_rules!AS14,";",",")))</f>
        <v>mapsrule --create tx_l_ALL_2Km_32GLWL_QSFP_224 -group ALL_2Km_32GLWL_QSFP -severity warning -qt 86400 -monitor TXP -value 224 -op LE -action raslog,snmp-trap,email,sfp-marginal</v>
      </c>
      <c r="B14" t="str">
        <f>CONCATENATE("mapsrule --create ",new_SFP_rules!AP14,new_SFP_rules!A14,"_",new_SFP_rules!AO14)</f>
        <v>mapsrule --create tx_l_ALL_2Km_32GLWL_QSFP_224</v>
      </c>
      <c r="C14" t="str">
        <f>CONCATENATE(" -group ",new_SFP_rules!A14)</f>
        <v xml:space="preserve"> -group ALL_2Km_32GLWL_QSFP</v>
      </c>
    </row>
    <row r="15" spans="1:3" x14ac:dyDescent="0.35">
      <c r="A15" t="str">
        <f>IF(ISBLANK(new_SFP_rules!AN15),"",CONCATENATE(B15,C15," -severity ",new_SFP_rules!AQ15," -qt ",new_SFP_rules!AR15," -monitor TXP -value ",new_SFP_rules!AO15, " -op LE -action ",SUBSTITUTE(new_SFP_rules!AS15,";",",")))</f>
        <v>mapsrule --create tx_l_ALL_32GSWL_QSFP_72 -group ALL_32GSWL_QSFP -severity warning -qt 86400 -monitor TXP -value 72 -op LE -action raslog,snmp-trap,email,sfp-marginal</v>
      </c>
      <c r="B15" t="str">
        <f>CONCATENATE("mapsrule --create ",new_SFP_rules!AP15,new_SFP_rules!A15,"_",new_SFP_rules!AO15)</f>
        <v>mapsrule --create tx_l_ALL_32GSWL_QSFP_72</v>
      </c>
      <c r="C15" t="str">
        <f>CONCATENATE(" -group ",new_SFP_rules!A15)</f>
        <v xml:space="preserve"> -group ALL_32GSWL_QSFP</v>
      </c>
    </row>
    <row r="16" spans="1:3" x14ac:dyDescent="0.35">
      <c r="A16" t="str">
        <f>IF(ISBLANK(new_SFP_rules!AN16),"",CONCATENATE(B16,C16," -severity ",new_SFP_rules!AQ16," -qt ",new_SFP_rules!AR16," -monitor TXP -value ",new_SFP_rules!AO16, " -op LE -action ",SUBSTITUTE(new_SFP_rules!AS16,";",",")))</f>
        <v>mapsrule --create tx_l_ALL_FCOE_40G_QSFP_174 -group ALL_FCOE_40G_QSFP -severity warning -qt 86400 -monitor TXP -value 174 -op LE -action raslog,snmp-trap,email,sfp-marginal</v>
      </c>
      <c r="B16" t="str">
        <f>CONCATENATE("mapsrule --create ",new_SFP_rules!AP16,new_SFP_rules!A16,"_",new_SFP_rules!AO16)</f>
        <v>mapsrule --create tx_l_ALL_FCOE_40G_QSFP_174</v>
      </c>
      <c r="C16" t="str">
        <f>CONCATENATE(" -group ",new_SFP_rules!A16)</f>
        <v xml:space="preserve"> -group ALL_FCOE_40G_QSFP</v>
      </c>
    </row>
    <row r="17" spans="1:3" x14ac:dyDescent="0.35">
      <c r="A17" t="str">
        <f>IF(ISBLANK(new_SFP_rules!AN17),"",CONCATENATE(B17,C17," -severity ",new_SFP_rules!AQ17," -qt ",new_SFP_rules!AR17," -monitor TXP -value ",new_SFP_rules!AO17, " -op LE -action ",SUBSTITUTE(new_SFP_rules!AS17,";",",")))</f>
        <v>mapsrule --create tx_l_ALL_FCOE_40G_QSFP_LR_200 -group ALL_FCOE_40G_QSFP_LR -severity warning -qt 86400 -monitor TXP -value 200 -op LE -action raslog,snmp-trap,email,sfp-marginal</v>
      </c>
      <c r="B17" t="str">
        <f>CONCATENATE("mapsrule --create ",new_SFP_rules!AP17,new_SFP_rules!A17,"_",new_SFP_rules!AO17)</f>
        <v>mapsrule --create tx_l_ALL_FCOE_40G_QSFP_LR_200</v>
      </c>
      <c r="C17" t="str">
        <f>CONCATENATE(" -group ",new_SFP_rules!A17)</f>
        <v xml:space="preserve"> -group ALL_FCOE_40G_QSFP_LR</v>
      </c>
    </row>
    <row r="18" spans="1:3" x14ac:dyDescent="0.35">
      <c r="A18" t="str">
        <f>IF(ISBLANK(new_SFP_rules!AN18),"",CONCATENATE(B18,C18," -severity ",new_SFP_rules!AQ18," -qt ",new_SFP_rules!AR18," -monitor TXP -value ",new_SFP_rules!AO18, " -op LE -action ",SUBSTITUTE(new_SFP_rules!AS18,";",",")))</f>
        <v>mapsrule --create tx_l_ALL_FCOE_100G_SR4_QSFP_72 -group ALL_FCOE_100G_SR4_QSFP -severity warning -qt 86400 -monitor TXP -value 72 -op LE -action raslog,snmp-trap,email,sfp-marginal</v>
      </c>
      <c r="B18" t="str">
        <f>CONCATENATE("mapsrule --create ",new_SFP_rules!AP18,new_SFP_rules!A18,"_",new_SFP_rules!AO18)</f>
        <v>mapsrule --create tx_l_ALL_FCOE_100G_SR4_QSFP_72</v>
      </c>
      <c r="C18" t="str">
        <f>CONCATENATE(" -group ",new_SFP_rules!A18)</f>
        <v xml:space="preserve"> -group ALL_FCOE_100G_SR4_QSFP</v>
      </c>
    </row>
    <row r="19" spans="1:3" x14ac:dyDescent="0.35">
      <c r="A19" t="str">
        <f>IF(ISBLANK(new_SFP_rules!AN19),"",CONCATENATE(B19,C19," -severity ",new_SFP_rules!AQ19," -qt ",new_SFP_rules!AR19," -monitor TXP -value ",new_SFP_rules!AO19, " -op LE -action ",SUBSTITUTE(new_SFP_rules!AS19,";",",")))</f>
        <v>mapsrule --create tx_l_ALL_100M_16GSWL_QSFP_166 -group ALL_100M_16GSWL_QSFP -severity warning -qt 86400 -monitor TXP -value 166 -op LE -action raslog,snmp-trap,email,sfp-marginal</v>
      </c>
      <c r="B19" t="str">
        <f>CONCATENATE("mapsrule --create ",new_SFP_rules!AP19,new_SFP_rules!A19,"_",new_SFP_rules!AO19)</f>
        <v>mapsrule --create tx_l_ALL_100M_16GSWL_QSFP_166</v>
      </c>
      <c r="C19" t="str">
        <f>CONCATENATE(" -group ",new_SFP_rules!A19)</f>
        <v xml:space="preserve"> -group ALL_100M_16GSWL_QSFP</v>
      </c>
    </row>
    <row r="20" spans="1:3" x14ac:dyDescent="0.35">
      <c r="A20" t="str">
        <f>IF(ISBLANK(new_SFP_rules!AN20),"",CONCATENATE(B20,C20," -severity ",new_SFP_rules!AQ20," -qt ",new_SFP_rules!AR20," -monitor TXP -value ",new_SFP_rules!AO20, " -op LE -action ",SUBSTITUTE(new_SFP_rules!AS20,";",",")))</f>
        <v>mapsrule --create tx_l_ALL_2K_QSFP_141 -group ALL_2K_QSFP -severity warning -qt 86400 -monitor TXP -value 141 -op LE -action raslog,snmp-trap,email,sfp-marginal</v>
      </c>
      <c r="B20" t="str">
        <f>CONCATENATE("mapsrule --create ",new_SFP_rules!AP20,new_SFP_rules!A20,"_",new_SFP_rules!AO20)</f>
        <v>mapsrule --create tx_l_ALL_2K_QSFP_141</v>
      </c>
      <c r="C20" t="str">
        <f>CONCATENATE(" -group ",new_SFP_rules!A20)</f>
        <v xml:space="preserve"> -group ALL_2K_QSFP</v>
      </c>
    </row>
    <row r="21" spans="1:3" x14ac:dyDescent="0.35">
      <c r="A21" t="str">
        <f>IF(ISBLANK(new_SFP_rules!AN21),"",CONCATENATE(B21,C21," -severity ",new_SFP_rules!AQ21," -qt ",new_SFP_rules!AR21," -monitor TXP -value ",new_SFP_rules!AO21, " -op LE -action ",SUBSTITUTE(new_SFP_rules!AS21,";",",")))</f>
        <v>mapsrule --create tx_l_ALL_25Km_64GELWL_SFP_794 -group ALL_25Km_64GELWL_SFP -severity warning -qt 86400 -monitor TXP -value 794 -op LE -action raslog,snmp-trap,email,sfp-marginal</v>
      </c>
      <c r="B21" t="str">
        <f>CONCATENATE("mapsrule --create ",new_SFP_rules!AP21,new_SFP_rules!A21,"_",new_SFP_rules!AO21)</f>
        <v>mapsrule --create tx_l_ALL_25Km_64GELWL_SFP_794</v>
      </c>
      <c r="C21" t="str">
        <f>CONCATENATE(" -group ",new_SFP_rules!A21)</f>
        <v xml:space="preserve"> -group ALL_25Km_64GELWL_SFP</v>
      </c>
    </row>
    <row r="22" spans="1:3" x14ac:dyDescent="0.35">
      <c r="A22" t="str">
        <f>IF(ISBLANK(new_SFP_rules!AN22),"",CONCATENATE(B22,C22," -severity ",new_SFP_rules!AQ22," -qt ",new_SFP_rules!AR22," -monitor TXP -value ",new_SFP_rules!AO22, " -op LE -action ",SUBSTITUTE(new_SFP_rules!AS22,";",",")))</f>
        <v>mapsrule --create tx_l_ALL_2Km_GEN7LWL_QSFP_178 -group ALL_2Km_GEN7LWL_QSFP -severity warning -qt 86400 -monitor TXP -value 178 -op LE -action raslog,snmp-trap,email,sfp-marginal</v>
      </c>
      <c r="B22" t="str">
        <f>CONCATENATE("mapsrule --create ",new_SFP_rules!AP22,new_SFP_rules!A22,"_",new_SFP_rules!AO22)</f>
        <v>mapsrule --create tx_l_ALL_2Km_GEN7LWL_QSFP_178</v>
      </c>
      <c r="C22" t="str">
        <f>CONCATENATE(" -group ",new_SFP_rules!A22)</f>
        <v xml:space="preserve"> -group ALL_2Km_GEN7LWL_QSFP</v>
      </c>
    </row>
    <row r="23" spans="1:3" x14ac:dyDescent="0.35">
      <c r="A23" t="str">
        <f>IF(ISBLANK(new_SFP_rules!AN23),"",CONCATENATE(B23,C23," -severity ",new_SFP_rules!AQ23," -qt ",new_SFP_rules!AR23," -monitor TXP -value ",new_SFP_rules!AO23, " -op LE -action ",SUBSTITUTE(new_SFP_rules!AS23,";",",")))</f>
        <v>mapsrule --create tx_l_ALL_64GSWL_SFP_83 -group ALL_64GSWL_SFP -severity warning -qt 86400 -monitor TXP -value 83 -op LE -action raslog,snmp-trap,email,sfp-marginal</v>
      </c>
      <c r="B23" t="str">
        <f>CONCATENATE("mapsrule --create ",new_SFP_rules!AP23,new_SFP_rules!A23,"_",new_SFP_rules!AO23)</f>
        <v>mapsrule --create tx_l_ALL_64GSWL_SFP_83</v>
      </c>
      <c r="C23" t="str">
        <f>CONCATENATE(" -group ",new_SFP_rules!A23)</f>
        <v xml:space="preserve"> -group ALL_64GSWL_SFP</v>
      </c>
    </row>
    <row r="24" spans="1:3" x14ac:dyDescent="0.35">
      <c r="A24" t="str">
        <f>IF(ISBLANK(new_SFP_rules!AN24),"",CONCATENATE(B24,C24," -severity ",new_SFP_rules!AQ24," -qt ",new_SFP_rules!AR24," -monitor TXP -value ",new_SFP_rules!AO24, " -op LE -action ",SUBSTITUTE(new_SFP_rules!AS24,";",",")))</f>
        <v>mapsrule --create tx_l_ALL_64GSWL_SFP_DD_45 -group ALL_64GSWL_SFP_DD -severity warning -qt 86400 -monitor TXP -value 45 -op LE -action raslog,snmp-trap,email,sfp-marginal</v>
      </c>
      <c r="B24" t="str">
        <f>CONCATENATE("mapsrule --create ",new_SFP_rules!AP24,new_SFP_rules!A24,"_",new_SFP_rules!AO24)</f>
        <v>mapsrule --create tx_l_ALL_64GSWL_SFP_DD_45</v>
      </c>
      <c r="C24" t="str">
        <f>CONCATENATE(" -group ",new_SFP_rules!A24)</f>
        <v xml:space="preserve"> -group ALL_64GSWL_SFP_DD</v>
      </c>
    </row>
    <row r="25" spans="1:3" x14ac:dyDescent="0.35">
      <c r="A25" t="str">
        <f>IF(ISBLANK(new_SFP_rules!AN25),"",CONCATENATE(B25,C25," -severity ",new_SFP_rules!AQ25," -qt ",new_SFP_rules!AR25," -monitor TXP -value ",new_SFP_rules!AO25, " -op LE -action ",SUBSTITUTE(new_SFP_rules!AS25,";",",")))</f>
        <v>mapsrule --create tx_l_ALL_64GLWL_SFP_178 -group ALL_64GLWL_SFP -severity warning -qt 86400 -monitor TXP -value 178 -op LE -action raslog,snmp-trap,email,sfp-marginal</v>
      </c>
      <c r="B25" t="str">
        <f>CONCATENATE("mapsrule --create ",new_SFP_rules!AP25,new_SFP_rules!A25,"_",new_SFP_rules!AO25)</f>
        <v>mapsrule --create tx_l_ALL_64GLWL_SFP_178</v>
      </c>
      <c r="C25" t="str">
        <f>CONCATENATE(" -group ",new_SFP_rules!A25)</f>
        <v xml:space="preserve"> -group ALL_64GLWL_SFP</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B3" workbookViewId="0">
      <selection activeCell="A6" sqref="A6:C7"/>
    </sheetView>
  </sheetViews>
  <sheetFormatPr defaultRowHeight="14.5" x14ac:dyDescent="0.35"/>
  <cols>
    <col min="1" max="1" width="160.6328125" customWidth="1"/>
    <col min="2" max="2" width="50.6328125" customWidth="1"/>
    <col min="3" max="3" width="24.90625" customWidth="1"/>
  </cols>
  <sheetData>
    <row r="1" spans="1:3" x14ac:dyDescent="0.35">
      <c r="A1" t="s">
        <v>20</v>
      </c>
      <c r="B1" t="s">
        <v>21</v>
      </c>
      <c r="C1" t="s">
        <v>0</v>
      </c>
    </row>
    <row r="2" spans="1:3" x14ac:dyDescent="0.35">
      <c r="A2" t="str">
        <f>IF(ISBLANK(new_SFP_rules!AT2),"",CONCATENATE(B2,C2," -severity ",new_SFP_rules!AW2," -qt ",new_SFP_rules!AX2," -monitor RXP -value ",new_SFP_rules!AU2, " -op GE -action ",SUBSTITUTE(new_SFP_rules!AY2,";",",")))</f>
        <v>mapsrule --create rx_h_ALL_10GE_SR_SFP_2000 -group ALL_10GE_SR_SFP -severity warning -qt 86400 -monitor RXP -value 2000 -op GE -action raslog,snmp-trap,email,sfp-marginal</v>
      </c>
      <c r="B2" t="str">
        <f>CONCATENATE("mapsrule --create ",new_SFP_rules!AV2,new_SFP_rules!A2,"_",new_SFP_rules!AU2)</f>
        <v>mapsrule --create rx_h_ALL_10GE_SR_SFP_2000</v>
      </c>
      <c r="C2" t="str">
        <f>CONCATENATE(" -group ",new_SFP_rules!A2)</f>
        <v xml:space="preserve"> -group ALL_10GE_SR_SFP</v>
      </c>
    </row>
    <row r="3" spans="1:3" x14ac:dyDescent="0.35">
      <c r="A3" t="str">
        <f>IF(ISBLANK(new_SFP_rules!AT3),"",CONCATENATE(B3,C3," -severity ",new_SFP_rules!AW3," -qt ",new_SFP_rules!AX3," -monitor RXP -value ",new_SFP_rules!AU3, " -op GE -action ",SUBSTITUTE(new_SFP_rules!AY3,";",",")))</f>
        <v>mapsrule --create rx_h_ALL_10GE_LR_SFP_2239 -group ALL_10GE_LR_SFP -severity warning -qt 86400 -monitor RXP -value 2239 -op GE -action raslog,snmp-trap,email,sfp-marginal</v>
      </c>
      <c r="B3" t="str">
        <f>CONCATENATE("mapsrule --create ",new_SFP_rules!AV3,new_SFP_rules!A3,"_",new_SFP_rules!AU3)</f>
        <v>mapsrule --create rx_h_ALL_10GE_LR_SFP_2239</v>
      </c>
      <c r="C3" t="str">
        <f>CONCATENATE(" -group ",new_SFP_rules!A3)</f>
        <v xml:space="preserve"> -group ALL_10GE_LR_SFP</v>
      </c>
    </row>
    <row r="4" spans="1:3" x14ac:dyDescent="0.35">
      <c r="A4" t="str">
        <f>IF(ISBLANK(new_SFP_rules!AT4),"",CONCATENATE(B4,C4," -severity ",new_SFP_rules!AW4," -qt ",new_SFP_rules!AX4," -monitor RXP -value ",new_SFP_rules!AU4, " -op GE -action ",SUBSTITUTE(new_SFP_rules!AY4,";",",")))</f>
        <v>mapsrule --create rx_h_ALL_10GSWL_SFP_2000 -group ALL_10GSWL_SFP -severity warning -qt 86400 -monitor RXP -value 2000 -op GE -action raslog,snmp-trap,email,sfp-marginal</v>
      </c>
      <c r="B4" t="str">
        <f>CONCATENATE("mapsrule --create ",new_SFP_rules!AV4,new_SFP_rules!A4,"_",new_SFP_rules!AU4)</f>
        <v>mapsrule --create rx_h_ALL_10GSWL_SFP_2000</v>
      </c>
      <c r="C4" t="str">
        <f>CONCATENATE(" -group ",new_SFP_rules!A4)</f>
        <v xml:space="preserve"> -group ALL_10GSWL_SFP</v>
      </c>
    </row>
    <row r="5" spans="1:3" x14ac:dyDescent="0.35">
      <c r="A5" t="str">
        <f>IF(ISBLANK(new_SFP_rules!AT5),"",CONCATENATE(B5,C5," -severity ",new_SFP_rules!AW5," -qt ",new_SFP_rules!AX5," -monitor RXP -value ",new_SFP_rules!AU5, " -op GE -action ",SUBSTITUTE(new_SFP_rules!AY5,";",",")))</f>
        <v>mapsrule --create rx_h_ALL_10GLWL_SFP_2239 -group ALL_10GLWL_SFP -severity warning -qt 86400 -monitor RXP -value 2239 -op GE -action raslog,snmp-trap,email,sfp-marginal</v>
      </c>
      <c r="B5" t="str">
        <f>CONCATENATE("mapsrule --create ",new_SFP_rules!AV5,new_SFP_rules!A5,"_",new_SFP_rules!AU5)</f>
        <v>mapsrule --create rx_h_ALL_10GLWL_SFP_2239</v>
      </c>
      <c r="C5" t="str">
        <f>CONCATENATE(" -group ",new_SFP_rules!A5)</f>
        <v xml:space="preserve"> -group ALL_10GLWL_SFP</v>
      </c>
    </row>
    <row r="6" spans="1:3" x14ac:dyDescent="0.35">
      <c r="A6" t="str">
        <f>IF(ISBLANK(new_SFP_rules!AT6),"",CONCATENATE(B6,C6," -severity ",new_SFP_rules!AW6," -qt ",new_SFP_rules!AX6," -monitor RXP -value ",new_SFP_rules!AU6, " -op GE -action ",SUBSTITUTE(new_SFP_rules!AY6,";",",")))</f>
        <v>mapsrule --create rx_h_ALL_16GSWL_SFP_1259 -group ALL_16GSWL_SFP -severity warning -qt 86400 -monitor RXP -value 1259 -op GE -action raslog,snmp-trap,email,sfp-marginal</v>
      </c>
      <c r="B6" t="str">
        <f>CONCATENATE("mapsrule --create ",new_SFP_rules!AV6,new_SFP_rules!A6,"_",new_SFP_rules!AU6)</f>
        <v>mapsrule --create rx_h_ALL_16GSWL_SFP_1259</v>
      </c>
      <c r="C6" t="str">
        <f>CONCATENATE(" -group ",new_SFP_rules!A6)</f>
        <v xml:space="preserve"> -group ALL_16GSWL_SFP</v>
      </c>
    </row>
    <row r="7" spans="1:3" x14ac:dyDescent="0.35">
      <c r="A7" t="str">
        <f>IF(ISBLANK(new_SFP_rules!AT7),"",CONCATENATE(B7,C7," -severity ",new_SFP_rules!AW7," -qt ",new_SFP_rules!AX7," -monitor RXP -value ",new_SFP_rules!AU7, " -op GE -action ",SUBSTITUTE(new_SFP_rules!AY7,";",",")))</f>
        <v>mapsrule --create rx_h_ALL_16GLWL_SFP_1995 -group ALL_16GLWL_SFP -severity warning -qt 86400 -monitor RXP -value 1995 -op GE -action raslog,snmp-trap,email,sfp-marginal</v>
      </c>
      <c r="B7" t="str">
        <f>CONCATENATE("mapsrule --create ",new_SFP_rules!AV7,new_SFP_rules!A7,"_",new_SFP_rules!AU7)</f>
        <v>mapsrule --create rx_h_ALL_16GLWL_SFP_1995</v>
      </c>
      <c r="C7" t="str">
        <f>CONCATENATE(" -group ",new_SFP_rules!A7)</f>
        <v xml:space="preserve"> -group ALL_16GLWL_SFP</v>
      </c>
    </row>
    <row r="8" spans="1:3" x14ac:dyDescent="0.35">
      <c r="A8" t="str">
        <f>IF(ISBLANK(new_SFP_rules!AT8),"",CONCATENATE(B8,C8," -severity ",new_SFP_rules!AW8," -qt ",new_SFP_rules!AX8," -monitor RXP -value ",new_SFP_rules!AU8, " -op GE -action ",SUBSTITUTE(new_SFP_rules!AY8,";",",")))</f>
        <v>mapsrule --create rx_h_ALL_25Km_16GLWL_SFP_2239 -group ALL_25Km_16GLWL_SFP -severity warning -qt 86400 -monitor RXP -value 2239 -op GE -action raslog,snmp-trap,email,sfp-marginal</v>
      </c>
      <c r="B8" t="str">
        <f>CONCATENATE("mapsrule --create ",new_SFP_rules!AV8,new_SFP_rules!A8,"_",new_SFP_rules!AU8)</f>
        <v>mapsrule --create rx_h_ALL_25Km_16GLWL_SFP_2239</v>
      </c>
      <c r="C8" t="str">
        <f>CONCATENATE(" -group ",new_SFP_rules!A8)</f>
        <v xml:space="preserve"> -group ALL_25Km_16GLWL_SFP</v>
      </c>
    </row>
    <row r="9" spans="1:3" x14ac:dyDescent="0.35">
      <c r="A9" t="str">
        <f>IF(ISBLANK(new_SFP_rules!AT9),"",CONCATENATE(B9,C9," -severity ",new_SFP_rules!AW9," -qt ",new_SFP_rules!AX9," -monitor RXP -value ",new_SFP_rules!AU9, " -op GE -action ",SUBSTITUTE(new_SFP_rules!AY9,";",",")))</f>
        <v>mapsrule --create rx_h_ALL_32GSWL_SFP_2188 -group ALL_32GSWL_SFP -severity warning -qt 86400 -monitor RXP -value 2188 -op GE -action raslog,snmp-trap,email,sfp-marginal</v>
      </c>
      <c r="B9" t="str">
        <f>CONCATENATE("mapsrule --create ",new_SFP_rules!AV9,new_SFP_rules!A9,"_",new_SFP_rules!AU9)</f>
        <v>mapsrule --create rx_h_ALL_32GSWL_SFP_2188</v>
      </c>
      <c r="C9" t="str">
        <f>CONCATENATE(" -group ",new_SFP_rules!A9)</f>
        <v xml:space="preserve"> -group ALL_32GSWL_SFP</v>
      </c>
    </row>
    <row r="10" spans="1:3" x14ac:dyDescent="0.35">
      <c r="A10" t="str">
        <f>IF(ISBLANK(new_SFP_rules!AT10),"",CONCATENATE(B10,C10," -severity ",new_SFP_rules!AW10," -qt ",new_SFP_rules!AX10," -monitor RXP -value ",new_SFP_rules!AU10, " -op GE -action ",SUBSTITUTE(new_SFP_rules!AY10,";",",")))</f>
        <v>mapsrule --create rx_h_ALL_32GLWL_SFP_1995 -group ALL_32GLWL_SFP -severity warning -qt 86400 -monitor RXP -value 1995 -op GE -action raslog,snmp-trap,email,sfp-marginal</v>
      </c>
      <c r="B10" t="str">
        <f>CONCATENATE("mapsrule --create ",new_SFP_rules!AV10,new_SFP_rules!A10,"_",new_SFP_rules!AU10)</f>
        <v>mapsrule --create rx_h_ALL_32GLWL_SFP_1995</v>
      </c>
      <c r="C10" t="str">
        <f>CONCATENATE(" -group ",new_SFP_rules!A10)</f>
        <v xml:space="preserve"> -group ALL_32GLWL_SFP</v>
      </c>
    </row>
    <row r="11" spans="1:3" x14ac:dyDescent="0.35">
      <c r="A11" t="str">
        <f>IF(ISBLANK(new_SFP_rules!AT11),"",CONCATENATE(B11,C11," -severity ",new_SFP_rules!AW11," -qt ",new_SFP_rules!AX11," -monitor RXP -value ",new_SFP_rules!AU11, " -op GE -action ",SUBSTITUTE(new_SFP_rules!AY11,";",",")))</f>
        <v>mapsrule --create rx_h_ALL_32GLWL_JDB_SFP_2512 -group ALL_32GLWL_JDB_SFP -severity warning -qt 86400 -monitor RXP -value 2512 -op GE -action raslog,snmp-trap,email,sfp-marginal</v>
      </c>
      <c r="B11" t="str">
        <f>CONCATENATE("mapsrule --create ",new_SFP_rules!AV11,new_SFP_rules!A11,"_",new_SFP_rules!AU11)</f>
        <v>mapsrule --create rx_h_ALL_32GLWL_JDB_SFP_2512</v>
      </c>
      <c r="C11" t="str">
        <f>CONCATENATE(" -group ",new_SFP_rules!A11)</f>
        <v xml:space="preserve"> -group ALL_32GLWL_JDB_SFP</v>
      </c>
    </row>
    <row r="12" spans="1:3" x14ac:dyDescent="0.35">
      <c r="A12" t="str">
        <f>IF(ISBLANK(new_SFP_rules!AT12),"",CONCATENATE(B12,C12," -severity ",new_SFP_rules!AW12," -qt ",new_SFP_rules!AX12," -monitor RXP -value ",new_SFP_rules!AU12, " -op GE -action ",SUBSTITUTE(new_SFP_rules!AY12,";",",")))</f>
        <v>mapsrule --create rx_h_ALL_25Km_32GELWL_SFP_1995 -group ALL_25Km_32GELWL_SFP -severity warning -qt 86400 -monitor RXP -value 1995 -op GE -action raslog,snmp-trap,email,sfp-marginal</v>
      </c>
      <c r="B12" t="str">
        <f>CONCATENATE("mapsrule --create ",new_SFP_rules!AV12,new_SFP_rules!A12,"_",new_SFP_rules!AU12)</f>
        <v>mapsrule --create rx_h_ALL_25Km_32GELWL_SFP_1995</v>
      </c>
      <c r="C12" t="str">
        <f>CONCATENATE(" -group ",new_SFP_rules!A12)</f>
        <v xml:space="preserve"> -group ALL_25Km_32GELWL_SFP</v>
      </c>
    </row>
    <row r="13" spans="1:3" x14ac:dyDescent="0.35">
      <c r="A13" t="str">
        <f>IF(ISBLANK(new_SFP_rules!AT13),"",CONCATENATE(B13,C13," -severity ",new_SFP_rules!AW13," -qt ",new_SFP_rules!AX13," -monitor RXP -value ",new_SFP_rules!AU13, " -op GE -action ",SUBSTITUTE(new_SFP_rules!AY13,";",",")))</f>
        <v>mapsrule --create rx_h_ALL_25Km_32GELWL_JBA_SFP_6310 -group ALL_25Km_32GELWL_JBA_SFP -severity warning -qt 86400 -monitor RXP -value 6310 -op GE -action raslog,snmp-trap,email,sfp-marginal</v>
      </c>
      <c r="B13" t="str">
        <f>CONCATENATE("mapsrule --create ",new_SFP_rules!AV13,new_SFP_rules!A13,"_",new_SFP_rules!AU13)</f>
        <v>mapsrule --create rx_h_ALL_25Km_32GELWL_JBA_SFP_6310</v>
      </c>
      <c r="C13" t="str">
        <f>CONCATENATE(" -group ",new_SFP_rules!A13)</f>
        <v xml:space="preserve"> -group ALL_25Km_32GELWL_JBA_SFP</v>
      </c>
    </row>
    <row r="14" spans="1:3" x14ac:dyDescent="0.35">
      <c r="A14" t="str">
        <f>IF(ISBLANK(new_SFP_rules!AT14),"",CONCATENATE(B14,C14," -severity ",new_SFP_rules!AW14," -qt ",new_SFP_rules!AX14," -monitor RXP -value ",new_SFP_rules!AU14, " -op GE -action ",SUBSTITUTE(new_SFP_rules!AY14,";",",")))</f>
        <v>mapsrule --create rx_h_ALL_2Km_32GLWL_QSFP_3548 -group ALL_2Km_32GLWL_QSFP -severity warning -qt 86400 -monitor RXP -value 3548 -op GE -action raslog,snmp-trap,email,sfp-marginal</v>
      </c>
      <c r="B14" t="str">
        <f>CONCATENATE("mapsrule --create ",new_SFP_rules!AV14,new_SFP_rules!A14,"_",new_SFP_rules!AU14)</f>
        <v>mapsrule --create rx_h_ALL_2Km_32GLWL_QSFP_3548</v>
      </c>
      <c r="C14" t="str">
        <f>CONCATENATE(" -group ",new_SFP_rules!A14)</f>
        <v xml:space="preserve"> -group ALL_2Km_32GLWL_QSFP</v>
      </c>
    </row>
    <row r="15" spans="1:3" x14ac:dyDescent="0.35">
      <c r="A15" t="str">
        <f>IF(ISBLANK(new_SFP_rules!AT15),"",CONCATENATE(B15,C15," -severity ",new_SFP_rules!AW15," -qt ",new_SFP_rules!AX15," -monitor RXP -value ",new_SFP_rules!AU15, " -op GE -action ",SUBSTITUTE(new_SFP_rules!AY15,";",",")))</f>
        <v>mapsrule --create rx_h_ALL_32GSWL_QSFP_2188 -group ALL_32GSWL_QSFP -severity warning -qt 86400 -monitor RXP -value 2188 -op GE -action raslog,snmp-trap,email,sfp-marginal</v>
      </c>
      <c r="B15" t="str">
        <f>CONCATENATE("mapsrule --create ",new_SFP_rules!AV15,new_SFP_rules!A15,"_",new_SFP_rules!AU15)</f>
        <v>mapsrule --create rx_h_ALL_32GSWL_QSFP_2188</v>
      </c>
      <c r="C15" t="str">
        <f>CONCATENATE(" -group ",new_SFP_rules!A15)</f>
        <v xml:space="preserve"> -group ALL_32GSWL_QSFP</v>
      </c>
    </row>
    <row r="16" spans="1:3" x14ac:dyDescent="0.35">
      <c r="A16" t="str">
        <f>IF(ISBLANK(new_SFP_rules!AT16),"",CONCATENATE(B16,C16," -severity ",new_SFP_rules!AW16," -qt ",new_SFP_rules!AX16," -monitor RXP -value ",new_SFP_rules!AU16, " -op GE -action ",SUBSTITUTE(new_SFP_rules!AY16,";",",")))</f>
        <v>mapsrule --create rx_h_ALL_FCOE_40G_QSFP_2188 -group ALL_FCOE_40G_QSFP -severity warning -qt 86400 -monitor RXP -value 2188 -op GE -action raslog,snmp-trap,email,sfp-marginal</v>
      </c>
      <c r="B16" t="str">
        <f>CONCATENATE("mapsrule --create ",new_SFP_rules!AV16,new_SFP_rules!A16,"_",new_SFP_rules!AU16)</f>
        <v>mapsrule --create rx_h_ALL_FCOE_40G_QSFP_2188</v>
      </c>
      <c r="C16" t="str">
        <f>CONCATENATE(" -group ",new_SFP_rules!A16)</f>
        <v xml:space="preserve"> -group ALL_FCOE_40G_QSFP</v>
      </c>
    </row>
    <row r="17" spans="1:3" x14ac:dyDescent="0.35">
      <c r="A17" t="str">
        <f>IF(ISBLANK(new_SFP_rules!AT17),"",CONCATENATE(B17,C17," -severity ",new_SFP_rules!AW17," -qt ",new_SFP_rules!AX17," -monitor RXP -value ",new_SFP_rules!AU17, " -op GE -action ",SUBSTITUTE(new_SFP_rules!AY17,";",",")))</f>
        <v>mapsrule --create rx_h_ALL_FCOE_40G_QSFP_LR_2138 -group ALL_FCOE_40G_QSFP_LR -severity warning -qt 86400 -monitor RXP -value 2138 -op GE -action raslog,snmp-trap,email,sfp-marginal</v>
      </c>
      <c r="B17" t="str">
        <f>CONCATENATE("mapsrule --create ",new_SFP_rules!AV17,new_SFP_rules!A17,"_",new_SFP_rules!AU17)</f>
        <v>mapsrule --create rx_h_ALL_FCOE_40G_QSFP_LR_2138</v>
      </c>
      <c r="C17" t="str">
        <f>CONCATENATE(" -group ",new_SFP_rules!A17)</f>
        <v xml:space="preserve"> -group ALL_FCOE_40G_QSFP_LR</v>
      </c>
    </row>
    <row r="18" spans="1:3" x14ac:dyDescent="0.35">
      <c r="A18" t="str">
        <f>IF(ISBLANK(new_SFP_rules!AT18),"",CONCATENATE(B18,C18," -severity ",new_SFP_rules!AW18," -qt ",new_SFP_rules!AX18," -monitor RXP -value ",new_SFP_rules!AU18, " -op GE -action ",SUBSTITUTE(new_SFP_rules!AY18,";",",")))</f>
        <v>mapsrule --create rx_h_ALL_FCOE_100G_SR4_QSFP_2188 -group ALL_FCOE_100G_SR4_QSFP -severity warning -qt 86400 -monitor RXP -value 2188 -op GE -action raslog,snmp-trap,email,sfp-marginal</v>
      </c>
      <c r="B18" t="str">
        <f>CONCATENATE("mapsrule --create ",new_SFP_rules!AV18,new_SFP_rules!A18,"_",new_SFP_rules!AU18)</f>
        <v>mapsrule --create rx_h_ALL_FCOE_100G_SR4_QSFP_2188</v>
      </c>
      <c r="C18" t="str">
        <f>CONCATENATE(" -group ",new_SFP_rules!A18)</f>
        <v xml:space="preserve"> -group ALL_FCOE_100G_SR4_QSFP</v>
      </c>
    </row>
    <row r="19" spans="1:3" x14ac:dyDescent="0.35">
      <c r="A19" t="str">
        <f>IF(ISBLANK(new_SFP_rules!AT19),"",CONCATENATE(B19,C19," -severity ",new_SFP_rules!AW19," -qt ",new_SFP_rules!AX19," -monitor RXP -value ",new_SFP_rules!AU19, " -op GE -action ",SUBSTITUTE(new_SFP_rules!AY19,";",",")))</f>
        <v>mapsrule --create rx_h_ALL_100M_16GSWL_QSFP_2188 -group ALL_100M_16GSWL_QSFP -severity warning -qt 86400 -monitor RXP -value 2188 -op GE -action raslog,snmp-trap,email,sfp-marginal</v>
      </c>
      <c r="B19" t="str">
        <f>CONCATENATE("mapsrule --create ",new_SFP_rules!AV19,new_SFP_rules!A19,"_",new_SFP_rules!AU19)</f>
        <v>mapsrule --create rx_h_ALL_100M_16GSWL_QSFP_2188</v>
      </c>
      <c r="C19" t="str">
        <f>CONCATENATE(" -group ",new_SFP_rules!A19)</f>
        <v xml:space="preserve"> -group ALL_100M_16GSWL_QSFP</v>
      </c>
    </row>
    <row r="20" spans="1:3" x14ac:dyDescent="0.35">
      <c r="A20" t="str">
        <f>IF(ISBLANK(new_SFP_rules!AT20),"",CONCATENATE(B20,C20," -severity ",new_SFP_rules!AW20," -qt ",new_SFP_rules!AX20," -monitor RXP -value ",new_SFP_rules!AU20, " -op GE -action ",SUBSTITUTE(new_SFP_rules!AY20,";",",")))</f>
        <v>mapsrule --create rx_h_ALL_2K_QSFP_2000 -group ALL_2K_QSFP -severity warning -qt 86400 -monitor RXP -value 2000 -op GE -action raslog,snmp-trap,email,sfp-marginal</v>
      </c>
      <c r="B20" t="str">
        <f>CONCATENATE("mapsrule --create ",new_SFP_rules!AV20,new_SFP_rules!A20,"_",new_SFP_rules!AU20)</f>
        <v>mapsrule --create rx_h_ALL_2K_QSFP_2000</v>
      </c>
      <c r="C20" t="str">
        <f>CONCATENATE(" -group ",new_SFP_rules!A20)</f>
        <v xml:space="preserve"> -group ALL_2K_QSFP</v>
      </c>
    </row>
    <row r="21" spans="1:3" x14ac:dyDescent="0.35">
      <c r="A21" t="str">
        <f>IF(ISBLANK(new_SFP_rules!AT21),"",CONCATENATE(B21,C21," -severity ",new_SFP_rules!AW21," -qt ",new_SFP_rules!AX21," -monitor RXP -value ",new_SFP_rules!AU21, " -op GE -action ",SUBSTITUTE(new_SFP_rules!AY21,";",",")))</f>
        <v>mapsrule --create rx_h_ALL_25Km_64GELWL_SFP_6310 -group ALL_25Km_64GELWL_SFP -severity warning -qt 86400 -monitor RXP -value 6310 -op GE -action raslog,snmp-trap,email,sfp-marginal</v>
      </c>
      <c r="B21" t="str">
        <f>CONCATENATE("mapsrule --create ",new_SFP_rules!AV21,new_SFP_rules!A21,"_",new_SFP_rules!AU21)</f>
        <v>mapsrule --create rx_h_ALL_25Km_64GELWL_SFP_6310</v>
      </c>
      <c r="C21" t="str">
        <f>CONCATENATE(" -group ",new_SFP_rules!A21)</f>
        <v xml:space="preserve"> -group ALL_25Km_64GELWL_SFP</v>
      </c>
    </row>
    <row r="22" spans="1:3" x14ac:dyDescent="0.35">
      <c r="A22" t="str">
        <f>IF(ISBLANK(new_SFP_rules!AT22),"",CONCATENATE(B22,C22," -severity ",new_SFP_rules!AW22," -qt ",new_SFP_rules!AX22," -monitor RXP -value ",new_SFP_rules!AU22, " -op GE -action ",SUBSTITUTE(new_SFP_rules!AY22,";",",")))</f>
        <v>mapsrule --create rx_h_ALL_2Km_GEN7LWL_QSFP_5623 -group ALL_2Km_GEN7LWL_QSFP -severity warning -qt 86400 -monitor RXP -value 5623 -op GE -action raslog,snmp-trap,email,sfp-marginal</v>
      </c>
      <c r="B22" t="str">
        <f>CONCATENATE("mapsrule --create ",new_SFP_rules!AV22,new_SFP_rules!A22,"_",new_SFP_rules!AU22)</f>
        <v>mapsrule --create rx_h_ALL_2Km_GEN7LWL_QSFP_5623</v>
      </c>
      <c r="C22" t="str">
        <f>CONCATENATE(" -group ",new_SFP_rules!A22)</f>
        <v xml:space="preserve"> -group ALL_2Km_GEN7LWL_QSFP</v>
      </c>
    </row>
    <row r="23" spans="1:3" x14ac:dyDescent="0.35">
      <c r="A23" t="str">
        <f>IF(ISBLANK(new_SFP_rules!AT23),"",CONCATENATE(B23,C23," -severity ",new_SFP_rules!AW23," -qt ",new_SFP_rules!AX23," -monitor RXP -value ",new_SFP_rules!AU23, " -op GE -action ",SUBSTITUTE(new_SFP_rules!AY23,";",",")))</f>
        <v>mapsrule --create rx_h_ALL_64GSWL_SFP_5012 -group ALL_64GSWL_SFP -severity warning -qt 86400 -monitor RXP -value 5012 -op GE -action raslog,snmp-trap,email,sfp-marginal</v>
      </c>
      <c r="B23" t="str">
        <f>CONCATENATE("mapsrule --create ",new_SFP_rules!AV23,new_SFP_rules!A23,"_",new_SFP_rules!AU23)</f>
        <v>mapsrule --create rx_h_ALL_64GSWL_SFP_5012</v>
      </c>
      <c r="C23" t="str">
        <f>CONCATENATE(" -group ",new_SFP_rules!A23)</f>
        <v xml:space="preserve"> -group ALL_64GSWL_SFP</v>
      </c>
    </row>
    <row r="24" spans="1:3" x14ac:dyDescent="0.35">
      <c r="A24" t="str">
        <f>IF(ISBLANK(new_SFP_rules!AT24),"",CONCATENATE(B24,C24," -severity ",new_SFP_rules!AW24," -qt ",new_SFP_rules!AX24," -monitor RXP -value ",new_SFP_rules!AU24, " -op GE -action ",SUBSTITUTE(new_SFP_rules!AY24,";",",")))</f>
        <v>mapsrule --create rx_h_ALL_64GSWL_SFP_DD_5012 -group ALL_64GSWL_SFP_DD -severity warning -qt 86400 -monitor RXP -value 5012 -op GE -action raslog,snmp-trap,email,sfp-marginal</v>
      </c>
      <c r="B24" t="str">
        <f>CONCATENATE("mapsrule --create ",new_SFP_rules!AV24,new_SFP_rules!A24,"_",new_SFP_rules!AU24)</f>
        <v>mapsrule --create rx_h_ALL_64GSWL_SFP_DD_5012</v>
      </c>
      <c r="C24" t="str">
        <f>CONCATENATE(" -group ",new_SFP_rules!A24)</f>
        <v xml:space="preserve"> -group ALL_64GSWL_SFP_DD</v>
      </c>
    </row>
    <row r="25" spans="1:3" x14ac:dyDescent="0.35">
      <c r="A25" t="str">
        <f>IF(ISBLANK(new_SFP_rules!AT25),"",CONCATENATE(B25,C25," -severity ",new_SFP_rules!AW25," -qt ",new_SFP_rules!AX25," -monitor RXP -value ",new_SFP_rules!AU25, " -op GE -action ",SUBSTITUTE(new_SFP_rules!AY25,";",",")))</f>
        <v>mapsrule --create rx_h_ALL_64GLWL_SFP_5248 -group ALL_64GLWL_SFP -severity warning -qt 86400 -monitor RXP -value 5248 -op GE -action raslog,snmp-trap,email,sfp-marginal</v>
      </c>
      <c r="B25" t="str">
        <f>CONCATENATE("mapsrule --create ",new_SFP_rules!AV25,new_SFP_rules!A25,"_",new_SFP_rules!AU25)</f>
        <v>mapsrule --create rx_h_ALL_64GLWL_SFP_5248</v>
      </c>
      <c r="C25" t="str">
        <f>CONCATENATE(" -group ",new_SFP_rules!A25)</f>
        <v xml:space="preserve"> -group ALL_64GLWL_SFP</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A6" sqref="A6:C7"/>
    </sheetView>
  </sheetViews>
  <sheetFormatPr defaultRowHeight="14.5" x14ac:dyDescent="0.35"/>
  <cols>
    <col min="1" max="1" width="160.6328125" customWidth="1"/>
    <col min="2" max="2" width="50.6328125" customWidth="1"/>
    <col min="3" max="3" width="24.90625" customWidth="1"/>
  </cols>
  <sheetData>
    <row r="1" spans="1:3" x14ac:dyDescent="0.35">
      <c r="A1" t="s">
        <v>20</v>
      </c>
      <c r="B1" t="s">
        <v>21</v>
      </c>
      <c r="C1" t="s">
        <v>0</v>
      </c>
    </row>
    <row r="2" spans="1:3" x14ac:dyDescent="0.35">
      <c r="A2" t="str">
        <f>IF(ISBLANK(new_SFP_rules!AZ2),"",CONCATENATE(B2,C2," -severity ",new_SFP_rules!BC2," -qt ",new_SFP_rules!BD2," -monitor RXP -value ",new_SFP_rules!BA2, " -op LE -action ",SUBSTITUTE(new_SFP_rules!BE2,";",",")))</f>
        <v>mapsrule --create rx_l_ALL_10GE_SR_SFP_31 -group ALL_10GE_SR_SFP -severity warning -qt 86400 -monitor RXP -value 31 -op LE -action raslog,snmp-trap,email,sfp-marginal</v>
      </c>
      <c r="B2" t="str">
        <f>CONCATENATE("mapsrule --create ",new_SFP_rules!BB2,new_SFP_rules!A2,"_",new_SFP_rules!BA2)</f>
        <v>mapsrule --create rx_l_ALL_10GE_SR_SFP_31</v>
      </c>
      <c r="C2" t="str">
        <f>CONCATENATE(" -group ",new_SFP_rules!A2)</f>
        <v xml:space="preserve"> -group ALL_10GE_SR_SFP</v>
      </c>
    </row>
    <row r="3" spans="1:3" x14ac:dyDescent="0.35">
      <c r="A3" t="str">
        <f>IF(ISBLANK(new_SFP_rules!AZ3),"",CONCATENATE(B3,C3," -severity ",new_SFP_rules!BC3," -qt ",new_SFP_rules!BD3," -monitor RXP -value ",new_SFP_rules!BA3, " -op LE -action ",SUBSTITUTE(new_SFP_rules!BE3,";",",")))</f>
        <v>mapsrule --create rx_l__ALL_10GE_LR_SFP_14 -group ALL_10GE_LR_SFP -severity warning -qt 86400 -monitor RXP -value 14 -op LE -action raslog,snmp-trap,email,sfp-marginal</v>
      </c>
      <c r="B3" t="str">
        <f>CONCATENATE("mapsrule --create ",new_SFP_rules!BB3,"_",new_SFP_rules!A3,"_",new_SFP_rules!BA3)</f>
        <v>mapsrule --create rx_l__ALL_10GE_LR_SFP_14</v>
      </c>
      <c r="C3" t="str">
        <f>CONCATENATE(" -group ",new_SFP_rules!A3)</f>
        <v xml:space="preserve"> -group ALL_10GE_LR_SFP</v>
      </c>
    </row>
    <row r="4" spans="1:3" x14ac:dyDescent="0.35">
      <c r="A4" t="str">
        <f>IF(ISBLANK(new_SFP_rules!AZ4),"",CONCATENATE(B4,C4," -severity ",new_SFP_rules!BC4," -qt ",new_SFP_rules!BD4," -monitor RXP -value ",new_SFP_rules!BA4, " -op LE -action ",SUBSTITUTE(new_SFP_rules!BE4,";",",")))</f>
        <v>mapsrule --create rx_l__ALL_10GSWL_SFP_31 -group ALL_10GSWL_SFP -severity warning -qt 86400 -monitor RXP -value 31 -op LE -action raslog,snmp-trap,email,sfp-marginal</v>
      </c>
      <c r="B4" t="str">
        <f>CONCATENATE("mapsrule --create ",new_SFP_rules!BB4,"_",new_SFP_rules!A4,"_",new_SFP_rules!BA4)</f>
        <v>mapsrule --create rx_l__ALL_10GSWL_SFP_31</v>
      </c>
      <c r="C4" t="str">
        <f>CONCATENATE(" -group ",new_SFP_rules!A4)</f>
        <v xml:space="preserve"> -group ALL_10GSWL_SFP</v>
      </c>
    </row>
    <row r="5" spans="1:3" x14ac:dyDescent="0.35">
      <c r="A5" t="str">
        <f>IF(ISBLANK(new_SFP_rules!AZ5),"",CONCATENATE(B5,C5," -severity ",new_SFP_rules!BC5," -qt ",new_SFP_rules!BD5," -monitor RXP -value ",new_SFP_rules!BA5, " -op LE -action ",SUBSTITUTE(new_SFP_rules!BE5,";",",")))</f>
        <v>mapsrule --create rx_l__ALL_10GLWL_SFP_14 -group ALL_10GLWL_SFP -severity warning -qt 86400 -monitor RXP -value 14 -op LE -action raslog,snmp-trap,email,sfp-marginal</v>
      </c>
      <c r="B5" t="str">
        <f>CONCATENATE("mapsrule --create ",new_SFP_rules!BB5,"_",new_SFP_rules!A5,"_",new_SFP_rules!BA5)</f>
        <v>mapsrule --create rx_l__ALL_10GLWL_SFP_14</v>
      </c>
      <c r="C5" t="str">
        <f>CONCATENATE(" -group ",new_SFP_rules!A5)</f>
        <v xml:space="preserve"> -group ALL_10GLWL_SFP</v>
      </c>
    </row>
    <row r="6" spans="1:3" x14ac:dyDescent="0.35">
      <c r="A6" t="str">
        <f>IF(ISBLANK(new_SFP_rules!AZ6),"",CONCATENATE(B6,C6," -severity ",new_SFP_rules!BC6," -qt ",new_SFP_rules!BD6," -monitor RXP -value ",new_SFP_rules!BA6, " -op LE -action ",SUBSTITUTE(new_SFP_rules!BE6,";",",")))</f>
        <v>mapsrule --create rx_l__ALL_16GSWL_SFP_32 -group ALL_16GSWL_SFP -severity warning -qt 86400 -monitor RXP -value 32 -op LE -action raslog,snmp-trap,email,sfp-marginal</v>
      </c>
      <c r="B6" t="str">
        <f>CONCATENATE("mapsrule --create ",new_SFP_rules!BB6,"_",new_SFP_rules!A6,"_",new_SFP_rules!BA6)</f>
        <v>mapsrule --create rx_l__ALL_16GSWL_SFP_32</v>
      </c>
      <c r="C6" t="str">
        <f>CONCATENATE(" -group ",new_SFP_rules!A6)</f>
        <v xml:space="preserve"> -group ALL_16GSWL_SFP</v>
      </c>
    </row>
    <row r="7" spans="1:3" x14ac:dyDescent="0.35">
      <c r="A7" t="str">
        <f>IF(ISBLANK(new_SFP_rules!AZ7),"",CONCATENATE(B7,C7," -severity ",new_SFP_rules!BC7," -qt ",new_SFP_rules!BD7," -monitor RXP -value ",new_SFP_rules!BA7, " -op LE -action ",SUBSTITUTE(new_SFP_rules!BE7,";",",")))</f>
        <v>mapsrule --create rx_l__ALL_16GLWL_SFP_28 -group ALL_16GLWL_SFP -severity warning -qt 86400 -monitor RXP -value 28 -op LE -action raslog,snmp-trap,email,sfp-marginal</v>
      </c>
      <c r="B7" t="str">
        <f>CONCATENATE("mapsrule --create ",new_SFP_rules!BB7,"_",new_SFP_rules!A7,"_",new_SFP_rules!BA7)</f>
        <v>mapsrule --create rx_l__ALL_16GLWL_SFP_28</v>
      </c>
      <c r="C7" t="str">
        <f>CONCATENATE(" -group ",new_SFP_rules!A7)</f>
        <v xml:space="preserve"> -group ALL_16GLWL_SFP</v>
      </c>
    </row>
    <row r="8" spans="1:3" x14ac:dyDescent="0.35">
      <c r="A8" t="str">
        <f>IF(ISBLANK(new_SFP_rules!AZ8),"",CONCATENATE(B8,C8," -severity ",new_SFP_rules!BC8," -qt ",new_SFP_rules!BD8," -monitor RXP -value ",new_SFP_rules!BA8, " -op LE -action ",SUBSTITUTE(new_SFP_rules!BE8,";",",")))</f>
        <v>mapsrule --create rx_l__ALL_25Km_16GLWL_SFP_29 -group ALL_25Km_16GLWL_SFP -severity warning -qt 86400 -monitor RXP -value 29 -op LE -action raslog,snmp-trap,email,sfp-marginal</v>
      </c>
      <c r="B8" t="str">
        <f>CONCATENATE("mapsrule --create ",new_SFP_rules!BB8,"_",new_SFP_rules!A8,"_",new_SFP_rules!BA8)</f>
        <v>mapsrule --create rx_l__ALL_25Km_16GLWL_SFP_29</v>
      </c>
      <c r="C8" t="str">
        <f>CONCATENATE(" -group ",new_SFP_rules!A8)</f>
        <v xml:space="preserve"> -group ALL_25Km_16GLWL_SFP</v>
      </c>
    </row>
    <row r="9" spans="1:3" x14ac:dyDescent="0.35">
      <c r="A9" t="str">
        <f>IF(ISBLANK(new_SFP_rules!AZ9),"",CONCATENATE(B9,C9," -severity ",new_SFP_rules!BC9," -qt ",new_SFP_rules!BD9," -monitor RXP -value ",new_SFP_rules!BA9, " -op LE -action ",SUBSTITUTE(new_SFP_rules!BE9,";",",")))</f>
        <v>mapsrule --create rx_l__ALL_32GSWL_SFP_63 -group ALL_32GSWL_SFP -severity warning -qt 86400 -monitor RXP -value 63 -op LE -action raslog,snmp-trap,email,sfp-marginal</v>
      </c>
      <c r="B9" t="str">
        <f>CONCATENATE("mapsrule --create ",new_SFP_rules!BB9,"_",new_SFP_rules!A9,"_",new_SFP_rules!BA9)</f>
        <v>mapsrule --create rx_l__ALL_32GSWL_SFP_63</v>
      </c>
      <c r="C9" t="str">
        <f>CONCATENATE(" -group ",new_SFP_rules!A9)</f>
        <v xml:space="preserve"> -group ALL_32GSWL_SFP</v>
      </c>
    </row>
    <row r="10" spans="1:3" x14ac:dyDescent="0.35">
      <c r="A10" t="str">
        <f>IF(ISBLANK(new_SFP_rules!AZ10),"",CONCATENATE(B10,C10," -severity ",new_SFP_rules!BC10," -qt ",new_SFP_rules!BD10," -monitor RXP -value ",new_SFP_rules!BA10, " -op LE -action ",SUBSTITUTE(new_SFP_rules!BE10,";",",")))</f>
        <v>mapsrule --create rx_l__ALL_32GLWL_SFP_40 -group ALL_32GLWL_SFP -severity warning -qt 86400 -monitor RXP -value 40 -op LE -action raslog,snmp-trap,email,sfp-marginal</v>
      </c>
      <c r="B10" t="str">
        <f>CONCATENATE("mapsrule --create ",new_SFP_rules!BB10,"_",new_SFP_rules!A10,"_",new_SFP_rules!BA10)</f>
        <v>mapsrule --create rx_l__ALL_32GLWL_SFP_40</v>
      </c>
      <c r="C10" t="str">
        <f>CONCATENATE(" -group ",new_SFP_rules!A10)</f>
        <v xml:space="preserve"> -group ALL_32GLWL_SFP</v>
      </c>
    </row>
    <row r="11" spans="1:3" x14ac:dyDescent="0.35">
      <c r="A11" t="str">
        <f>IF(ISBLANK(new_SFP_rules!AZ11),"",CONCATENATE(B11,C11," -severity ",new_SFP_rules!BC11," -qt ",new_SFP_rules!BD11," -monitor RXP -value ",new_SFP_rules!BA11, " -op LE -action ",SUBSTITUTE(new_SFP_rules!BE11,";",",")))</f>
        <v>mapsrule --create rx_l__ALL_32GLWL_JDB_SFP_43 -group ALL_32GLWL_JDB_SFP -severity warning -qt 86400 -monitor RXP -value 43 -op LE -action raslog,snmp-trap,email,sfp-marginal</v>
      </c>
      <c r="B11" t="str">
        <f>CONCATENATE("mapsrule --create ",new_SFP_rules!BB11,"_",new_SFP_rules!A11,"_",new_SFP_rules!BA11)</f>
        <v>mapsrule --create rx_l__ALL_32GLWL_JDB_SFP_43</v>
      </c>
      <c r="C11" t="str">
        <f>CONCATENATE(" -group ",new_SFP_rules!A11)</f>
        <v xml:space="preserve"> -group ALL_32GLWL_JDB_SFP</v>
      </c>
    </row>
    <row r="12" spans="1:3" x14ac:dyDescent="0.35">
      <c r="A12" t="str">
        <f>IF(ISBLANK(new_SFP_rules!AZ12),"",CONCATENATE(B12,C12," -severity ",new_SFP_rules!BC12," -qt ",new_SFP_rules!BD12," -monitor RXP -value ",new_SFP_rules!BA12, " -op LE -action ",SUBSTITUTE(new_SFP_rules!BE12,";",",")))</f>
        <v>mapsrule --create rx_l__ALL_25Km_32GELWL_SFP_32 -group ALL_25Km_32GELWL_SFP -severity warning -qt 86400 -monitor RXP -value 32 -op LE -action raslog,snmp-trap,email,sfp-marginal</v>
      </c>
      <c r="B12" t="str">
        <f>CONCATENATE("mapsrule --create ",new_SFP_rules!BB12,"_",new_SFP_rules!A12,"_",new_SFP_rules!BA12)</f>
        <v>mapsrule --create rx_l__ALL_25Km_32GELWL_SFP_32</v>
      </c>
      <c r="C12" t="str">
        <f>CONCATENATE(" -group ",new_SFP_rules!A12)</f>
        <v xml:space="preserve"> -group ALL_25Km_32GELWL_SFP</v>
      </c>
    </row>
    <row r="13" spans="1:3" x14ac:dyDescent="0.35">
      <c r="A13" t="str">
        <f>IF(ISBLANK(new_SFP_rules!AZ13),"",CONCATENATE(B13,C13," -severity ",new_SFP_rules!BC13," -qt ",new_SFP_rules!BD13," -monitor RXP -value ",new_SFP_rules!BA13, " -op LE -action ",SUBSTITUTE(new_SFP_rules!BE13,";",",")))</f>
        <v>mapsrule --create rx_l__ALL_25Km_32GELWL_JBA_SFP_46 -group ALL_25Km_32GELWL_JBA_SFP -severity warning -qt 86400 -monitor RXP -value 46 -op LE -action raslog,snmp-trap,email,sfp-marginal</v>
      </c>
      <c r="B13" t="str">
        <f>CONCATENATE("mapsrule --create ",new_SFP_rules!BB13,"_",new_SFP_rules!A13,"_",new_SFP_rules!BA13)</f>
        <v>mapsrule --create rx_l__ALL_25Km_32GELWL_JBA_SFP_46</v>
      </c>
      <c r="C13" t="str">
        <f>CONCATENATE(" -group ",new_SFP_rules!A13)</f>
        <v xml:space="preserve"> -group ALL_25Km_32GELWL_JBA_SFP</v>
      </c>
    </row>
    <row r="14" spans="1:3" x14ac:dyDescent="0.35">
      <c r="A14" t="str">
        <f>IF(ISBLANK(new_SFP_rules!AZ14),"",CONCATENATE(B14,C14," -severity ",new_SFP_rules!BC14," -qt ",new_SFP_rules!BD14," -monitor RXP -value ",new_SFP_rules!BA14, " -op LE -action ",SUBSTITUTE(new_SFP_rules!BE14,";",",")))</f>
        <v>mapsrule --create rx_l__ALL_2Km_32GLWL_QSFP_78 -group ALL_2Km_32GLWL_QSFP -severity warning -qt 86400 -monitor RXP -value 78 -op LE -action raslog,snmp-trap,email,sfp-marginal</v>
      </c>
      <c r="B14" t="str">
        <f>CONCATENATE("mapsrule --create ",new_SFP_rules!BB14,"_",new_SFP_rules!A14,"_",new_SFP_rules!BA14)</f>
        <v>mapsrule --create rx_l__ALL_2Km_32GLWL_QSFP_78</v>
      </c>
      <c r="C14" t="str">
        <f>CONCATENATE(" -group ",new_SFP_rules!A14)</f>
        <v xml:space="preserve"> -group ALL_2Km_32GLWL_QSFP</v>
      </c>
    </row>
    <row r="15" spans="1:3" x14ac:dyDescent="0.35">
      <c r="A15" t="str">
        <f>IF(ISBLANK(new_SFP_rules!AZ15),"",CONCATENATE(B15,C15," -severity ",new_SFP_rules!BC15," -qt ",new_SFP_rules!BD15," -monitor RXP -value ",new_SFP_rules!BA15, " -op LE -action ",SUBSTITUTE(new_SFP_rules!BE15,";",",")))</f>
        <v>mapsrule --create rx_l__ALL_32GSWL_QSFP_91 -group ALL_32GSWL_QSFP -severity warning -qt 86400 -monitor RXP -value 91 -op LE -action raslog,snmp-trap,email,sfp-marginal</v>
      </c>
      <c r="B15" t="str">
        <f>CONCATENATE("mapsrule --create ",new_SFP_rules!BB15,"_",new_SFP_rules!A15,"_",new_SFP_rules!BA15)</f>
        <v>mapsrule --create rx_l__ALL_32GSWL_QSFP_91</v>
      </c>
      <c r="C15" t="str">
        <f>CONCATENATE(" -group ",new_SFP_rules!A15)</f>
        <v xml:space="preserve"> -group ALL_32GSWL_QSFP</v>
      </c>
    </row>
    <row r="16" spans="1:3" x14ac:dyDescent="0.35">
      <c r="A16" t="str">
        <f>IF(ISBLANK(new_SFP_rules!AZ16),"",CONCATENATE(B16,C16," -severity ",new_SFP_rules!BC16," -qt ",new_SFP_rules!BD16," -monitor RXP -value ",new_SFP_rules!BA16, " -op LE -action ",SUBSTITUTE(new_SFP_rules!BE16,";",",")))</f>
        <v>mapsrule --create rx_l__ALL_FCOE_40G_QSFP_45 -group ALL_FCOE_40G_QSFP -severity warning -qt 86400 -monitor RXP -value 45 -op LE -action raslog,snmp-trap,email,sfp-marginal</v>
      </c>
      <c r="B16" t="str">
        <f>CONCATENATE("mapsrule --create ",new_SFP_rules!BB16,"_",new_SFP_rules!A16,"_",new_SFP_rules!BA16)</f>
        <v>mapsrule --create rx_l__ALL_FCOE_40G_QSFP_45</v>
      </c>
      <c r="C16" t="str">
        <f>CONCATENATE(" -group ",new_SFP_rules!A16)</f>
        <v xml:space="preserve"> -group ALL_FCOE_40G_QSFP</v>
      </c>
    </row>
    <row r="17" spans="1:3" x14ac:dyDescent="0.35">
      <c r="A17" t="str">
        <f>IF(ISBLANK(new_SFP_rules!AZ17),"",CONCATENATE(B17,C17," -severity ",new_SFP_rules!BC17," -qt ",new_SFP_rules!BD17," -monitor RXP -value ",new_SFP_rules!BA17, " -op LE -action ",SUBSTITUTE(new_SFP_rules!BE17,";",",")))</f>
        <v>mapsrule --create rx_l__ALL_FCOE_40G_QSFP_LR_32 -group ALL_FCOE_40G_QSFP_LR -severity warning -qt 86400 -monitor RXP -value 32 -op LE -action raslog,snmp-trap,email,sfp-marginal</v>
      </c>
      <c r="B17" t="str">
        <f>CONCATENATE("mapsrule --create ",new_SFP_rules!BB17,"_",new_SFP_rules!A17,"_",new_SFP_rules!BA17)</f>
        <v>mapsrule --create rx_l__ALL_FCOE_40G_QSFP_LR_32</v>
      </c>
      <c r="C17" t="str">
        <f>CONCATENATE(" -group ",new_SFP_rules!A17)</f>
        <v xml:space="preserve"> -group ALL_FCOE_40G_QSFP_LR</v>
      </c>
    </row>
    <row r="18" spans="1:3" x14ac:dyDescent="0.35">
      <c r="A18" t="str">
        <f>IF(ISBLANK(new_SFP_rules!AZ18),"",CONCATENATE(B18,C18," -severity ",new_SFP_rules!BC18," -qt ",new_SFP_rules!BD18," -monitor RXP -value ",new_SFP_rules!BA18, " -op LE -action ",SUBSTITUTE(new_SFP_rules!BE18,";",",")))</f>
        <v>mapsrule --create rx_l__ALL_FCOE_100G_SR4_QSFP_60 -group ALL_FCOE_100G_SR4_QSFP -severity warning -qt 86400 -monitor RXP -value 60 -op LE -action raslog,snmp-trap,email,sfp-marginal</v>
      </c>
      <c r="B18" t="str">
        <f>CONCATENATE("mapsrule --create ",new_SFP_rules!BB18,"_",new_SFP_rules!A18,"_",new_SFP_rules!BA18)</f>
        <v>mapsrule --create rx_l__ALL_FCOE_100G_SR4_QSFP_60</v>
      </c>
      <c r="C18" t="str">
        <f>CONCATENATE(" -group ",new_SFP_rules!A18)</f>
        <v xml:space="preserve"> -group ALL_FCOE_100G_SR4_QSFP</v>
      </c>
    </row>
    <row r="19" spans="1:3" x14ac:dyDescent="0.35">
      <c r="A19" t="str">
        <f>IF(ISBLANK(new_SFP_rules!AZ19),"",CONCATENATE(B19,C19," -severity ",new_SFP_rules!BC19," -qt ",new_SFP_rules!BD19," -monitor RXP -value ",new_SFP_rules!BA19, " -op LE -action ",SUBSTITUTE(new_SFP_rules!BE19,";",",")))</f>
        <v>mapsrule --create rx_l__ALL_100M_16GSWL_QSFP_45 -group ALL_100M_16GSWL_QSFP -severity warning -qt 86400 -monitor RXP -value 45 -op LE -action raslog,snmp-trap,email,sfp-marginal</v>
      </c>
      <c r="B19" t="str">
        <f>CONCATENATE("mapsrule --create ",new_SFP_rules!BB19,"_",new_SFP_rules!A19,"_",new_SFP_rules!BA19)</f>
        <v>mapsrule --create rx_l__ALL_100M_16GSWL_QSFP_45</v>
      </c>
      <c r="C19" t="str">
        <f>CONCATENATE(" -group ",new_SFP_rules!A19)</f>
        <v xml:space="preserve"> -group ALL_100M_16GSWL_QSFP</v>
      </c>
    </row>
    <row r="20" spans="1:3" x14ac:dyDescent="0.35">
      <c r="A20" t="str">
        <f>IF(ISBLANK(new_SFP_rules!AZ20),"",CONCATENATE(B20,C20," -severity ",new_SFP_rules!BC20," -qt ",new_SFP_rules!BD20," -monitor RXP -value ",new_SFP_rules!BA20, " -op LE -action ",SUBSTITUTE(new_SFP_rules!BE20,";",",")))</f>
        <v>mapsrule --create rx_l__ALL_2K_QSFP_25 -group ALL_2K_QSFP -severity warning -qt 86400 -monitor RXP -value 25 -op LE -action raslog,snmp-trap,email,sfp-marginal</v>
      </c>
      <c r="B20" t="str">
        <f>CONCATENATE("mapsrule --create ",new_SFP_rules!BB20,"_",new_SFP_rules!A20,"_",new_SFP_rules!BA20)</f>
        <v>mapsrule --create rx_l__ALL_2K_QSFP_25</v>
      </c>
      <c r="C20" t="str">
        <f>CONCATENATE(" -group ",new_SFP_rules!A20)</f>
        <v xml:space="preserve"> -group ALL_2K_QSFP</v>
      </c>
    </row>
    <row r="21" spans="1:3" x14ac:dyDescent="0.35">
      <c r="A21" t="str">
        <f>IF(ISBLANK(new_SFP_rules!AZ21),"",CONCATENATE(B21,C21," -severity ",new_SFP_rules!BC21," -qt ",new_SFP_rules!BD21," -monitor RXP -value ",new_SFP_rules!BA21, " -op LE -action ",SUBSTITUTE(new_SFP_rules!BE21,";",",")))</f>
        <v>mapsrule --create rx_l__ALL_25Km_64GELWL_SFP_46 -group ALL_25Km_64GELWL_SFP -severity warning -qt 86400 -monitor RXP -value 46 -op LE -action raslog,snmp-trap,email,sfp-marginal</v>
      </c>
      <c r="B21" t="str">
        <f>CONCATENATE("mapsrule --create ",new_SFP_rules!BB21,"_",new_SFP_rules!A21,"_",new_SFP_rules!BA21)</f>
        <v>mapsrule --create rx_l__ALL_25Km_64GELWL_SFP_46</v>
      </c>
      <c r="C21" t="str">
        <f>CONCATENATE(" -group ",new_SFP_rules!A21)</f>
        <v xml:space="preserve"> -group ALL_25Km_64GELWL_SFP</v>
      </c>
    </row>
    <row r="22" spans="1:3" x14ac:dyDescent="0.35">
      <c r="A22" t="str">
        <f>IF(ISBLANK(new_SFP_rules!AZ22),"",CONCATENATE(B22,C22," -severity ",new_SFP_rules!BC22," -qt ",new_SFP_rules!BD22," -monitor RXP -value ",new_SFP_rules!BA22, " -op LE -action ",SUBSTITUTE(new_SFP_rules!BE22,";",",")))</f>
        <v>mapsrule --create rx_l__ALL_2Km_GEN7LWL_QSFP_63 -group ALL_2Km_GEN7LWL_QSFP -severity warning -qt 86400 -monitor RXP -value 63 -op LE -action raslog,snmp-trap,email,sfp-marginal</v>
      </c>
      <c r="B22" t="str">
        <f>CONCATENATE("mapsrule --create ",new_SFP_rules!BB22,"_",new_SFP_rules!A22,"_",new_SFP_rules!BA22)</f>
        <v>mapsrule --create rx_l__ALL_2Km_GEN7LWL_QSFP_63</v>
      </c>
      <c r="C22" t="str">
        <f>CONCATENATE(" -group ",new_SFP_rules!A22)</f>
        <v xml:space="preserve"> -group ALL_2Km_GEN7LWL_QSFP</v>
      </c>
    </row>
    <row r="23" spans="1:3" x14ac:dyDescent="0.35">
      <c r="A23" t="str">
        <f>IF(ISBLANK(new_SFP_rules!AZ23),"",CONCATENATE(B23,C23," -severity ",new_SFP_rules!BC23," -qt ",new_SFP_rules!BD23," -monitor RXP -value ",new_SFP_rules!BA23, " -op LE -action ",SUBSTITUTE(new_SFP_rules!BE23,";",",")))</f>
        <v>mapsrule --create rx_l__ALL_64GSWL_SFP_45 -group ALL_64GSWL_SFP -severity warning -qt 86400 -monitor RXP -value 45 -op LE -action raslog,snmp-trap,email,sfp-marginal</v>
      </c>
      <c r="B23" t="str">
        <f>CONCATENATE("mapsrule --create ",new_SFP_rules!BB23,"_",new_SFP_rules!A23,"_",new_SFP_rules!BA23)</f>
        <v>mapsrule --create rx_l__ALL_64GSWL_SFP_45</v>
      </c>
      <c r="C23" t="str">
        <f>CONCATENATE(" -group ",new_SFP_rules!A23)</f>
        <v xml:space="preserve"> -group ALL_64GSWL_SFP</v>
      </c>
    </row>
    <row r="24" spans="1:3" x14ac:dyDescent="0.35">
      <c r="A24" t="str">
        <f>IF(ISBLANK(new_SFP_rules!AZ24),"",CONCATENATE(B24,C24," -severity ",new_SFP_rules!BC24," -qt ",new_SFP_rules!BD24," -monitor RXP -value ",new_SFP_rules!BA24, " -op LE -action ",SUBSTITUTE(new_SFP_rules!BE24,";",",")))</f>
        <v>mapsrule --create rx_l__ALL_64GSWL_SFP_DD_45 -group ALL_64GSWL_SFP_DD -severity warning -qt 86400 -monitor RXP -value 45 -op LE -action raslog,snmp-trap,email,sfp-marginal</v>
      </c>
      <c r="B24" t="str">
        <f>CONCATENATE("mapsrule --create ",new_SFP_rules!BB24,"_",new_SFP_rules!A24,"_",new_SFP_rules!BA24)</f>
        <v>mapsrule --create rx_l__ALL_64GSWL_SFP_DD_45</v>
      </c>
      <c r="C24" t="str">
        <f>CONCATENATE(" -group ",new_SFP_rules!A24)</f>
        <v xml:space="preserve"> -group ALL_64GSWL_SFP_DD</v>
      </c>
    </row>
    <row r="25" spans="1:3" x14ac:dyDescent="0.35">
      <c r="A25" t="str">
        <f>IF(ISBLANK(new_SFP_rules!AZ25),"",CONCATENATE(B25,C25," -severity ",new_SFP_rules!BC25," -qt ",new_SFP_rules!BD25," -monitor RXP -value ",new_SFP_rules!BA25, " -op LE -action ",SUBSTITUTE(new_SFP_rules!BE25,";",",")))</f>
        <v>mapsrule --create rx_l__ALL_64GLWL_SFP_178 -group ALL_64GLWL_SFP -severity warning -qt 86400 -monitor RXP -value 178 -op LE -action raslog,snmp-trap,email,sfp-marginal</v>
      </c>
      <c r="B25" t="str">
        <f>CONCATENATE("mapsrule --create ",new_SFP_rules!BB25,"_",new_SFP_rules!A25,"_",new_SFP_rules!BA25)</f>
        <v>mapsrule --create rx_l__ALL_64GLWL_SFP_178</v>
      </c>
      <c r="C25" t="str">
        <f>CONCATENATE(" -group ",new_SFP_rules!A25)</f>
        <v xml:space="preserve"> -group ALL_64GLWL_SFP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opLeftCell="A19" workbookViewId="0">
      <selection activeCell="B7" sqref="B7"/>
    </sheetView>
  </sheetViews>
  <sheetFormatPr defaultRowHeight="14.5" x14ac:dyDescent="0.35"/>
  <cols>
    <col min="1" max="1" width="80.6328125" style="1" customWidth="1"/>
  </cols>
  <sheetData>
    <row r="1" spans="1:1" x14ac:dyDescent="0.35">
      <c r="A1" s="4" t="s">
        <v>137</v>
      </c>
    </row>
    <row r="3" spans="1:1" ht="43.5" x14ac:dyDescent="0.35">
      <c r="A3" s="1" t="s">
        <v>136</v>
      </c>
    </row>
    <row r="5" spans="1:1" x14ac:dyDescent="0.35">
      <c r="A5" s="4" t="s">
        <v>139</v>
      </c>
    </row>
    <row r="7" spans="1:1" ht="43.5" x14ac:dyDescent="0.35">
      <c r="A7" s="1" t="s">
        <v>140</v>
      </c>
    </row>
    <row r="9" spans="1:1" x14ac:dyDescent="0.35">
      <c r="A9" s="4" t="s">
        <v>141</v>
      </c>
    </row>
    <row r="11" spans="1:1" ht="29" x14ac:dyDescent="0.35">
      <c r="A11" s="1" t="s">
        <v>149</v>
      </c>
    </row>
    <row r="13" spans="1:1" x14ac:dyDescent="0.35">
      <c r="A13" s="4" t="s">
        <v>142</v>
      </c>
    </row>
    <row r="15" spans="1:1" ht="43.5" x14ac:dyDescent="0.35">
      <c r="A15" s="1" t="s">
        <v>145</v>
      </c>
    </row>
    <row r="17" spans="1:1" ht="29" x14ac:dyDescent="0.35">
      <c r="A17" s="1" t="s">
        <v>146</v>
      </c>
    </row>
    <row r="19" spans="1:1" x14ac:dyDescent="0.35">
      <c r="A19" s="4" t="s">
        <v>143</v>
      </c>
    </row>
    <row r="21" spans="1:1" ht="43.5" x14ac:dyDescent="0.35">
      <c r="A21" s="1" t="s">
        <v>144</v>
      </c>
    </row>
    <row r="23" spans="1:1" x14ac:dyDescent="0.35">
      <c r="A23" s="4" t="s">
        <v>147</v>
      </c>
    </row>
    <row r="25" spans="1:1" ht="29" x14ac:dyDescent="0.35">
      <c r="A25" s="1" t="s">
        <v>148</v>
      </c>
    </row>
    <row r="27" spans="1:1" x14ac:dyDescent="0.35">
      <c r="A27" s="4" t="s">
        <v>138</v>
      </c>
    </row>
    <row r="29" spans="1:1" x14ac:dyDescent="0.35">
      <c r="A29" s="1" t="s">
        <v>135</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D37" sqref="D37"/>
    </sheetView>
  </sheetViews>
  <sheetFormatPr defaultRowHeight="14.5" x14ac:dyDescent="0.35"/>
  <cols>
    <col min="1" max="1" width="80.6328125" style="1" customWidth="1"/>
  </cols>
  <sheetData>
    <row r="1" spans="1:1" x14ac:dyDescent="0.35">
      <c r="A1" s="4" t="s">
        <v>120</v>
      </c>
    </row>
    <row r="3" spans="1:1" ht="58" x14ac:dyDescent="0.35">
      <c r="A3" s="1" t="s">
        <v>152</v>
      </c>
    </row>
    <row r="5" spans="1:1" ht="29" x14ac:dyDescent="0.35">
      <c r="A5" s="1" t="s">
        <v>154</v>
      </c>
    </row>
    <row r="7" spans="1:1" ht="43.5" x14ac:dyDescent="0.35">
      <c r="A7" s="1" t="s">
        <v>153</v>
      </c>
    </row>
    <row r="9" spans="1:1" x14ac:dyDescent="0.35">
      <c r="A9" s="4" t="s">
        <v>90</v>
      </c>
    </row>
    <row r="11" spans="1:1" ht="72.5" x14ac:dyDescent="0.35">
      <c r="A11" s="1" t="s">
        <v>151</v>
      </c>
    </row>
    <row r="13" spans="1:1" ht="29" x14ac:dyDescent="0.35">
      <c r="A13" s="1" t="s">
        <v>91</v>
      </c>
    </row>
    <row r="15" spans="1:1" ht="29" x14ac:dyDescent="0.35">
      <c r="A15" s="1" t="s">
        <v>92</v>
      </c>
    </row>
    <row r="17" spans="1:1" ht="29" x14ac:dyDescent="0.35">
      <c r="A17" s="1" t="s">
        <v>94</v>
      </c>
    </row>
    <row r="19" spans="1:1" x14ac:dyDescent="0.35">
      <c r="A19" s="1" t="s">
        <v>95</v>
      </c>
    </row>
    <row r="20" spans="1:1" x14ac:dyDescent="0.35">
      <c r="A20" s="1" t="s">
        <v>100</v>
      </c>
    </row>
    <row r="21" spans="1:1" x14ac:dyDescent="0.35">
      <c r="A21" s="1" t="s">
        <v>96</v>
      </c>
    </row>
    <row r="22" spans="1:1" x14ac:dyDescent="0.35">
      <c r="A22" s="1" t="s">
        <v>99</v>
      </c>
    </row>
    <row r="23" spans="1:1" x14ac:dyDescent="0.35">
      <c r="A23" s="1" t="s">
        <v>97</v>
      </c>
    </row>
    <row r="24" spans="1:1" x14ac:dyDescent="0.35">
      <c r="A24" s="1" t="s">
        <v>98</v>
      </c>
    </row>
    <row r="26" spans="1:1" x14ac:dyDescent="0.35">
      <c r="A26" s="4" t="s">
        <v>22</v>
      </c>
    </row>
    <row r="28" spans="1:1" ht="43.5" x14ac:dyDescent="0.35">
      <c r="A28" s="1" t="s">
        <v>150</v>
      </c>
    </row>
    <row r="30" spans="1:1" ht="29" x14ac:dyDescent="0.35">
      <c r="A30" s="13" t="s">
        <v>93</v>
      </c>
    </row>
    <row r="31" spans="1:1" x14ac:dyDescent="0.35">
      <c r="A31" s="13"/>
    </row>
    <row r="32" spans="1:1" ht="29" x14ac:dyDescent="0.35">
      <c r="A32" s="13" t="s">
        <v>117</v>
      </c>
    </row>
    <row r="33" spans="1:1" x14ac:dyDescent="0.35">
      <c r="A33" s="13"/>
    </row>
    <row r="34" spans="1:1" x14ac:dyDescent="0.35">
      <c r="A34" s="13" t="s">
        <v>111</v>
      </c>
    </row>
    <row r="35" spans="1:1" x14ac:dyDescent="0.35">
      <c r="A35" s="13" t="s">
        <v>112</v>
      </c>
    </row>
    <row r="36" spans="1:1" x14ac:dyDescent="0.35">
      <c r="A36" s="13" t="s">
        <v>113</v>
      </c>
    </row>
    <row r="37" spans="1:1" x14ac:dyDescent="0.35">
      <c r="A37" s="13" t="s">
        <v>114</v>
      </c>
    </row>
    <row r="38" spans="1:1" x14ac:dyDescent="0.35">
      <c r="A38" s="13"/>
    </row>
    <row r="39" spans="1:1" x14ac:dyDescent="0.35">
      <c r="A39" s="4" t="s">
        <v>155</v>
      </c>
    </row>
    <row r="41" spans="1:1" ht="29" x14ac:dyDescent="0.35">
      <c r="A41" s="1" t="s">
        <v>156</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13" sqref="C13"/>
    </sheetView>
  </sheetViews>
  <sheetFormatPr defaultRowHeight="14.5" x14ac:dyDescent="0.35"/>
  <cols>
    <col min="1" max="2" width="12.6328125" customWidth="1"/>
  </cols>
  <sheetData>
    <row r="1" spans="1:1" x14ac:dyDescent="0.35">
      <c r="A1" s="5" t="s">
        <v>30</v>
      </c>
    </row>
    <row r="2" spans="1:1" x14ac:dyDescent="0.35">
      <c r="A2" t="s">
        <v>31</v>
      </c>
    </row>
    <row r="3" spans="1:1" x14ac:dyDescent="0.35">
      <c r="A3" t="s">
        <v>32</v>
      </c>
    </row>
    <row r="4" spans="1:1" x14ac:dyDescent="0.35">
      <c r="A4" t="s">
        <v>33</v>
      </c>
    </row>
    <row r="5" spans="1:1" x14ac:dyDescent="0.35">
      <c r="A5" t="s">
        <v>34</v>
      </c>
    </row>
    <row r="6" spans="1:1" x14ac:dyDescent="0.35">
      <c r="A6"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6"/>
  <sheetViews>
    <sheetView tabSelected="1" workbookViewId="0">
      <pane ySplit="1" topLeftCell="A17" activePane="bottomLeft" state="frozen"/>
      <selection pane="bottomLeft" activeCell="S29" sqref="S29"/>
    </sheetView>
  </sheetViews>
  <sheetFormatPr defaultRowHeight="14.5" x14ac:dyDescent="0.35"/>
  <cols>
    <col min="1" max="1" width="27.26953125" style="2" customWidth="1"/>
    <col min="2" max="2" width="14.6328125" style="12" customWidth="1"/>
    <col min="3" max="3" width="8.7265625" style="3"/>
    <col min="4" max="4" width="10.6328125" style="3" customWidth="1"/>
    <col min="5" max="8" width="8.7265625" style="3"/>
    <col min="9" max="9" width="8.7265625" style="3" hidden="1" customWidth="1"/>
    <col min="10" max="10" width="10.6328125" style="3" customWidth="1"/>
    <col min="11" max="14" width="8.7265625" style="3"/>
    <col min="15" max="15" width="10.6328125" style="3" customWidth="1"/>
    <col min="16" max="19" width="8.7265625" style="3"/>
    <col min="20" max="20" width="10.6328125" style="3" customWidth="1"/>
    <col min="21" max="24" width="8.7265625" style="3"/>
    <col min="25" max="25" width="10.6328125" style="3" customWidth="1"/>
    <col min="26" max="29" width="8.7265625" style="3"/>
    <col min="30" max="30" width="10.6328125" style="3" customWidth="1"/>
    <col min="31" max="34" width="8.7265625" style="3"/>
    <col min="35" max="35" width="11.36328125" style="3" bestFit="1" customWidth="1"/>
    <col min="36" max="36" width="10.6328125" style="3" customWidth="1"/>
    <col min="37" max="41" width="8.7265625" style="3"/>
    <col min="42" max="42" width="10.6328125" style="3" customWidth="1"/>
    <col min="43" max="47" width="8.7265625" style="3"/>
    <col min="48" max="48" width="10.6328125" style="3" customWidth="1"/>
    <col min="49" max="53" width="8.7265625" style="3"/>
    <col min="54" max="54" width="10.6328125" style="3" customWidth="1"/>
    <col min="55" max="57" width="8.7265625" style="3"/>
    <col min="58" max="58" width="8.7265625" style="1"/>
  </cols>
  <sheetData>
    <row r="1" spans="1:58" s="5" customFormat="1" ht="58" x14ac:dyDescent="0.35">
      <c r="A1" s="8" t="s">
        <v>0</v>
      </c>
      <c r="B1" s="8" t="s">
        <v>24</v>
      </c>
      <c r="C1" s="6" t="s">
        <v>37</v>
      </c>
      <c r="D1" s="6" t="s">
        <v>80</v>
      </c>
      <c r="E1" s="6" t="s">
        <v>50</v>
      </c>
      <c r="F1" s="6" t="s">
        <v>51</v>
      </c>
      <c r="G1" s="6" t="s">
        <v>58</v>
      </c>
      <c r="H1" s="6" t="s">
        <v>36</v>
      </c>
      <c r="I1" s="6" t="s">
        <v>19</v>
      </c>
      <c r="J1" s="6" t="s">
        <v>81</v>
      </c>
      <c r="K1" s="6" t="s">
        <v>52</v>
      </c>
      <c r="L1" s="6" t="s">
        <v>53</v>
      </c>
      <c r="M1" s="6" t="s">
        <v>59</v>
      </c>
      <c r="N1" s="6" t="s">
        <v>38</v>
      </c>
      <c r="O1" s="6" t="s">
        <v>82</v>
      </c>
      <c r="P1" s="6" t="s">
        <v>56</v>
      </c>
      <c r="Q1" s="6" t="s">
        <v>57</v>
      </c>
      <c r="R1" s="6" t="s">
        <v>60</v>
      </c>
      <c r="S1" s="6" t="s">
        <v>39</v>
      </c>
      <c r="T1" s="6" t="s">
        <v>83</v>
      </c>
      <c r="U1" s="6" t="s">
        <v>54</v>
      </c>
      <c r="V1" s="6" t="s">
        <v>55</v>
      </c>
      <c r="W1" s="6" t="s">
        <v>61</v>
      </c>
      <c r="X1" s="6" t="s">
        <v>40</v>
      </c>
      <c r="Y1" s="6" t="s">
        <v>85</v>
      </c>
      <c r="Z1" s="6" t="s">
        <v>62</v>
      </c>
      <c r="AA1" s="6" t="s">
        <v>63</v>
      </c>
      <c r="AB1" s="6" t="s">
        <v>64</v>
      </c>
      <c r="AC1" s="6" t="s">
        <v>41</v>
      </c>
      <c r="AD1" s="6" t="s">
        <v>84</v>
      </c>
      <c r="AE1" s="6" t="s">
        <v>65</v>
      </c>
      <c r="AF1" s="6" t="s">
        <v>66</v>
      </c>
      <c r="AG1" s="6" t="s">
        <v>67</v>
      </c>
      <c r="AH1" s="6" t="s">
        <v>42</v>
      </c>
      <c r="AI1" s="6" t="s">
        <v>43</v>
      </c>
      <c r="AJ1" s="6" t="s">
        <v>86</v>
      </c>
      <c r="AK1" s="6" t="s">
        <v>71</v>
      </c>
      <c r="AL1" s="6" t="s">
        <v>72</v>
      </c>
      <c r="AM1" s="6" t="s">
        <v>73</v>
      </c>
      <c r="AN1" s="6" t="s">
        <v>44</v>
      </c>
      <c r="AO1" s="6" t="s">
        <v>45</v>
      </c>
      <c r="AP1" s="6" t="s">
        <v>87</v>
      </c>
      <c r="AQ1" s="6" t="s">
        <v>68</v>
      </c>
      <c r="AR1" s="6" t="s">
        <v>69</v>
      </c>
      <c r="AS1" s="6" t="s">
        <v>70</v>
      </c>
      <c r="AT1" s="6" t="s">
        <v>46</v>
      </c>
      <c r="AU1" s="6" t="s">
        <v>47</v>
      </c>
      <c r="AV1" s="6" t="s">
        <v>88</v>
      </c>
      <c r="AW1" s="6" t="s">
        <v>74</v>
      </c>
      <c r="AX1" s="6" t="s">
        <v>75</v>
      </c>
      <c r="AY1" s="6" t="s">
        <v>76</v>
      </c>
      <c r="AZ1" s="6" t="s">
        <v>48</v>
      </c>
      <c r="BA1" s="6" t="s">
        <v>49</v>
      </c>
      <c r="BB1" s="6" t="s">
        <v>89</v>
      </c>
      <c r="BC1" s="6" t="s">
        <v>77</v>
      </c>
      <c r="BD1" s="6" t="s">
        <v>78</v>
      </c>
      <c r="BE1" s="6" t="s">
        <v>79</v>
      </c>
      <c r="BF1" s="4"/>
    </row>
    <row r="2" spans="1:58" x14ac:dyDescent="0.35">
      <c r="A2" s="15" t="s">
        <v>16</v>
      </c>
      <c r="B2" s="11" t="s">
        <v>25</v>
      </c>
      <c r="C2" s="7">
        <v>13</v>
      </c>
      <c r="D2" s="7" t="s">
        <v>101</v>
      </c>
      <c r="E2" s="7" t="s">
        <v>33</v>
      </c>
      <c r="F2" s="7">
        <v>86400</v>
      </c>
      <c r="G2" s="14" t="s">
        <v>134</v>
      </c>
      <c r="H2" s="7">
        <v>3</v>
      </c>
      <c r="I2" s="7">
        <v>0.9</v>
      </c>
      <c r="J2" s="7" t="s">
        <v>102</v>
      </c>
      <c r="K2" s="7" t="s">
        <v>33</v>
      </c>
      <c r="L2" s="7">
        <v>86400</v>
      </c>
      <c r="M2" s="14" t="s">
        <v>134</v>
      </c>
      <c r="N2" s="7">
        <v>3600</v>
      </c>
      <c r="O2" s="7" t="s">
        <v>103</v>
      </c>
      <c r="P2" s="7" t="s">
        <v>33</v>
      </c>
      <c r="Q2" s="7">
        <v>86400</v>
      </c>
      <c r="R2" s="14" t="s">
        <v>134</v>
      </c>
      <c r="S2" s="7">
        <v>3000</v>
      </c>
      <c r="T2" s="7" t="s">
        <v>104</v>
      </c>
      <c r="U2" s="7" t="s">
        <v>33</v>
      </c>
      <c r="V2" s="7">
        <v>86400</v>
      </c>
      <c r="W2" s="14" t="s">
        <v>134</v>
      </c>
      <c r="X2" s="7">
        <v>90</v>
      </c>
      <c r="Y2" s="7" t="s">
        <v>105</v>
      </c>
      <c r="Z2" s="7" t="s">
        <v>33</v>
      </c>
      <c r="AA2" s="7">
        <v>86400</v>
      </c>
      <c r="AB2" s="14" t="s">
        <v>134</v>
      </c>
      <c r="AC2" s="7">
        <v>-5</v>
      </c>
      <c r="AD2" s="7" t="s">
        <v>106</v>
      </c>
      <c r="AE2" s="7" t="s">
        <v>33</v>
      </c>
      <c r="AF2" s="7">
        <v>86400</v>
      </c>
      <c r="AG2" s="14" t="s">
        <v>134</v>
      </c>
      <c r="AH2" s="7">
        <v>3.01</v>
      </c>
      <c r="AI2" s="7">
        <f t="shared" ref="AI2:AI21" si="0">ROUND(POWER(10, AH2/10)*1000,0)</f>
        <v>2000</v>
      </c>
      <c r="AJ2" s="7" t="s">
        <v>107</v>
      </c>
      <c r="AK2" s="7" t="s">
        <v>33</v>
      </c>
      <c r="AL2" s="7">
        <v>86400</v>
      </c>
      <c r="AM2" s="14" t="s">
        <v>134</v>
      </c>
      <c r="AN2" s="7">
        <v>-9</v>
      </c>
      <c r="AO2" s="7">
        <f t="shared" ref="AO2:AO21" si="1">ROUND(POWER(10, AN2/10)*1000,0)</f>
        <v>126</v>
      </c>
      <c r="AP2" s="7" t="s">
        <v>108</v>
      </c>
      <c r="AQ2" s="7" t="s">
        <v>33</v>
      </c>
      <c r="AR2" s="7">
        <v>86400</v>
      </c>
      <c r="AS2" s="14" t="s">
        <v>134</v>
      </c>
      <c r="AT2" s="7">
        <v>3.01</v>
      </c>
      <c r="AU2" s="7">
        <f t="shared" ref="AU2:AU21" si="2">ROUND(POWER(10, AT2/10)*1000,0)</f>
        <v>2000</v>
      </c>
      <c r="AV2" s="7" t="s">
        <v>109</v>
      </c>
      <c r="AW2" s="7" t="s">
        <v>33</v>
      </c>
      <c r="AX2" s="7">
        <v>86400</v>
      </c>
      <c r="AY2" s="14" t="s">
        <v>134</v>
      </c>
      <c r="AZ2" s="7">
        <v>-15.02</v>
      </c>
      <c r="BA2" s="7">
        <f t="shared" ref="BA2:BA21" si="3">ROUND(POWER(10, AZ2/10)*1000,0)</f>
        <v>31</v>
      </c>
      <c r="BB2" s="7" t="s">
        <v>110</v>
      </c>
      <c r="BC2" s="7" t="s">
        <v>33</v>
      </c>
      <c r="BD2" s="7">
        <v>86400</v>
      </c>
      <c r="BE2" s="14" t="s">
        <v>134</v>
      </c>
    </row>
    <row r="3" spans="1:58" x14ac:dyDescent="0.35">
      <c r="A3" s="15" t="s">
        <v>17</v>
      </c>
      <c r="B3" s="11" t="s">
        <v>26</v>
      </c>
      <c r="C3" s="7">
        <v>95</v>
      </c>
      <c r="D3" s="7" t="s">
        <v>101</v>
      </c>
      <c r="E3" s="7" t="s">
        <v>33</v>
      </c>
      <c r="F3" s="7">
        <f>F2</f>
        <v>86400</v>
      </c>
      <c r="G3" s="14" t="s">
        <v>134</v>
      </c>
      <c r="H3" s="7">
        <v>8</v>
      </c>
      <c r="I3" s="7">
        <f>I2</f>
        <v>0.9</v>
      </c>
      <c r="J3" s="7" t="s">
        <v>102</v>
      </c>
      <c r="K3" s="7" t="s">
        <v>33</v>
      </c>
      <c r="L3" s="7">
        <f>L2</f>
        <v>86400</v>
      </c>
      <c r="M3" s="14" t="s">
        <v>134</v>
      </c>
      <c r="N3" s="7">
        <v>3600</v>
      </c>
      <c r="O3" s="7" t="s">
        <v>103</v>
      </c>
      <c r="P3" s="7" t="s">
        <v>33</v>
      </c>
      <c r="Q3" s="7">
        <f>Q2</f>
        <v>86400</v>
      </c>
      <c r="R3" s="14" t="s">
        <v>134</v>
      </c>
      <c r="S3" s="7">
        <v>2900</v>
      </c>
      <c r="T3" s="7" t="s">
        <v>104</v>
      </c>
      <c r="U3" s="7" t="s">
        <v>33</v>
      </c>
      <c r="V3" s="7">
        <f>V2</f>
        <v>86400</v>
      </c>
      <c r="W3" s="14" t="s">
        <v>134</v>
      </c>
      <c r="X3" s="7">
        <v>90</v>
      </c>
      <c r="Y3" s="7" t="s">
        <v>105</v>
      </c>
      <c r="Z3" s="7" t="s">
        <v>33</v>
      </c>
      <c r="AA3" s="7">
        <f>AA2</f>
        <v>86400</v>
      </c>
      <c r="AB3" s="14" t="s">
        <v>134</v>
      </c>
      <c r="AC3" s="7">
        <v>-5</v>
      </c>
      <c r="AD3" s="7" t="s">
        <v>106</v>
      </c>
      <c r="AE3" s="7" t="s">
        <v>33</v>
      </c>
      <c r="AF3" s="7">
        <f>AF2</f>
        <v>86400</v>
      </c>
      <c r="AG3" s="14" t="s">
        <v>134</v>
      </c>
      <c r="AH3" s="7">
        <v>3.5</v>
      </c>
      <c r="AI3" s="7">
        <f t="shared" si="0"/>
        <v>2239</v>
      </c>
      <c r="AJ3" s="7" t="s">
        <v>107</v>
      </c>
      <c r="AK3" s="7" t="s">
        <v>33</v>
      </c>
      <c r="AL3" s="7">
        <f>AL2</f>
        <v>86400</v>
      </c>
      <c r="AM3" s="14" t="s">
        <v>134</v>
      </c>
      <c r="AN3" s="7">
        <v>-12.2</v>
      </c>
      <c r="AO3" s="7">
        <f t="shared" si="1"/>
        <v>60</v>
      </c>
      <c r="AP3" s="7" t="s">
        <v>108</v>
      </c>
      <c r="AQ3" s="7" t="s">
        <v>33</v>
      </c>
      <c r="AR3" s="7">
        <f>AR2</f>
        <v>86400</v>
      </c>
      <c r="AS3" s="14" t="s">
        <v>134</v>
      </c>
      <c r="AT3" s="7">
        <v>3.5</v>
      </c>
      <c r="AU3" s="7">
        <f t="shared" si="2"/>
        <v>2239</v>
      </c>
      <c r="AV3" s="7" t="s">
        <v>109</v>
      </c>
      <c r="AW3" s="7" t="s">
        <v>33</v>
      </c>
      <c r="AX3" s="7">
        <f>AX2</f>
        <v>86400</v>
      </c>
      <c r="AY3" s="14" t="s">
        <v>134</v>
      </c>
      <c r="AZ3" s="7">
        <v>-18.420000000000002</v>
      </c>
      <c r="BA3" s="7">
        <f t="shared" si="3"/>
        <v>14</v>
      </c>
      <c r="BB3" s="7" t="s">
        <v>110</v>
      </c>
      <c r="BC3" s="7" t="s">
        <v>33</v>
      </c>
      <c r="BD3" s="7">
        <f>BD2</f>
        <v>86400</v>
      </c>
      <c r="BE3" s="14" t="s">
        <v>134</v>
      </c>
    </row>
    <row r="4" spans="1:58" ht="29" x14ac:dyDescent="0.35">
      <c r="A4" s="9" t="s">
        <v>4</v>
      </c>
      <c r="B4" s="11" t="s">
        <v>126</v>
      </c>
      <c r="C4" s="7">
        <v>10</v>
      </c>
      <c r="D4" s="7" t="s">
        <v>101</v>
      </c>
      <c r="E4" s="7" t="s">
        <v>33</v>
      </c>
      <c r="F4" s="7">
        <f t="shared" ref="F4:F22" si="4">F3</f>
        <v>86400</v>
      </c>
      <c r="G4" s="14" t="s">
        <v>134</v>
      </c>
      <c r="H4" s="7">
        <v>2</v>
      </c>
      <c r="I4" s="7">
        <f t="shared" ref="I4:I20" si="5">I3</f>
        <v>0.9</v>
      </c>
      <c r="J4" s="7" t="s">
        <v>102</v>
      </c>
      <c r="K4" s="7" t="s">
        <v>33</v>
      </c>
      <c r="L4" s="7">
        <f t="shared" ref="L4:L22" si="6">L3</f>
        <v>86400</v>
      </c>
      <c r="M4" s="14" t="s">
        <v>134</v>
      </c>
      <c r="N4" s="7">
        <v>3600</v>
      </c>
      <c r="O4" s="7" t="s">
        <v>103</v>
      </c>
      <c r="P4" s="7" t="s">
        <v>33</v>
      </c>
      <c r="Q4" s="7">
        <f t="shared" ref="Q4:Q22" si="7">Q3</f>
        <v>86400</v>
      </c>
      <c r="R4" s="14" t="s">
        <v>134</v>
      </c>
      <c r="S4" s="7">
        <v>3000</v>
      </c>
      <c r="T4" s="7" t="s">
        <v>104</v>
      </c>
      <c r="U4" s="7" t="s">
        <v>33</v>
      </c>
      <c r="V4" s="7">
        <f t="shared" ref="V4:V22" si="8">V3</f>
        <v>86400</v>
      </c>
      <c r="W4" s="14" t="s">
        <v>134</v>
      </c>
      <c r="X4" s="7">
        <v>90</v>
      </c>
      <c r="Y4" s="7" t="s">
        <v>105</v>
      </c>
      <c r="Z4" s="7" t="s">
        <v>33</v>
      </c>
      <c r="AA4" s="7">
        <f t="shared" ref="AA4:AA22" si="9">AA3</f>
        <v>86400</v>
      </c>
      <c r="AB4" s="14" t="s">
        <v>134</v>
      </c>
      <c r="AC4" s="7">
        <v>-5</v>
      </c>
      <c r="AD4" s="7" t="s">
        <v>106</v>
      </c>
      <c r="AE4" s="7" t="s">
        <v>33</v>
      </c>
      <c r="AF4" s="7">
        <f t="shared" ref="AF4:AF22" si="10">AF3</f>
        <v>86400</v>
      </c>
      <c r="AG4" s="14" t="s">
        <v>134</v>
      </c>
      <c r="AH4" s="7">
        <v>3</v>
      </c>
      <c r="AI4" s="7">
        <f t="shared" si="0"/>
        <v>1995</v>
      </c>
      <c r="AJ4" s="7" t="s">
        <v>107</v>
      </c>
      <c r="AK4" s="7" t="s">
        <v>33</v>
      </c>
      <c r="AL4" s="7">
        <f t="shared" ref="AL4:AL22" si="11">AL3</f>
        <v>86400</v>
      </c>
      <c r="AM4" s="14" t="s">
        <v>134</v>
      </c>
      <c r="AN4" s="7">
        <v>-9</v>
      </c>
      <c r="AO4" s="7">
        <f t="shared" si="1"/>
        <v>126</v>
      </c>
      <c r="AP4" s="7" t="s">
        <v>108</v>
      </c>
      <c r="AQ4" s="7" t="s">
        <v>33</v>
      </c>
      <c r="AR4" s="7">
        <f t="shared" ref="AR4:AR22" si="12">AR3</f>
        <v>86400</v>
      </c>
      <c r="AS4" s="14" t="s">
        <v>134</v>
      </c>
      <c r="AT4" s="7">
        <v>3.01</v>
      </c>
      <c r="AU4" s="7">
        <f t="shared" si="2"/>
        <v>2000</v>
      </c>
      <c r="AV4" s="7" t="s">
        <v>109</v>
      </c>
      <c r="AW4" s="7" t="s">
        <v>33</v>
      </c>
      <c r="AX4" s="7">
        <f t="shared" ref="AX4:AX22" si="13">AX3</f>
        <v>86400</v>
      </c>
      <c r="AY4" s="14" t="s">
        <v>134</v>
      </c>
      <c r="AZ4" s="7">
        <v>-15.02</v>
      </c>
      <c r="BA4" s="7">
        <f t="shared" si="3"/>
        <v>31</v>
      </c>
      <c r="BB4" s="7" t="s">
        <v>110</v>
      </c>
      <c r="BC4" s="7" t="s">
        <v>33</v>
      </c>
      <c r="BD4" s="7">
        <f t="shared" ref="BD4:BD22" si="14">BD3</f>
        <v>86400</v>
      </c>
      <c r="BE4" s="14" t="s">
        <v>134</v>
      </c>
    </row>
    <row r="5" spans="1:58" ht="29" x14ac:dyDescent="0.35">
      <c r="A5" s="9" t="s">
        <v>3</v>
      </c>
      <c r="B5" s="11" t="s">
        <v>127</v>
      </c>
      <c r="C5" s="7">
        <v>95</v>
      </c>
      <c r="D5" s="7" t="s">
        <v>101</v>
      </c>
      <c r="E5" s="7" t="s">
        <v>33</v>
      </c>
      <c r="F5" s="7">
        <f t="shared" si="4"/>
        <v>86400</v>
      </c>
      <c r="G5" s="14" t="s">
        <v>134</v>
      </c>
      <c r="H5" s="7">
        <v>8</v>
      </c>
      <c r="I5" s="7">
        <f t="shared" si="5"/>
        <v>0.9</v>
      </c>
      <c r="J5" s="7" t="s">
        <v>102</v>
      </c>
      <c r="K5" s="7" t="s">
        <v>33</v>
      </c>
      <c r="L5" s="7">
        <f t="shared" si="6"/>
        <v>86400</v>
      </c>
      <c r="M5" s="14" t="s">
        <v>134</v>
      </c>
      <c r="N5" s="7">
        <v>3600</v>
      </c>
      <c r="O5" s="7" t="s">
        <v>103</v>
      </c>
      <c r="P5" s="7" t="s">
        <v>33</v>
      </c>
      <c r="Q5" s="7">
        <f t="shared" si="7"/>
        <v>86400</v>
      </c>
      <c r="R5" s="14" t="s">
        <v>134</v>
      </c>
      <c r="S5" s="7">
        <v>2970</v>
      </c>
      <c r="T5" s="7" t="s">
        <v>104</v>
      </c>
      <c r="U5" s="7" t="s">
        <v>33</v>
      </c>
      <c r="V5" s="7">
        <f t="shared" si="8"/>
        <v>86400</v>
      </c>
      <c r="W5" s="14" t="s">
        <v>134</v>
      </c>
      <c r="X5" s="7">
        <v>90</v>
      </c>
      <c r="Y5" s="7" t="s">
        <v>105</v>
      </c>
      <c r="Z5" s="7" t="s">
        <v>33</v>
      </c>
      <c r="AA5" s="7">
        <f t="shared" si="9"/>
        <v>86400</v>
      </c>
      <c r="AB5" s="14" t="s">
        <v>134</v>
      </c>
      <c r="AC5" s="7">
        <v>-5</v>
      </c>
      <c r="AD5" s="7" t="s">
        <v>106</v>
      </c>
      <c r="AE5" s="7" t="s">
        <v>33</v>
      </c>
      <c r="AF5" s="7">
        <f t="shared" si="10"/>
        <v>86400</v>
      </c>
      <c r="AG5" s="14" t="s">
        <v>134</v>
      </c>
      <c r="AH5" s="7">
        <v>3.49</v>
      </c>
      <c r="AI5" s="7">
        <f t="shared" si="0"/>
        <v>2234</v>
      </c>
      <c r="AJ5" s="7" t="s">
        <v>107</v>
      </c>
      <c r="AK5" s="7" t="s">
        <v>33</v>
      </c>
      <c r="AL5" s="7">
        <f t="shared" si="11"/>
        <v>86400</v>
      </c>
      <c r="AM5" s="14" t="s">
        <v>134</v>
      </c>
      <c r="AN5" s="7">
        <v>-12.2</v>
      </c>
      <c r="AO5" s="7">
        <f t="shared" si="1"/>
        <v>60</v>
      </c>
      <c r="AP5" s="7" t="s">
        <v>108</v>
      </c>
      <c r="AQ5" s="7" t="s">
        <v>33</v>
      </c>
      <c r="AR5" s="7">
        <f t="shared" si="12"/>
        <v>86400</v>
      </c>
      <c r="AS5" s="14" t="s">
        <v>134</v>
      </c>
      <c r="AT5" s="7">
        <v>3.5</v>
      </c>
      <c r="AU5" s="7">
        <f t="shared" si="2"/>
        <v>2239</v>
      </c>
      <c r="AV5" s="7" t="s">
        <v>109</v>
      </c>
      <c r="AW5" s="7" t="s">
        <v>33</v>
      </c>
      <c r="AX5" s="7">
        <f t="shared" si="13"/>
        <v>86400</v>
      </c>
      <c r="AY5" s="14" t="s">
        <v>134</v>
      </c>
      <c r="AZ5" s="7">
        <v>-18.420000000000002</v>
      </c>
      <c r="BA5" s="7">
        <f t="shared" si="3"/>
        <v>14</v>
      </c>
      <c r="BB5" s="7" t="s">
        <v>110</v>
      </c>
      <c r="BC5" s="7" t="s">
        <v>33</v>
      </c>
      <c r="BD5" s="7">
        <f t="shared" si="14"/>
        <v>86400</v>
      </c>
      <c r="BE5" s="14" t="s">
        <v>134</v>
      </c>
    </row>
    <row r="6" spans="1:58" ht="29" x14ac:dyDescent="0.35">
      <c r="A6" s="9" t="s">
        <v>6</v>
      </c>
      <c r="B6" s="11" t="s">
        <v>128</v>
      </c>
      <c r="C6" s="7">
        <v>12</v>
      </c>
      <c r="D6" s="7" t="s">
        <v>101</v>
      </c>
      <c r="E6" s="7" t="s">
        <v>33</v>
      </c>
      <c r="F6" s="7">
        <f t="shared" si="4"/>
        <v>86400</v>
      </c>
      <c r="G6" s="14" t="s">
        <v>134</v>
      </c>
      <c r="H6" s="7">
        <v>2</v>
      </c>
      <c r="I6" s="7">
        <f t="shared" si="5"/>
        <v>0.9</v>
      </c>
      <c r="J6" s="7" t="s">
        <v>102</v>
      </c>
      <c r="K6" s="7" t="s">
        <v>33</v>
      </c>
      <c r="L6" s="7">
        <f t="shared" si="6"/>
        <v>86400</v>
      </c>
      <c r="M6" s="14" t="s">
        <v>134</v>
      </c>
      <c r="N6" s="7">
        <v>3600</v>
      </c>
      <c r="O6" s="7" t="s">
        <v>103</v>
      </c>
      <c r="P6" s="7" t="s">
        <v>33</v>
      </c>
      <c r="Q6" s="7">
        <f t="shared" si="7"/>
        <v>86400</v>
      </c>
      <c r="R6" s="14" t="s">
        <v>134</v>
      </c>
      <c r="S6" s="7">
        <v>3000</v>
      </c>
      <c r="T6" s="7" t="s">
        <v>104</v>
      </c>
      <c r="U6" s="7" t="s">
        <v>33</v>
      </c>
      <c r="V6" s="7">
        <f t="shared" si="8"/>
        <v>86400</v>
      </c>
      <c r="W6" s="14" t="s">
        <v>134</v>
      </c>
      <c r="X6" s="7">
        <v>85</v>
      </c>
      <c r="Y6" s="7" t="s">
        <v>105</v>
      </c>
      <c r="Z6" s="7" t="s">
        <v>33</v>
      </c>
      <c r="AA6" s="7">
        <f t="shared" si="9"/>
        <v>86400</v>
      </c>
      <c r="AB6" s="14" t="s">
        <v>134</v>
      </c>
      <c r="AC6" s="7">
        <v>-5</v>
      </c>
      <c r="AD6" s="7" t="s">
        <v>106</v>
      </c>
      <c r="AE6" s="7" t="s">
        <v>33</v>
      </c>
      <c r="AF6" s="7">
        <f t="shared" si="10"/>
        <v>86400</v>
      </c>
      <c r="AG6" s="14" t="s">
        <v>134</v>
      </c>
      <c r="AH6" s="7">
        <v>1</v>
      </c>
      <c r="AI6" s="7">
        <f t="shared" si="0"/>
        <v>1259</v>
      </c>
      <c r="AJ6" s="7" t="s">
        <v>107</v>
      </c>
      <c r="AK6" s="7" t="s">
        <v>33</v>
      </c>
      <c r="AL6" s="7">
        <f t="shared" si="11"/>
        <v>86400</v>
      </c>
      <c r="AM6" s="14" t="s">
        <v>134</v>
      </c>
      <c r="AN6" s="7">
        <v>-6</v>
      </c>
      <c r="AO6" s="7">
        <f t="shared" si="1"/>
        <v>251</v>
      </c>
      <c r="AP6" s="7" t="s">
        <v>108</v>
      </c>
      <c r="AQ6" s="7" t="s">
        <v>33</v>
      </c>
      <c r="AR6" s="7">
        <f t="shared" si="12"/>
        <v>86400</v>
      </c>
      <c r="AS6" s="14" t="s">
        <v>134</v>
      </c>
      <c r="AT6" s="7">
        <v>1</v>
      </c>
      <c r="AU6" s="7">
        <f t="shared" si="2"/>
        <v>1259</v>
      </c>
      <c r="AV6" s="7" t="s">
        <v>109</v>
      </c>
      <c r="AW6" s="7" t="s">
        <v>33</v>
      </c>
      <c r="AX6" s="7">
        <f t="shared" si="13"/>
        <v>86400</v>
      </c>
      <c r="AY6" s="14" t="s">
        <v>134</v>
      </c>
      <c r="AZ6" s="7">
        <v>-15</v>
      </c>
      <c r="BA6" s="7">
        <f t="shared" si="3"/>
        <v>32</v>
      </c>
      <c r="BB6" s="7" t="s">
        <v>110</v>
      </c>
      <c r="BC6" s="7" t="s">
        <v>33</v>
      </c>
      <c r="BD6" s="7">
        <f t="shared" si="14"/>
        <v>86400</v>
      </c>
      <c r="BE6" s="14" t="s">
        <v>134</v>
      </c>
    </row>
    <row r="7" spans="1:58" ht="29" x14ac:dyDescent="0.35">
      <c r="A7" s="15" t="s">
        <v>5</v>
      </c>
      <c r="B7" s="15" t="s">
        <v>129</v>
      </c>
      <c r="C7" s="7">
        <v>90</v>
      </c>
      <c r="D7" s="7" t="s">
        <v>101</v>
      </c>
      <c r="E7" s="7" t="s">
        <v>33</v>
      </c>
      <c r="F7" s="7">
        <f t="shared" si="4"/>
        <v>86400</v>
      </c>
      <c r="G7" s="14" t="s">
        <v>134</v>
      </c>
      <c r="H7" s="7">
        <v>1</v>
      </c>
      <c r="I7" s="7" t="e">
        <f>#REF!</f>
        <v>#REF!</v>
      </c>
      <c r="J7" s="7" t="s">
        <v>102</v>
      </c>
      <c r="K7" s="7" t="s">
        <v>33</v>
      </c>
      <c r="L7" s="7">
        <f t="shared" si="6"/>
        <v>86400</v>
      </c>
      <c r="M7" s="14" t="s">
        <v>134</v>
      </c>
      <c r="N7" s="7">
        <v>3600</v>
      </c>
      <c r="O7" s="7" t="s">
        <v>103</v>
      </c>
      <c r="P7" s="7" t="s">
        <v>33</v>
      </c>
      <c r="Q7" s="7">
        <f t="shared" si="7"/>
        <v>86400</v>
      </c>
      <c r="R7" s="14" t="s">
        <v>134</v>
      </c>
      <c r="S7" s="7">
        <v>3000</v>
      </c>
      <c r="T7" s="7" t="s">
        <v>104</v>
      </c>
      <c r="U7" s="7" t="s">
        <v>33</v>
      </c>
      <c r="V7" s="7">
        <f t="shared" si="8"/>
        <v>86400</v>
      </c>
      <c r="W7" s="14" t="s">
        <v>134</v>
      </c>
      <c r="X7" s="7">
        <v>90</v>
      </c>
      <c r="Y7" s="7" t="s">
        <v>105</v>
      </c>
      <c r="Z7" s="7" t="s">
        <v>33</v>
      </c>
      <c r="AA7" s="7">
        <f t="shared" si="9"/>
        <v>86400</v>
      </c>
      <c r="AB7" s="14" t="s">
        <v>134</v>
      </c>
      <c r="AC7" s="7">
        <v>-5</v>
      </c>
      <c r="AD7" s="7" t="s">
        <v>106</v>
      </c>
      <c r="AE7" s="7" t="s">
        <v>33</v>
      </c>
      <c r="AF7" s="7">
        <f t="shared" si="10"/>
        <v>86400</v>
      </c>
      <c r="AG7" s="14" t="s">
        <v>134</v>
      </c>
      <c r="AH7" s="7">
        <v>3</v>
      </c>
      <c r="AI7" s="7">
        <f t="shared" ref="AI7" si="15">ROUND(POWER(10, AH7/10)*1000,0)</f>
        <v>1995</v>
      </c>
      <c r="AJ7" s="7" t="s">
        <v>107</v>
      </c>
      <c r="AK7" s="7" t="s">
        <v>33</v>
      </c>
      <c r="AL7" s="7">
        <f t="shared" si="11"/>
        <v>86400</v>
      </c>
      <c r="AM7" s="14" t="s">
        <v>134</v>
      </c>
      <c r="AN7" s="7">
        <v>-9</v>
      </c>
      <c r="AO7" s="7">
        <f t="shared" ref="AO7" si="16">ROUND(POWER(10, AN7/10)*1000,0)</f>
        <v>126</v>
      </c>
      <c r="AP7" s="7" t="s">
        <v>108</v>
      </c>
      <c r="AQ7" s="7" t="s">
        <v>33</v>
      </c>
      <c r="AR7" s="7">
        <f t="shared" si="12"/>
        <v>86400</v>
      </c>
      <c r="AS7" s="14" t="s">
        <v>134</v>
      </c>
      <c r="AT7" s="7">
        <v>3</v>
      </c>
      <c r="AU7" s="7">
        <f t="shared" ref="AU7" si="17">ROUND(POWER(10, AT7/10)*1000,0)</f>
        <v>1995</v>
      </c>
      <c r="AV7" s="7" t="s">
        <v>109</v>
      </c>
      <c r="AW7" s="7" t="s">
        <v>33</v>
      </c>
      <c r="AX7" s="7">
        <f t="shared" si="13"/>
        <v>86400</v>
      </c>
      <c r="AY7" s="14" t="s">
        <v>134</v>
      </c>
      <c r="AZ7" s="7">
        <v>-15.5</v>
      </c>
      <c r="BA7" s="7">
        <f t="shared" ref="BA7" si="18">ROUND(POWER(10, AZ7/10)*1000,0)</f>
        <v>28</v>
      </c>
      <c r="BB7" s="7" t="s">
        <v>110</v>
      </c>
      <c r="BC7" s="7" t="s">
        <v>33</v>
      </c>
      <c r="BD7" s="7">
        <f t="shared" si="14"/>
        <v>86400</v>
      </c>
      <c r="BE7" s="14" t="s">
        <v>134</v>
      </c>
    </row>
    <row r="8" spans="1:58" ht="29" x14ac:dyDescent="0.35">
      <c r="A8" s="9" t="s">
        <v>7</v>
      </c>
      <c r="B8" s="11" t="s">
        <v>130</v>
      </c>
      <c r="C8" s="7">
        <v>90</v>
      </c>
      <c r="D8" s="7" t="s">
        <v>101</v>
      </c>
      <c r="E8" s="7" t="s">
        <v>33</v>
      </c>
      <c r="F8" s="7">
        <f t="shared" si="4"/>
        <v>86400</v>
      </c>
      <c r="G8" s="14" t="s">
        <v>134</v>
      </c>
      <c r="H8" s="7">
        <v>1</v>
      </c>
      <c r="I8" s="7" t="e">
        <f>#REF!</f>
        <v>#REF!</v>
      </c>
      <c r="J8" s="7" t="s">
        <v>102</v>
      </c>
      <c r="K8" s="7" t="s">
        <v>33</v>
      </c>
      <c r="L8" s="7">
        <f t="shared" si="6"/>
        <v>86400</v>
      </c>
      <c r="M8" s="14" t="s">
        <v>134</v>
      </c>
      <c r="N8" s="7">
        <v>3600</v>
      </c>
      <c r="O8" s="7" t="s">
        <v>103</v>
      </c>
      <c r="P8" s="7" t="s">
        <v>33</v>
      </c>
      <c r="Q8" s="7">
        <f t="shared" si="7"/>
        <v>86400</v>
      </c>
      <c r="R8" s="14" t="s">
        <v>134</v>
      </c>
      <c r="S8" s="7">
        <v>3000</v>
      </c>
      <c r="T8" s="7" t="s">
        <v>104</v>
      </c>
      <c r="U8" s="7" t="s">
        <v>33</v>
      </c>
      <c r="V8" s="7">
        <f t="shared" si="8"/>
        <v>86400</v>
      </c>
      <c r="W8" s="14" t="s">
        <v>134</v>
      </c>
      <c r="X8" s="7">
        <v>75</v>
      </c>
      <c r="Y8" s="7" t="s">
        <v>105</v>
      </c>
      <c r="Z8" s="7" t="s">
        <v>33</v>
      </c>
      <c r="AA8" s="7">
        <f t="shared" si="9"/>
        <v>86400</v>
      </c>
      <c r="AB8" s="14" t="s">
        <v>134</v>
      </c>
      <c r="AC8" s="7">
        <v>-5</v>
      </c>
      <c r="AD8" s="7" t="s">
        <v>106</v>
      </c>
      <c r="AE8" s="7" t="s">
        <v>33</v>
      </c>
      <c r="AF8" s="7">
        <f t="shared" si="10"/>
        <v>86400</v>
      </c>
      <c r="AG8" s="14" t="s">
        <v>134</v>
      </c>
      <c r="AH8" s="7">
        <v>6.5</v>
      </c>
      <c r="AI8" s="7">
        <f t="shared" si="0"/>
        <v>4467</v>
      </c>
      <c r="AJ8" s="7" t="s">
        <v>107</v>
      </c>
      <c r="AK8" s="7" t="s">
        <v>33</v>
      </c>
      <c r="AL8" s="7">
        <f t="shared" si="11"/>
        <v>86400</v>
      </c>
      <c r="AM8" s="14" t="s">
        <v>134</v>
      </c>
      <c r="AN8" s="7">
        <v>-8</v>
      </c>
      <c r="AO8" s="7">
        <f t="shared" si="1"/>
        <v>158</v>
      </c>
      <c r="AP8" s="7" t="s">
        <v>108</v>
      </c>
      <c r="AQ8" s="7" t="s">
        <v>33</v>
      </c>
      <c r="AR8" s="7">
        <f t="shared" si="12"/>
        <v>86400</v>
      </c>
      <c r="AS8" s="14" t="s">
        <v>134</v>
      </c>
      <c r="AT8" s="7">
        <v>3.5</v>
      </c>
      <c r="AU8" s="7">
        <f t="shared" si="2"/>
        <v>2239</v>
      </c>
      <c r="AV8" s="7" t="s">
        <v>109</v>
      </c>
      <c r="AW8" s="7" t="s">
        <v>33</v>
      </c>
      <c r="AX8" s="7">
        <f t="shared" si="13"/>
        <v>86400</v>
      </c>
      <c r="AY8" s="14" t="s">
        <v>134</v>
      </c>
      <c r="AZ8" s="7">
        <v>-15.4</v>
      </c>
      <c r="BA8" s="7">
        <f t="shared" si="3"/>
        <v>29</v>
      </c>
      <c r="BB8" s="7" t="s">
        <v>110</v>
      </c>
      <c r="BC8" s="7" t="s">
        <v>33</v>
      </c>
      <c r="BD8" s="7">
        <f t="shared" si="14"/>
        <v>86400</v>
      </c>
      <c r="BE8" s="14" t="s">
        <v>134</v>
      </c>
    </row>
    <row r="9" spans="1:58" ht="29" x14ac:dyDescent="0.35">
      <c r="A9" s="9" t="s">
        <v>13</v>
      </c>
      <c r="B9" s="11" t="s">
        <v>131</v>
      </c>
      <c r="C9" s="7">
        <v>13</v>
      </c>
      <c r="D9" s="7" t="s">
        <v>101</v>
      </c>
      <c r="E9" s="7" t="s">
        <v>33</v>
      </c>
      <c r="F9" s="7">
        <f t="shared" si="4"/>
        <v>86400</v>
      </c>
      <c r="G9" s="14" t="s">
        <v>134</v>
      </c>
      <c r="H9" s="7">
        <v>1</v>
      </c>
      <c r="I9" s="7" t="e">
        <f t="shared" si="5"/>
        <v>#REF!</v>
      </c>
      <c r="J9" s="7" t="s">
        <v>102</v>
      </c>
      <c r="K9" s="7" t="s">
        <v>33</v>
      </c>
      <c r="L9" s="7">
        <f t="shared" si="6"/>
        <v>86400</v>
      </c>
      <c r="M9" s="14" t="s">
        <v>134</v>
      </c>
      <c r="N9" s="7">
        <v>3630</v>
      </c>
      <c r="O9" s="7" t="s">
        <v>103</v>
      </c>
      <c r="P9" s="7" t="s">
        <v>33</v>
      </c>
      <c r="Q9" s="7">
        <f t="shared" si="7"/>
        <v>86400</v>
      </c>
      <c r="R9" s="14" t="s">
        <v>134</v>
      </c>
      <c r="S9" s="7">
        <v>2900</v>
      </c>
      <c r="T9" s="7" t="s">
        <v>104</v>
      </c>
      <c r="U9" s="7" t="s">
        <v>33</v>
      </c>
      <c r="V9" s="7">
        <f t="shared" si="8"/>
        <v>86400</v>
      </c>
      <c r="W9" s="14" t="s">
        <v>134</v>
      </c>
      <c r="X9" s="7">
        <v>85</v>
      </c>
      <c r="Y9" s="7" t="s">
        <v>105</v>
      </c>
      <c r="Z9" s="7" t="s">
        <v>33</v>
      </c>
      <c r="AA9" s="7">
        <f t="shared" si="9"/>
        <v>86400</v>
      </c>
      <c r="AB9" s="14" t="s">
        <v>134</v>
      </c>
      <c r="AC9" s="7">
        <v>-5</v>
      </c>
      <c r="AD9" s="7" t="s">
        <v>106</v>
      </c>
      <c r="AE9" s="7" t="s">
        <v>33</v>
      </c>
      <c r="AF9" s="7">
        <f t="shared" si="10"/>
        <v>86400</v>
      </c>
      <c r="AG9" s="14" t="s">
        <v>134</v>
      </c>
      <c r="AH9" s="7">
        <v>5</v>
      </c>
      <c r="AI9" s="7">
        <f t="shared" si="0"/>
        <v>3162</v>
      </c>
      <c r="AJ9" s="7" t="s">
        <v>107</v>
      </c>
      <c r="AK9" s="7" t="s">
        <v>33</v>
      </c>
      <c r="AL9" s="7">
        <f t="shared" si="11"/>
        <v>86400</v>
      </c>
      <c r="AM9" s="14" t="s">
        <v>134</v>
      </c>
      <c r="AN9" s="7">
        <v>-6</v>
      </c>
      <c r="AO9" s="7">
        <f t="shared" si="1"/>
        <v>251</v>
      </c>
      <c r="AP9" s="7" t="s">
        <v>108</v>
      </c>
      <c r="AQ9" s="7" t="s">
        <v>33</v>
      </c>
      <c r="AR9" s="7">
        <f t="shared" si="12"/>
        <v>86400</v>
      </c>
      <c r="AS9" s="14" t="s">
        <v>134</v>
      </c>
      <c r="AT9" s="7">
        <v>3.4</v>
      </c>
      <c r="AU9" s="7">
        <f t="shared" si="2"/>
        <v>2188</v>
      </c>
      <c r="AV9" s="7" t="s">
        <v>109</v>
      </c>
      <c r="AW9" s="7" t="s">
        <v>33</v>
      </c>
      <c r="AX9" s="7">
        <f t="shared" si="13"/>
        <v>86400</v>
      </c>
      <c r="AY9" s="14" t="s">
        <v>134</v>
      </c>
      <c r="AZ9" s="7">
        <v>-12</v>
      </c>
      <c r="BA9" s="7">
        <f t="shared" si="3"/>
        <v>63</v>
      </c>
      <c r="BB9" s="7" t="s">
        <v>110</v>
      </c>
      <c r="BC9" s="7" t="s">
        <v>33</v>
      </c>
      <c r="BD9" s="7">
        <f t="shared" si="14"/>
        <v>86400</v>
      </c>
      <c r="BE9" s="14" t="s">
        <v>134</v>
      </c>
    </row>
    <row r="10" spans="1:58" ht="29" x14ac:dyDescent="0.35">
      <c r="A10" s="9" t="s">
        <v>11</v>
      </c>
      <c r="B10" s="11" t="s">
        <v>132</v>
      </c>
      <c r="C10" s="7">
        <v>90</v>
      </c>
      <c r="D10" s="7" t="s">
        <v>101</v>
      </c>
      <c r="E10" s="7" t="s">
        <v>33</v>
      </c>
      <c r="F10" s="7">
        <f t="shared" si="4"/>
        <v>86400</v>
      </c>
      <c r="G10" s="14" t="s">
        <v>134</v>
      </c>
      <c r="H10" s="7">
        <v>1</v>
      </c>
      <c r="I10" s="7" t="e">
        <f t="shared" si="5"/>
        <v>#REF!</v>
      </c>
      <c r="J10" s="7" t="s">
        <v>102</v>
      </c>
      <c r="K10" s="7" t="s">
        <v>33</v>
      </c>
      <c r="L10" s="7">
        <f t="shared" si="6"/>
        <v>86400</v>
      </c>
      <c r="M10" s="14" t="s">
        <v>134</v>
      </c>
      <c r="N10" s="7">
        <v>3600</v>
      </c>
      <c r="O10" s="7" t="s">
        <v>103</v>
      </c>
      <c r="P10" s="7" t="s">
        <v>33</v>
      </c>
      <c r="Q10" s="7">
        <f t="shared" si="7"/>
        <v>86400</v>
      </c>
      <c r="R10" s="14" t="s">
        <v>134</v>
      </c>
      <c r="S10" s="7">
        <v>3000</v>
      </c>
      <c r="T10" s="7" t="s">
        <v>104</v>
      </c>
      <c r="U10" s="7" t="s">
        <v>33</v>
      </c>
      <c r="V10" s="7">
        <f t="shared" si="8"/>
        <v>86400</v>
      </c>
      <c r="W10" s="14" t="s">
        <v>134</v>
      </c>
      <c r="X10" s="7">
        <v>75</v>
      </c>
      <c r="Y10" s="7" t="s">
        <v>105</v>
      </c>
      <c r="Z10" s="7" t="s">
        <v>33</v>
      </c>
      <c r="AA10" s="7">
        <f t="shared" si="9"/>
        <v>86400</v>
      </c>
      <c r="AB10" s="14" t="s">
        <v>134</v>
      </c>
      <c r="AC10" s="7">
        <v>-5</v>
      </c>
      <c r="AD10" s="7" t="s">
        <v>106</v>
      </c>
      <c r="AE10" s="7" t="s">
        <v>33</v>
      </c>
      <c r="AF10" s="7">
        <f t="shared" si="10"/>
        <v>86400</v>
      </c>
      <c r="AG10" s="14" t="s">
        <v>134</v>
      </c>
      <c r="AH10" s="7">
        <v>2</v>
      </c>
      <c r="AI10" s="7">
        <f t="shared" si="0"/>
        <v>1585</v>
      </c>
      <c r="AJ10" s="7" t="s">
        <v>107</v>
      </c>
      <c r="AK10" s="7" t="s">
        <v>33</v>
      </c>
      <c r="AL10" s="7">
        <f t="shared" si="11"/>
        <v>86400</v>
      </c>
      <c r="AM10" s="14" t="s">
        <v>134</v>
      </c>
      <c r="AN10" s="7">
        <v>-9</v>
      </c>
      <c r="AO10" s="7">
        <f t="shared" si="1"/>
        <v>126</v>
      </c>
      <c r="AP10" s="7" t="s">
        <v>108</v>
      </c>
      <c r="AQ10" s="7" t="s">
        <v>33</v>
      </c>
      <c r="AR10" s="7">
        <f t="shared" si="12"/>
        <v>86400</v>
      </c>
      <c r="AS10" s="14" t="s">
        <v>134</v>
      </c>
      <c r="AT10" s="7">
        <v>3</v>
      </c>
      <c r="AU10" s="7">
        <f t="shared" si="2"/>
        <v>1995</v>
      </c>
      <c r="AV10" s="7" t="s">
        <v>109</v>
      </c>
      <c r="AW10" s="7" t="s">
        <v>33</v>
      </c>
      <c r="AX10" s="7">
        <f t="shared" si="13"/>
        <v>86400</v>
      </c>
      <c r="AY10" s="14" t="s">
        <v>134</v>
      </c>
      <c r="AZ10" s="7">
        <v>-14</v>
      </c>
      <c r="BA10" s="7">
        <f t="shared" si="3"/>
        <v>40</v>
      </c>
      <c r="BB10" s="7" t="s">
        <v>110</v>
      </c>
      <c r="BC10" s="7" t="s">
        <v>33</v>
      </c>
      <c r="BD10" s="7">
        <f t="shared" si="14"/>
        <v>86400</v>
      </c>
      <c r="BE10" s="14" t="s">
        <v>134</v>
      </c>
    </row>
    <row r="11" spans="1:58" ht="29" x14ac:dyDescent="0.35">
      <c r="A11" s="15" t="s">
        <v>173</v>
      </c>
      <c r="B11" s="15" t="s">
        <v>174</v>
      </c>
      <c r="C11" s="7">
        <v>110</v>
      </c>
      <c r="D11" s="7" t="s">
        <v>101</v>
      </c>
      <c r="E11" s="7" t="s">
        <v>33</v>
      </c>
      <c r="F11" s="7">
        <f t="shared" si="4"/>
        <v>86400</v>
      </c>
      <c r="G11" s="14" t="s">
        <v>134</v>
      </c>
      <c r="H11" s="7">
        <v>1</v>
      </c>
      <c r="I11" s="7" t="e">
        <f t="shared" si="5"/>
        <v>#REF!</v>
      </c>
      <c r="J11" s="7" t="s">
        <v>102</v>
      </c>
      <c r="K11" s="7" t="s">
        <v>33</v>
      </c>
      <c r="L11" s="7">
        <f t="shared" si="6"/>
        <v>86400</v>
      </c>
      <c r="M11" s="14" t="s">
        <v>134</v>
      </c>
      <c r="N11" s="7">
        <v>3600</v>
      </c>
      <c r="O11" s="7" t="s">
        <v>103</v>
      </c>
      <c r="P11" s="7" t="s">
        <v>33</v>
      </c>
      <c r="Q11" s="7">
        <f t="shared" si="7"/>
        <v>86400</v>
      </c>
      <c r="R11" s="14" t="s">
        <v>134</v>
      </c>
      <c r="S11" s="7">
        <v>3000</v>
      </c>
      <c r="T11" s="7" t="s">
        <v>104</v>
      </c>
      <c r="U11" s="7" t="s">
        <v>33</v>
      </c>
      <c r="V11" s="7">
        <f t="shared" si="8"/>
        <v>86400</v>
      </c>
      <c r="W11" s="14" t="s">
        <v>134</v>
      </c>
      <c r="X11" s="7">
        <v>80</v>
      </c>
      <c r="Y11" s="7" t="s">
        <v>105</v>
      </c>
      <c r="Z11" s="7" t="s">
        <v>33</v>
      </c>
      <c r="AA11" s="7">
        <f t="shared" si="9"/>
        <v>86400</v>
      </c>
      <c r="AB11" s="14" t="s">
        <v>134</v>
      </c>
      <c r="AC11" s="7">
        <v>-10</v>
      </c>
      <c r="AD11" s="7" t="s">
        <v>106</v>
      </c>
      <c r="AE11" s="7" t="s">
        <v>33</v>
      </c>
      <c r="AF11" s="7">
        <f t="shared" si="10"/>
        <v>86400</v>
      </c>
      <c r="AG11" s="14" t="s">
        <v>134</v>
      </c>
      <c r="AH11" s="7">
        <v>5</v>
      </c>
      <c r="AI11" s="7">
        <f t="shared" ref="AI11" si="19">ROUND(POWER(10, AH11/10)*1000,0)</f>
        <v>3162</v>
      </c>
      <c r="AJ11" s="7" t="s">
        <v>107</v>
      </c>
      <c r="AK11" s="7" t="s">
        <v>33</v>
      </c>
      <c r="AL11" s="7">
        <f t="shared" si="11"/>
        <v>86400</v>
      </c>
      <c r="AM11" s="14" t="s">
        <v>134</v>
      </c>
      <c r="AN11" s="7">
        <v>-7</v>
      </c>
      <c r="AO11" s="7">
        <f t="shared" ref="AO11" si="20">ROUND(POWER(10, AN11/10)*1000,0)</f>
        <v>200</v>
      </c>
      <c r="AP11" s="7" t="s">
        <v>108</v>
      </c>
      <c r="AQ11" s="7" t="s">
        <v>33</v>
      </c>
      <c r="AR11" s="7">
        <f t="shared" si="12"/>
        <v>86400</v>
      </c>
      <c r="AS11" s="14" t="s">
        <v>134</v>
      </c>
      <c r="AT11" s="7">
        <v>4</v>
      </c>
      <c r="AU11" s="7">
        <f t="shared" ref="AU11" si="21">ROUND(POWER(10, AT11/10)*1000,0)</f>
        <v>2512</v>
      </c>
      <c r="AV11" s="7" t="s">
        <v>109</v>
      </c>
      <c r="AW11" s="7" t="s">
        <v>33</v>
      </c>
      <c r="AX11" s="7">
        <f t="shared" si="13"/>
        <v>86400</v>
      </c>
      <c r="AY11" s="14" t="s">
        <v>134</v>
      </c>
      <c r="AZ11" s="7">
        <v>-13.7</v>
      </c>
      <c r="BA11" s="7">
        <f t="shared" ref="BA11" si="22">ROUND(POWER(10, AZ11/10)*1000,0)</f>
        <v>43</v>
      </c>
      <c r="BB11" s="7" t="s">
        <v>110</v>
      </c>
      <c r="BC11" s="7" t="s">
        <v>33</v>
      </c>
      <c r="BD11" s="7">
        <f t="shared" si="14"/>
        <v>86400</v>
      </c>
      <c r="BE11" s="14" t="s">
        <v>134</v>
      </c>
    </row>
    <row r="12" spans="1:58" ht="29" x14ac:dyDescent="0.35">
      <c r="A12" s="9" t="s">
        <v>8</v>
      </c>
      <c r="B12" s="11" t="s">
        <v>166</v>
      </c>
      <c r="C12" s="7">
        <v>130</v>
      </c>
      <c r="D12" s="7" t="s">
        <v>101</v>
      </c>
      <c r="E12" s="7" t="s">
        <v>33</v>
      </c>
      <c r="F12" s="7">
        <f t="shared" si="4"/>
        <v>86400</v>
      </c>
      <c r="G12" s="14" t="s">
        <v>134</v>
      </c>
      <c r="H12" s="7">
        <v>10</v>
      </c>
      <c r="I12" s="7" t="e">
        <f>I10</f>
        <v>#REF!</v>
      </c>
      <c r="J12" s="7" t="s">
        <v>102</v>
      </c>
      <c r="K12" s="7" t="s">
        <v>33</v>
      </c>
      <c r="L12" s="7">
        <f t="shared" si="6"/>
        <v>86400</v>
      </c>
      <c r="M12" s="14" t="s">
        <v>134</v>
      </c>
      <c r="N12" s="7">
        <v>3600</v>
      </c>
      <c r="O12" s="7" t="s">
        <v>103</v>
      </c>
      <c r="P12" s="7" t="s">
        <v>33</v>
      </c>
      <c r="Q12" s="7">
        <f t="shared" si="7"/>
        <v>86400</v>
      </c>
      <c r="R12" s="14" t="s">
        <v>134</v>
      </c>
      <c r="S12" s="7">
        <v>3000</v>
      </c>
      <c r="T12" s="7" t="s">
        <v>104</v>
      </c>
      <c r="U12" s="7" t="s">
        <v>33</v>
      </c>
      <c r="V12" s="7">
        <f t="shared" si="8"/>
        <v>86400</v>
      </c>
      <c r="W12" s="14" t="s">
        <v>134</v>
      </c>
      <c r="X12" s="7">
        <v>75</v>
      </c>
      <c r="Y12" s="7" t="s">
        <v>105</v>
      </c>
      <c r="Z12" s="7" t="s">
        <v>33</v>
      </c>
      <c r="AA12" s="7">
        <f t="shared" si="9"/>
        <v>86400</v>
      </c>
      <c r="AB12" s="14" t="s">
        <v>134</v>
      </c>
      <c r="AC12" s="7">
        <v>-5</v>
      </c>
      <c r="AD12" s="7" t="s">
        <v>106</v>
      </c>
      <c r="AE12" s="7" t="s">
        <v>33</v>
      </c>
      <c r="AF12" s="7">
        <f t="shared" si="10"/>
        <v>86400</v>
      </c>
      <c r="AG12" s="14" t="s">
        <v>134</v>
      </c>
      <c r="AH12" s="7">
        <v>8</v>
      </c>
      <c r="AI12" s="7">
        <f t="shared" si="0"/>
        <v>6310</v>
      </c>
      <c r="AJ12" s="7" t="s">
        <v>107</v>
      </c>
      <c r="AK12" s="7" t="s">
        <v>33</v>
      </c>
      <c r="AL12" s="7">
        <f t="shared" si="11"/>
        <v>86400</v>
      </c>
      <c r="AM12" s="14" t="s">
        <v>134</v>
      </c>
      <c r="AN12" s="7">
        <v>-1</v>
      </c>
      <c r="AO12" s="7">
        <f t="shared" si="1"/>
        <v>794</v>
      </c>
      <c r="AP12" s="7" t="s">
        <v>108</v>
      </c>
      <c r="AQ12" s="7" t="s">
        <v>33</v>
      </c>
      <c r="AR12" s="7">
        <f t="shared" si="12"/>
        <v>86400</v>
      </c>
      <c r="AS12" s="14" t="s">
        <v>134</v>
      </c>
      <c r="AT12" s="7">
        <v>3</v>
      </c>
      <c r="AU12" s="7">
        <f t="shared" si="2"/>
        <v>1995</v>
      </c>
      <c r="AV12" s="7" t="s">
        <v>109</v>
      </c>
      <c r="AW12" s="7" t="s">
        <v>33</v>
      </c>
      <c r="AX12" s="7">
        <f t="shared" si="13"/>
        <v>86400</v>
      </c>
      <c r="AY12" s="14" t="s">
        <v>134</v>
      </c>
      <c r="AZ12" s="7">
        <v>-15</v>
      </c>
      <c r="BA12" s="7">
        <f t="shared" si="3"/>
        <v>32</v>
      </c>
      <c r="BB12" s="7" t="s">
        <v>110</v>
      </c>
      <c r="BC12" s="7" t="s">
        <v>33</v>
      </c>
      <c r="BD12" s="7">
        <f t="shared" si="14"/>
        <v>86400</v>
      </c>
      <c r="BE12" s="14" t="s">
        <v>134</v>
      </c>
    </row>
    <row r="13" spans="1:58" x14ac:dyDescent="0.35">
      <c r="A13" s="15" t="s">
        <v>167</v>
      </c>
      <c r="B13" s="15" t="s">
        <v>168</v>
      </c>
      <c r="C13" s="7">
        <v>90</v>
      </c>
      <c r="D13" s="7" t="s">
        <v>101</v>
      </c>
      <c r="E13" s="7" t="s">
        <v>33</v>
      </c>
      <c r="F13" s="7">
        <f t="shared" si="4"/>
        <v>86400</v>
      </c>
      <c r="G13" s="14" t="s">
        <v>134</v>
      </c>
      <c r="H13" s="7">
        <v>6</v>
      </c>
      <c r="I13" s="7" t="e">
        <f t="shared" si="5"/>
        <v>#REF!</v>
      </c>
      <c r="J13" s="7" t="s">
        <v>102</v>
      </c>
      <c r="K13" s="7" t="s">
        <v>33</v>
      </c>
      <c r="L13" s="7">
        <f t="shared" si="6"/>
        <v>86400</v>
      </c>
      <c r="M13" s="14" t="s">
        <v>134</v>
      </c>
      <c r="N13" s="7">
        <v>3630</v>
      </c>
      <c r="O13" s="7" t="s">
        <v>103</v>
      </c>
      <c r="P13" s="7" t="s">
        <v>33</v>
      </c>
      <c r="Q13" s="7">
        <f t="shared" si="7"/>
        <v>86400</v>
      </c>
      <c r="R13" s="14" t="s">
        <v>134</v>
      </c>
      <c r="S13" s="7">
        <v>2970</v>
      </c>
      <c r="T13" s="7" t="s">
        <v>104</v>
      </c>
      <c r="U13" s="7" t="s">
        <v>33</v>
      </c>
      <c r="V13" s="7">
        <f t="shared" si="8"/>
        <v>86400</v>
      </c>
      <c r="W13" s="14" t="s">
        <v>134</v>
      </c>
      <c r="X13" s="7">
        <v>85</v>
      </c>
      <c r="Y13" s="7" t="s">
        <v>105</v>
      </c>
      <c r="Z13" s="7" t="s">
        <v>33</v>
      </c>
      <c r="AA13" s="7">
        <f t="shared" si="9"/>
        <v>86400</v>
      </c>
      <c r="AB13" s="14" t="s">
        <v>134</v>
      </c>
      <c r="AC13" s="7">
        <v>-5</v>
      </c>
      <c r="AD13" s="7" t="s">
        <v>106</v>
      </c>
      <c r="AE13" s="7" t="s">
        <v>33</v>
      </c>
      <c r="AF13" s="7">
        <f t="shared" si="10"/>
        <v>86400</v>
      </c>
      <c r="AG13" s="14" t="s">
        <v>134</v>
      </c>
      <c r="AH13" s="7">
        <v>8</v>
      </c>
      <c r="AI13" s="7">
        <f t="shared" ref="AI13" si="23">ROUND(POWER(10, AH13/10)*1000,0)</f>
        <v>6310</v>
      </c>
      <c r="AJ13" s="7" t="s">
        <v>107</v>
      </c>
      <c r="AK13" s="7" t="s">
        <v>33</v>
      </c>
      <c r="AL13" s="7">
        <f t="shared" si="11"/>
        <v>86400</v>
      </c>
      <c r="AM13" s="14" t="s">
        <v>134</v>
      </c>
      <c r="AN13" s="7">
        <v>-1</v>
      </c>
      <c r="AO13" s="7">
        <f t="shared" ref="AO13" si="24">ROUND(POWER(10, AN13/10)*1000,0)</f>
        <v>794</v>
      </c>
      <c r="AP13" s="7" t="s">
        <v>108</v>
      </c>
      <c r="AQ13" s="7" t="s">
        <v>33</v>
      </c>
      <c r="AR13" s="7">
        <f t="shared" si="12"/>
        <v>86400</v>
      </c>
      <c r="AS13" s="14" t="s">
        <v>134</v>
      </c>
      <c r="AT13" s="7">
        <v>8</v>
      </c>
      <c r="AU13" s="7">
        <f t="shared" ref="AU13" si="25">ROUND(POWER(10, AT13/10)*1000,0)</f>
        <v>6310</v>
      </c>
      <c r="AV13" s="7" t="s">
        <v>109</v>
      </c>
      <c r="AW13" s="7" t="s">
        <v>33</v>
      </c>
      <c r="AX13" s="7">
        <f t="shared" si="13"/>
        <v>86400</v>
      </c>
      <c r="AY13" s="14" t="s">
        <v>134</v>
      </c>
      <c r="AZ13" s="7">
        <v>-13.4</v>
      </c>
      <c r="BA13" s="7">
        <f t="shared" ref="BA13" si="26">ROUND(POWER(10, AZ13/10)*1000,0)</f>
        <v>46</v>
      </c>
      <c r="BB13" s="7" t="s">
        <v>110</v>
      </c>
      <c r="BC13" s="7" t="s">
        <v>33</v>
      </c>
      <c r="BD13" s="7">
        <f t="shared" si="14"/>
        <v>86400</v>
      </c>
      <c r="BE13" s="14" t="s">
        <v>134</v>
      </c>
    </row>
    <row r="14" spans="1:58" x14ac:dyDescent="0.35">
      <c r="A14" s="9" t="s">
        <v>10</v>
      </c>
      <c r="B14" s="11" t="s">
        <v>29</v>
      </c>
      <c r="C14" s="7">
        <v>75</v>
      </c>
      <c r="D14" s="7" t="s">
        <v>101</v>
      </c>
      <c r="E14" s="7" t="s">
        <v>33</v>
      </c>
      <c r="F14" s="7">
        <f t="shared" si="4"/>
        <v>86400</v>
      </c>
      <c r="G14" s="14" t="s">
        <v>134</v>
      </c>
      <c r="H14" s="7">
        <v>1</v>
      </c>
      <c r="I14" s="7" t="e">
        <f>I12</f>
        <v>#REF!</v>
      </c>
      <c r="J14" s="7" t="s">
        <v>102</v>
      </c>
      <c r="K14" s="7" t="s">
        <v>33</v>
      </c>
      <c r="L14" s="7">
        <f t="shared" si="6"/>
        <v>86400</v>
      </c>
      <c r="M14" s="14" t="s">
        <v>134</v>
      </c>
      <c r="N14" s="7">
        <v>3604</v>
      </c>
      <c r="O14" s="7" t="s">
        <v>103</v>
      </c>
      <c r="P14" s="7" t="s">
        <v>33</v>
      </c>
      <c r="Q14" s="7">
        <f t="shared" si="7"/>
        <v>86400</v>
      </c>
      <c r="R14" s="14" t="s">
        <v>134</v>
      </c>
      <c r="S14" s="7">
        <v>3010</v>
      </c>
      <c r="T14" s="7" t="s">
        <v>104</v>
      </c>
      <c r="U14" s="7" t="s">
        <v>33</v>
      </c>
      <c r="V14" s="7">
        <f t="shared" si="8"/>
        <v>86400</v>
      </c>
      <c r="W14" s="14" t="s">
        <v>134</v>
      </c>
      <c r="X14" s="7">
        <v>75</v>
      </c>
      <c r="Y14" s="7" t="s">
        <v>105</v>
      </c>
      <c r="Z14" s="7" t="s">
        <v>33</v>
      </c>
      <c r="AA14" s="7">
        <f t="shared" si="9"/>
        <v>86400</v>
      </c>
      <c r="AB14" s="14" t="s">
        <v>134</v>
      </c>
      <c r="AC14" s="7">
        <v>-5</v>
      </c>
      <c r="AD14" s="7" t="s">
        <v>106</v>
      </c>
      <c r="AE14" s="7" t="s">
        <v>33</v>
      </c>
      <c r="AF14" s="7">
        <f t="shared" si="10"/>
        <v>86400</v>
      </c>
      <c r="AG14" s="14" t="s">
        <v>134</v>
      </c>
      <c r="AH14" s="7">
        <v>6.5</v>
      </c>
      <c r="AI14" s="7">
        <f t="shared" si="0"/>
        <v>4467</v>
      </c>
      <c r="AJ14" s="7" t="s">
        <v>107</v>
      </c>
      <c r="AK14" s="7" t="s">
        <v>33</v>
      </c>
      <c r="AL14" s="7">
        <f t="shared" si="11"/>
        <v>86400</v>
      </c>
      <c r="AM14" s="14" t="s">
        <v>134</v>
      </c>
      <c r="AN14" s="7">
        <v>-6.5</v>
      </c>
      <c r="AO14" s="7">
        <f t="shared" si="1"/>
        <v>224</v>
      </c>
      <c r="AP14" s="7" t="s">
        <v>108</v>
      </c>
      <c r="AQ14" s="7" t="s">
        <v>33</v>
      </c>
      <c r="AR14" s="7">
        <f t="shared" si="12"/>
        <v>86400</v>
      </c>
      <c r="AS14" s="14" t="s">
        <v>134</v>
      </c>
      <c r="AT14" s="7">
        <v>5.5</v>
      </c>
      <c r="AU14" s="7">
        <f t="shared" si="2"/>
        <v>3548</v>
      </c>
      <c r="AV14" s="7" t="s">
        <v>109</v>
      </c>
      <c r="AW14" s="7" t="s">
        <v>33</v>
      </c>
      <c r="AX14" s="7">
        <f t="shared" si="13"/>
        <v>86400</v>
      </c>
      <c r="AY14" s="14" t="s">
        <v>134</v>
      </c>
      <c r="AZ14" s="7">
        <v>-11.1</v>
      </c>
      <c r="BA14" s="7">
        <f t="shared" si="3"/>
        <v>78</v>
      </c>
      <c r="BB14" s="7" t="s">
        <v>110</v>
      </c>
      <c r="BC14" s="7" t="s">
        <v>33</v>
      </c>
      <c r="BD14" s="7">
        <f t="shared" si="14"/>
        <v>86400</v>
      </c>
      <c r="BE14" s="14" t="s">
        <v>134</v>
      </c>
    </row>
    <row r="15" spans="1:58" ht="29" x14ac:dyDescent="0.35">
      <c r="A15" s="9" t="s">
        <v>12</v>
      </c>
      <c r="B15" s="11" t="s">
        <v>133</v>
      </c>
      <c r="C15" s="7">
        <v>44</v>
      </c>
      <c r="D15" s="7" t="s">
        <v>101</v>
      </c>
      <c r="E15" s="7" t="s">
        <v>33</v>
      </c>
      <c r="F15" s="7">
        <f t="shared" si="4"/>
        <v>86400</v>
      </c>
      <c r="G15" s="14" t="s">
        <v>134</v>
      </c>
      <c r="H15" s="7">
        <v>1</v>
      </c>
      <c r="I15" s="7" t="e">
        <f>I14</f>
        <v>#REF!</v>
      </c>
      <c r="J15" s="7" t="s">
        <v>102</v>
      </c>
      <c r="K15" s="7" t="s">
        <v>33</v>
      </c>
      <c r="L15" s="7">
        <f t="shared" si="6"/>
        <v>86400</v>
      </c>
      <c r="M15" s="14" t="s">
        <v>134</v>
      </c>
      <c r="N15" s="7">
        <v>3630</v>
      </c>
      <c r="O15" s="7" t="s">
        <v>103</v>
      </c>
      <c r="P15" s="7" t="s">
        <v>33</v>
      </c>
      <c r="Q15" s="7">
        <f t="shared" si="7"/>
        <v>86400</v>
      </c>
      <c r="R15" s="14" t="s">
        <v>134</v>
      </c>
      <c r="S15" s="7">
        <v>2970</v>
      </c>
      <c r="T15" s="7" t="s">
        <v>104</v>
      </c>
      <c r="U15" s="7" t="s">
        <v>33</v>
      </c>
      <c r="V15" s="7">
        <f t="shared" si="8"/>
        <v>86400</v>
      </c>
      <c r="W15" s="14" t="s">
        <v>134</v>
      </c>
      <c r="X15" s="7">
        <v>75</v>
      </c>
      <c r="Y15" s="7" t="s">
        <v>105</v>
      </c>
      <c r="Z15" s="7" t="s">
        <v>33</v>
      </c>
      <c r="AA15" s="7">
        <f t="shared" si="9"/>
        <v>86400</v>
      </c>
      <c r="AB15" s="14" t="s">
        <v>134</v>
      </c>
      <c r="AC15" s="7">
        <v>-5</v>
      </c>
      <c r="AD15" s="7" t="s">
        <v>106</v>
      </c>
      <c r="AE15" s="7" t="s">
        <v>33</v>
      </c>
      <c r="AF15" s="7">
        <f t="shared" si="10"/>
        <v>86400</v>
      </c>
      <c r="AG15" s="14" t="s">
        <v>134</v>
      </c>
      <c r="AH15" s="7">
        <v>5.4</v>
      </c>
      <c r="AI15" s="7">
        <f t="shared" si="0"/>
        <v>3467</v>
      </c>
      <c r="AJ15" s="7" t="s">
        <v>107</v>
      </c>
      <c r="AK15" s="7" t="s">
        <v>33</v>
      </c>
      <c r="AL15" s="7">
        <f t="shared" si="11"/>
        <v>86400</v>
      </c>
      <c r="AM15" s="14" t="s">
        <v>134</v>
      </c>
      <c r="AN15" s="7">
        <v>-11.42</v>
      </c>
      <c r="AO15" s="7">
        <f t="shared" si="1"/>
        <v>72</v>
      </c>
      <c r="AP15" s="7" t="s">
        <v>108</v>
      </c>
      <c r="AQ15" s="7" t="s">
        <v>33</v>
      </c>
      <c r="AR15" s="7">
        <f t="shared" si="12"/>
        <v>86400</v>
      </c>
      <c r="AS15" s="14" t="s">
        <v>134</v>
      </c>
      <c r="AT15" s="7">
        <v>3.4</v>
      </c>
      <c r="AU15" s="7">
        <f t="shared" si="2"/>
        <v>2188</v>
      </c>
      <c r="AV15" s="7" t="s">
        <v>109</v>
      </c>
      <c r="AW15" s="7" t="s">
        <v>33</v>
      </c>
      <c r="AX15" s="7">
        <f t="shared" si="13"/>
        <v>86400</v>
      </c>
      <c r="AY15" s="14" t="s">
        <v>134</v>
      </c>
      <c r="AZ15" s="7">
        <v>-10.4</v>
      </c>
      <c r="BA15" s="7">
        <f t="shared" si="3"/>
        <v>91</v>
      </c>
      <c r="BB15" s="7" t="s">
        <v>110</v>
      </c>
      <c r="BC15" s="7" t="s">
        <v>33</v>
      </c>
      <c r="BD15" s="7">
        <f t="shared" si="14"/>
        <v>86400</v>
      </c>
      <c r="BE15" s="14" t="s">
        <v>134</v>
      </c>
    </row>
    <row r="16" spans="1:58" x14ac:dyDescent="0.35">
      <c r="A16" s="9" t="s">
        <v>14</v>
      </c>
      <c r="B16" s="11" t="s">
        <v>27</v>
      </c>
      <c r="C16" s="7">
        <v>12</v>
      </c>
      <c r="D16" s="7" t="s">
        <v>101</v>
      </c>
      <c r="E16" s="7" t="s">
        <v>33</v>
      </c>
      <c r="F16" s="7">
        <f t="shared" si="4"/>
        <v>86400</v>
      </c>
      <c r="G16" s="14" t="s">
        <v>134</v>
      </c>
      <c r="H16" s="7">
        <v>1</v>
      </c>
      <c r="I16" s="7" t="e">
        <f t="shared" si="5"/>
        <v>#REF!</v>
      </c>
      <c r="J16" s="7" t="s">
        <v>102</v>
      </c>
      <c r="K16" s="7" t="s">
        <v>33</v>
      </c>
      <c r="L16" s="7">
        <f t="shared" si="6"/>
        <v>86400</v>
      </c>
      <c r="M16" s="14" t="s">
        <v>134</v>
      </c>
      <c r="N16" s="7">
        <v>3630</v>
      </c>
      <c r="O16" s="7" t="s">
        <v>103</v>
      </c>
      <c r="P16" s="7" t="s">
        <v>33</v>
      </c>
      <c r="Q16" s="7">
        <f t="shared" si="7"/>
        <v>86400</v>
      </c>
      <c r="R16" s="14" t="s">
        <v>134</v>
      </c>
      <c r="S16" s="7">
        <v>2970</v>
      </c>
      <c r="T16" s="7" t="s">
        <v>104</v>
      </c>
      <c r="U16" s="7" t="s">
        <v>33</v>
      </c>
      <c r="V16" s="7">
        <f t="shared" si="8"/>
        <v>86400</v>
      </c>
      <c r="W16" s="14" t="s">
        <v>134</v>
      </c>
      <c r="X16" s="7">
        <v>75</v>
      </c>
      <c r="Y16" s="7" t="s">
        <v>105</v>
      </c>
      <c r="Z16" s="7" t="s">
        <v>33</v>
      </c>
      <c r="AA16" s="7">
        <f t="shared" si="9"/>
        <v>86400</v>
      </c>
      <c r="AB16" s="14" t="s">
        <v>134</v>
      </c>
      <c r="AC16" s="7">
        <v>-5</v>
      </c>
      <c r="AD16" s="7" t="s">
        <v>106</v>
      </c>
      <c r="AE16" s="7" t="s">
        <v>33</v>
      </c>
      <c r="AF16" s="7">
        <f t="shared" si="10"/>
        <v>86400</v>
      </c>
      <c r="AG16" s="14" t="s">
        <v>134</v>
      </c>
      <c r="AH16" s="7">
        <f>AT16+0.5</f>
        <v>3.9</v>
      </c>
      <c r="AI16" s="7">
        <f t="shared" si="0"/>
        <v>2455</v>
      </c>
      <c r="AJ16" s="7" t="s">
        <v>107</v>
      </c>
      <c r="AK16" s="7" t="s">
        <v>33</v>
      </c>
      <c r="AL16" s="7">
        <f t="shared" si="11"/>
        <v>86400</v>
      </c>
      <c r="AM16" s="14" t="s">
        <v>134</v>
      </c>
      <c r="AN16" s="7">
        <v>-7.6</v>
      </c>
      <c r="AO16" s="7">
        <f t="shared" si="1"/>
        <v>174</v>
      </c>
      <c r="AP16" s="7" t="s">
        <v>108</v>
      </c>
      <c r="AQ16" s="7" t="s">
        <v>33</v>
      </c>
      <c r="AR16" s="7">
        <f t="shared" si="12"/>
        <v>86400</v>
      </c>
      <c r="AS16" s="14" t="s">
        <v>134</v>
      </c>
      <c r="AT16" s="7">
        <v>3.4</v>
      </c>
      <c r="AU16" s="7">
        <f t="shared" si="2"/>
        <v>2188</v>
      </c>
      <c r="AV16" s="7" t="s">
        <v>109</v>
      </c>
      <c r="AW16" s="7" t="s">
        <v>33</v>
      </c>
      <c r="AX16" s="7">
        <f t="shared" si="13"/>
        <v>86400</v>
      </c>
      <c r="AY16" s="14" t="s">
        <v>134</v>
      </c>
      <c r="AZ16" s="7">
        <v>-13.51</v>
      </c>
      <c r="BA16" s="7">
        <f t="shared" si="3"/>
        <v>45</v>
      </c>
      <c r="BB16" s="7" t="s">
        <v>110</v>
      </c>
      <c r="BC16" s="7" t="s">
        <v>33</v>
      </c>
      <c r="BD16" s="7">
        <f t="shared" si="14"/>
        <v>86400</v>
      </c>
      <c r="BE16" s="14" t="s">
        <v>134</v>
      </c>
    </row>
    <row r="17" spans="1:57" x14ac:dyDescent="0.35">
      <c r="A17" s="15" t="s">
        <v>15</v>
      </c>
      <c r="B17" s="11" t="s">
        <v>116</v>
      </c>
      <c r="C17" s="7">
        <v>80</v>
      </c>
      <c r="D17" s="7" t="s">
        <v>101</v>
      </c>
      <c r="E17" s="7" t="s">
        <v>33</v>
      </c>
      <c r="F17" s="7">
        <f t="shared" si="4"/>
        <v>86400</v>
      </c>
      <c r="G17" s="14" t="s">
        <v>134</v>
      </c>
      <c r="H17" s="7">
        <v>8</v>
      </c>
      <c r="I17" s="7" t="e">
        <f t="shared" si="5"/>
        <v>#REF!</v>
      </c>
      <c r="J17" s="7" t="s">
        <v>102</v>
      </c>
      <c r="K17" s="7" t="s">
        <v>33</v>
      </c>
      <c r="L17" s="7">
        <f t="shared" si="6"/>
        <v>86400</v>
      </c>
      <c r="M17" s="14" t="s">
        <v>134</v>
      </c>
      <c r="N17" s="7">
        <v>3630</v>
      </c>
      <c r="O17" s="7" t="s">
        <v>103</v>
      </c>
      <c r="P17" s="7" t="s">
        <v>33</v>
      </c>
      <c r="Q17" s="7">
        <f t="shared" si="7"/>
        <v>86400</v>
      </c>
      <c r="R17" s="14" t="s">
        <v>134</v>
      </c>
      <c r="S17" s="7">
        <v>2970</v>
      </c>
      <c r="T17" s="7" t="s">
        <v>104</v>
      </c>
      <c r="U17" s="7" t="s">
        <v>33</v>
      </c>
      <c r="V17" s="7">
        <f t="shared" si="8"/>
        <v>86400</v>
      </c>
      <c r="W17" s="14" t="s">
        <v>134</v>
      </c>
      <c r="X17" s="7">
        <v>78</v>
      </c>
      <c r="Y17" s="7" t="s">
        <v>105</v>
      </c>
      <c r="Z17" s="7" t="s">
        <v>33</v>
      </c>
      <c r="AA17" s="7">
        <f t="shared" si="9"/>
        <v>86400</v>
      </c>
      <c r="AB17" s="14" t="s">
        <v>134</v>
      </c>
      <c r="AC17" s="7">
        <v>-5</v>
      </c>
      <c r="AD17" s="7" t="s">
        <v>106</v>
      </c>
      <c r="AE17" s="7" t="s">
        <v>33</v>
      </c>
      <c r="AF17" s="7">
        <f t="shared" si="10"/>
        <v>86400</v>
      </c>
      <c r="AG17" s="14" t="s">
        <v>134</v>
      </c>
      <c r="AH17" s="7">
        <f>AT17+0.5</f>
        <v>3.8</v>
      </c>
      <c r="AI17" s="7">
        <f t="shared" si="0"/>
        <v>2399</v>
      </c>
      <c r="AJ17" s="7" t="s">
        <v>107</v>
      </c>
      <c r="AK17" s="7" t="s">
        <v>33</v>
      </c>
      <c r="AL17" s="7">
        <f t="shared" si="11"/>
        <v>86400</v>
      </c>
      <c r="AM17" s="14" t="s">
        <v>134</v>
      </c>
      <c r="AN17" s="7">
        <v>-7</v>
      </c>
      <c r="AO17" s="7">
        <f t="shared" si="1"/>
        <v>200</v>
      </c>
      <c r="AP17" s="7" t="s">
        <v>108</v>
      </c>
      <c r="AQ17" s="7" t="s">
        <v>33</v>
      </c>
      <c r="AR17" s="7">
        <f t="shared" si="12"/>
        <v>86400</v>
      </c>
      <c r="AS17" s="14" t="s">
        <v>134</v>
      </c>
      <c r="AT17" s="7">
        <v>3.3</v>
      </c>
      <c r="AU17" s="7">
        <f t="shared" si="2"/>
        <v>2138</v>
      </c>
      <c r="AV17" s="7" t="s">
        <v>109</v>
      </c>
      <c r="AW17" s="7" t="s">
        <v>33</v>
      </c>
      <c r="AX17" s="7">
        <f t="shared" si="13"/>
        <v>86400</v>
      </c>
      <c r="AY17" s="14" t="s">
        <v>134</v>
      </c>
      <c r="AZ17" s="7">
        <v>-15</v>
      </c>
      <c r="BA17" s="7">
        <f t="shared" si="3"/>
        <v>32</v>
      </c>
      <c r="BB17" s="7" t="s">
        <v>110</v>
      </c>
      <c r="BC17" s="7" t="s">
        <v>33</v>
      </c>
      <c r="BD17" s="7">
        <f t="shared" si="14"/>
        <v>86400</v>
      </c>
      <c r="BE17" s="14" t="s">
        <v>134</v>
      </c>
    </row>
    <row r="18" spans="1:57" s="1" customFormat="1" x14ac:dyDescent="0.35">
      <c r="A18" s="9" t="s">
        <v>1</v>
      </c>
      <c r="B18" s="11" t="s">
        <v>28</v>
      </c>
      <c r="C18" s="7">
        <v>10</v>
      </c>
      <c r="D18" s="7" t="s">
        <v>101</v>
      </c>
      <c r="E18" s="7" t="s">
        <v>33</v>
      </c>
      <c r="F18" s="7">
        <f t="shared" si="4"/>
        <v>86400</v>
      </c>
      <c r="G18" s="14" t="s">
        <v>134</v>
      </c>
      <c r="H18" s="7">
        <v>2</v>
      </c>
      <c r="I18" s="7" t="e">
        <f t="shared" si="5"/>
        <v>#REF!</v>
      </c>
      <c r="J18" s="7" t="s">
        <v>102</v>
      </c>
      <c r="K18" s="7" t="s">
        <v>33</v>
      </c>
      <c r="L18" s="7">
        <f t="shared" si="6"/>
        <v>86400</v>
      </c>
      <c r="M18" s="14" t="s">
        <v>134</v>
      </c>
      <c r="N18" s="7">
        <v>3630</v>
      </c>
      <c r="O18" s="7" t="s">
        <v>103</v>
      </c>
      <c r="P18" s="7" t="s">
        <v>33</v>
      </c>
      <c r="Q18" s="7">
        <f t="shared" si="7"/>
        <v>86400</v>
      </c>
      <c r="R18" s="14" t="s">
        <v>134</v>
      </c>
      <c r="S18" s="7">
        <v>2970</v>
      </c>
      <c r="T18" s="7" t="s">
        <v>104</v>
      </c>
      <c r="U18" s="7" t="s">
        <v>33</v>
      </c>
      <c r="V18" s="7">
        <f t="shared" si="8"/>
        <v>86400</v>
      </c>
      <c r="W18" s="14" t="s">
        <v>134</v>
      </c>
      <c r="X18" s="7">
        <v>75</v>
      </c>
      <c r="Y18" s="7" t="s">
        <v>105</v>
      </c>
      <c r="Z18" s="7" t="s">
        <v>33</v>
      </c>
      <c r="AA18" s="7">
        <f t="shared" si="9"/>
        <v>86400</v>
      </c>
      <c r="AB18" s="14" t="s">
        <v>134</v>
      </c>
      <c r="AC18" s="7">
        <v>-5</v>
      </c>
      <c r="AD18" s="7" t="s">
        <v>106</v>
      </c>
      <c r="AE18" s="7" t="s">
        <v>33</v>
      </c>
      <c r="AF18" s="7">
        <f t="shared" si="10"/>
        <v>86400</v>
      </c>
      <c r="AG18" s="14" t="s">
        <v>134</v>
      </c>
      <c r="AH18" s="7">
        <v>5.4</v>
      </c>
      <c r="AI18" s="7">
        <f t="shared" si="0"/>
        <v>3467</v>
      </c>
      <c r="AJ18" s="7" t="s">
        <v>107</v>
      </c>
      <c r="AK18" s="7" t="s">
        <v>33</v>
      </c>
      <c r="AL18" s="7">
        <f t="shared" si="11"/>
        <v>86400</v>
      </c>
      <c r="AM18" s="14" t="s">
        <v>134</v>
      </c>
      <c r="AN18" s="7">
        <f>-11.4</f>
        <v>-11.4</v>
      </c>
      <c r="AO18" s="7">
        <f t="shared" si="1"/>
        <v>72</v>
      </c>
      <c r="AP18" s="7" t="s">
        <v>108</v>
      </c>
      <c r="AQ18" s="7" t="s">
        <v>33</v>
      </c>
      <c r="AR18" s="7">
        <f t="shared" si="12"/>
        <v>86400</v>
      </c>
      <c r="AS18" s="14" t="s">
        <v>134</v>
      </c>
      <c r="AT18" s="7">
        <v>3.4</v>
      </c>
      <c r="AU18" s="7">
        <f t="shared" si="2"/>
        <v>2188</v>
      </c>
      <c r="AV18" s="7" t="s">
        <v>109</v>
      </c>
      <c r="AW18" s="7" t="s">
        <v>33</v>
      </c>
      <c r="AX18" s="7">
        <f t="shared" si="13"/>
        <v>86400</v>
      </c>
      <c r="AY18" s="14" t="s">
        <v>134</v>
      </c>
      <c r="AZ18" s="7">
        <v>-12.22</v>
      </c>
      <c r="BA18" s="7">
        <f t="shared" si="3"/>
        <v>60</v>
      </c>
      <c r="BB18" s="7" t="s">
        <v>110</v>
      </c>
      <c r="BC18" s="7" t="s">
        <v>33</v>
      </c>
      <c r="BD18" s="7">
        <f t="shared" si="14"/>
        <v>86400</v>
      </c>
      <c r="BE18" s="14" t="s">
        <v>134</v>
      </c>
    </row>
    <row r="19" spans="1:57" x14ac:dyDescent="0.35">
      <c r="A19" s="9" t="s">
        <v>2</v>
      </c>
      <c r="B19" s="11" t="s">
        <v>115</v>
      </c>
      <c r="C19" s="7">
        <v>10</v>
      </c>
      <c r="D19" s="7" t="s">
        <v>101</v>
      </c>
      <c r="E19" s="7" t="s">
        <v>33</v>
      </c>
      <c r="F19" s="7">
        <f t="shared" si="4"/>
        <v>86400</v>
      </c>
      <c r="G19" s="14" t="s">
        <v>134</v>
      </c>
      <c r="H19" s="7">
        <v>1</v>
      </c>
      <c r="I19" s="7" t="e">
        <f t="shared" si="5"/>
        <v>#REF!</v>
      </c>
      <c r="J19" s="7" t="s">
        <v>102</v>
      </c>
      <c r="K19" s="7" t="s">
        <v>33</v>
      </c>
      <c r="L19" s="7">
        <f t="shared" si="6"/>
        <v>86400</v>
      </c>
      <c r="M19" s="14" t="s">
        <v>134</v>
      </c>
      <c r="N19" s="7">
        <v>3630</v>
      </c>
      <c r="O19" s="7" t="s">
        <v>103</v>
      </c>
      <c r="P19" s="7" t="s">
        <v>33</v>
      </c>
      <c r="Q19" s="7">
        <f t="shared" si="7"/>
        <v>86400</v>
      </c>
      <c r="R19" s="14" t="s">
        <v>134</v>
      </c>
      <c r="S19" s="7">
        <v>2970</v>
      </c>
      <c r="T19" s="7" t="s">
        <v>104</v>
      </c>
      <c r="U19" s="7" t="s">
        <v>33</v>
      </c>
      <c r="V19" s="7">
        <f t="shared" si="8"/>
        <v>86400</v>
      </c>
      <c r="W19" s="14" t="s">
        <v>134</v>
      </c>
      <c r="X19" s="7">
        <v>85</v>
      </c>
      <c r="Y19" s="7" t="s">
        <v>105</v>
      </c>
      <c r="Z19" s="7" t="s">
        <v>33</v>
      </c>
      <c r="AA19" s="7">
        <f t="shared" si="9"/>
        <v>86400</v>
      </c>
      <c r="AB19" s="14" t="s">
        <v>134</v>
      </c>
      <c r="AC19" s="7">
        <v>-5</v>
      </c>
      <c r="AD19" s="7" t="s">
        <v>106</v>
      </c>
      <c r="AE19" s="7" t="s">
        <v>33</v>
      </c>
      <c r="AF19" s="7">
        <f t="shared" si="10"/>
        <v>86400</v>
      </c>
      <c r="AG19" s="14" t="s">
        <v>134</v>
      </c>
      <c r="AH19" s="7">
        <f>AT19+0.5</f>
        <v>3.9</v>
      </c>
      <c r="AI19" s="7">
        <f t="shared" si="0"/>
        <v>2455</v>
      </c>
      <c r="AJ19" s="7" t="s">
        <v>107</v>
      </c>
      <c r="AK19" s="7" t="s">
        <v>33</v>
      </c>
      <c r="AL19" s="7">
        <f t="shared" si="11"/>
        <v>86400</v>
      </c>
      <c r="AM19" s="14" t="s">
        <v>134</v>
      </c>
      <c r="AN19" s="7">
        <v>-7.8</v>
      </c>
      <c r="AO19" s="7">
        <f t="shared" si="1"/>
        <v>166</v>
      </c>
      <c r="AP19" s="7" t="s">
        <v>108</v>
      </c>
      <c r="AQ19" s="7" t="s">
        <v>33</v>
      </c>
      <c r="AR19" s="7">
        <f t="shared" si="12"/>
        <v>86400</v>
      </c>
      <c r="AS19" s="14" t="s">
        <v>134</v>
      </c>
      <c r="AT19" s="7">
        <v>3.4</v>
      </c>
      <c r="AU19" s="7">
        <f t="shared" si="2"/>
        <v>2188</v>
      </c>
      <c r="AV19" s="7" t="s">
        <v>109</v>
      </c>
      <c r="AW19" s="7" t="s">
        <v>33</v>
      </c>
      <c r="AX19" s="7">
        <f t="shared" si="13"/>
        <v>86400</v>
      </c>
      <c r="AY19" s="14" t="s">
        <v>134</v>
      </c>
      <c r="AZ19" s="7">
        <v>-13.51</v>
      </c>
      <c r="BA19" s="7">
        <f t="shared" si="3"/>
        <v>45</v>
      </c>
      <c r="BB19" s="7" t="s">
        <v>110</v>
      </c>
      <c r="BC19" s="7" t="s">
        <v>33</v>
      </c>
      <c r="BD19" s="7">
        <f t="shared" si="14"/>
        <v>86400</v>
      </c>
      <c r="BE19" s="14" t="s">
        <v>134</v>
      </c>
    </row>
    <row r="20" spans="1:57" x14ac:dyDescent="0.35">
      <c r="A20" s="9" t="s">
        <v>9</v>
      </c>
      <c r="B20" s="11" t="s">
        <v>29</v>
      </c>
      <c r="C20" s="7">
        <v>39</v>
      </c>
      <c r="D20" s="7" t="s">
        <v>101</v>
      </c>
      <c r="E20" s="7" t="s">
        <v>33</v>
      </c>
      <c r="F20" s="7">
        <f t="shared" si="4"/>
        <v>86400</v>
      </c>
      <c r="G20" s="14" t="s">
        <v>134</v>
      </c>
      <c r="H20" s="7">
        <v>3</v>
      </c>
      <c r="I20" s="7" t="e">
        <f t="shared" si="5"/>
        <v>#REF!</v>
      </c>
      <c r="J20" s="7" t="s">
        <v>102</v>
      </c>
      <c r="K20" s="7" t="s">
        <v>33</v>
      </c>
      <c r="L20" s="7">
        <f t="shared" si="6"/>
        <v>86400</v>
      </c>
      <c r="M20" s="14" t="s">
        <v>134</v>
      </c>
      <c r="N20" s="7">
        <v>3600</v>
      </c>
      <c r="O20" s="7" t="s">
        <v>103</v>
      </c>
      <c r="P20" s="7" t="s">
        <v>33</v>
      </c>
      <c r="Q20" s="7">
        <f t="shared" si="7"/>
        <v>86400</v>
      </c>
      <c r="R20" s="14" t="s">
        <v>134</v>
      </c>
      <c r="S20" s="7">
        <v>2900</v>
      </c>
      <c r="T20" s="7" t="s">
        <v>104</v>
      </c>
      <c r="U20" s="7" t="s">
        <v>33</v>
      </c>
      <c r="V20" s="7">
        <f t="shared" si="8"/>
        <v>86400</v>
      </c>
      <c r="W20" s="14" t="s">
        <v>134</v>
      </c>
      <c r="X20" s="7">
        <v>85</v>
      </c>
      <c r="Y20" s="7" t="s">
        <v>105</v>
      </c>
      <c r="Z20" s="7" t="s">
        <v>33</v>
      </c>
      <c r="AA20" s="7">
        <f t="shared" si="9"/>
        <v>86400</v>
      </c>
      <c r="AB20" s="14" t="s">
        <v>134</v>
      </c>
      <c r="AC20" s="7">
        <v>-15</v>
      </c>
      <c r="AD20" s="7" t="s">
        <v>106</v>
      </c>
      <c r="AE20" s="7" t="s">
        <v>33</v>
      </c>
      <c r="AF20" s="7">
        <f t="shared" si="10"/>
        <v>86400</v>
      </c>
      <c r="AG20" s="14" t="s">
        <v>134</v>
      </c>
      <c r="AH20" s="7">
        <f>AT20+0.5</f>
        <v>3.51</v>
      </c>
      <c r="AI20" s="7">
        <f t="shared" si="0"/>
        <v>2244</v>
      </c>
      <c r="AJ20" s="7" t="s">
        <v>107</v>
      </c>
      <c r="AK20" s="7" t="s">
        <v>33</v>
      </c>
      <c r="AL20" s="7">
        <f t="shared" si="11"/>
        <v>86400</v>
      </c>
      <c r="AM20" s="14" t="s">
        <v>134</v>
      </c>
      <c r="AN20" s="7">
        <v>-8.5</v>
      </c>
      <c r="AO20" s="7">
        <f t="shared" si="1"/>
        <v>141</v>
      </c>
      <c r="AP20" s="7" t="s">
        <v>108</v>
      </c>
      <c r="AQ20" s="7" t="s">
        <v>33</v>
      </c>
      <c r="AR20" s="7">
        <f t="shared" si="12"/>
        <v>86400</v>
      </c>
      <c r="AS20" s="14" t="s">
        <v>134</v>
      </c>
      <c r="AT20" s="7">
        <v>3.01</v>
      </c>
      <c r="AU20" s="7">
        <f t="shared" si="2"/>
        <v>2000</v>
      </c>
      <c r="AV20" s="7" t="s">
        <v>109</v>
      </c>
      <c r="AW20" s="7" t="s">
        <v>33</v>
      </c>
      <c r="AX20" s="7">
        <f t="shared" si="13"/>
        <v>86400</v>
      </c>
      <c r="AY20" s="14" t="s">
        <v>134</v>
      </c>
      <c r="AZ20" s="7">
        <v>-16.02</v>
      </c>
      <c r="BA20" s="7">
        <f t="shared" si="3"/>
        <v>25</v>
      </c>
      <c r="BB20" s="7" t="s">
        <v>110</v>
      </c>
      <c r="BC20" s="7" t="s">
        <v>33</v>
      </c>
      <c r="BD20" s="7">
        <f t="shared" si="14"/>
        <v>86400</v>
      </c>
      <c r="BE20" s="14" t="s">
        <v>134</v>
      </c>
    </row>
    <row r="21" spans="1:57" x14ac:dyDescent="0.35">
      <c r="A21" s="15" t="s">
        <v>169</v>
      </c>
      <c r="B21" s="15" t="s">
        <v>170</v>
      </c>
      <c r="C21" s="7">
        <v>90</v>
      </c>
      <c r="D21" s="7" t="s">
        <v>101</v>
      </c>
      <c r="E21" s="7" t="s">
        <v>33</v>
      </c>
      <c r="F21" s="7">
        <f t="shared" si="4"/>
        <v>86400</v>
      </c>
      <c r="G21" s="14" t="s">
        <v>134</v>
      </c>
      <c r="H21" s="7">
        <v>6</v>
      </c>
      <c r="I21" s="7"/>
      <c r="J21" s="7" t="s">
        <v>102</v>
      </c>
      <c r="K21" s="7" t="s">
        <v>33</v>
      </c>
      <c r="L21" s="7">
        <f t="shared" si="6"/>
        <v>86400</v>
      </c>
      <c r="M21" s="14" t="s">
        <v>134</v>
      </c>
      <c r="N21" s="7">
        <v>3630</v>
      </c>
      <c r="O21" s="7" t="s">
        <v>103</v>
      </c>
      <c r="P21" s="7" t="s">
        <v>33</v>
      </c>
      <c r="Q21" s="7">
        <f t="shared" si="7"/>
        <v>86400</v>
      </c>
      <c r="R21" s="14" t="s">
        <v>134</v>
      </c>
      <c r="S21" s="7">
        <v>2970</v>
      </c>
      <c r="T21" s="7" t="s">
        <v>104</v>
      </c>
      <c r="U21" s="7" t="s">
        <v>33</v>
      </c>
      <c r="V21" s="7">
        <f t="shared" si="8"/>
        <v>86400</v>
      </c>
      <c r="W21" s="14" t="s">
        <v>134</v>
      </c>
      <c r="X21" s="7">
        <v>85</v>
      </c>
      <c r="Y21" s="7" t="s">
        <v>105</v>
      </c>
      <c r="Z21" s="7" t="s">
        <v>33</v>
      </c>
      <c r="AA21" s="7">
        <f t="shared" si="9"/>
        <v>86400</v>
      </c>
      <c r="AB21" s="14" t="s">
        <v>134</v>
      </c>
      <c r="AC21" s="7">
        <v>-5</v>
      </c>
      <c r="AD21" s="7" t="s">
        <v>106</v>
      </c>
      <c r="AE21" s="7" t="s">
        <v>33</v>
      </c>
      <c r="AF21" s="7">
        <f t="shared" si="10"/>
        <v>86400</v>
      </c>
      <c r="AG21" s="14" t="s">
        <v>134</v>
      </c>
      <c r="AH21" s="7">
        <v>8</v>
      </c>
      <c r="AI21" s="7">
        <f t="shared" si="0"/>
        <v>6310</v>
      </c>
      <c r="AJ21" s="7" t="s">
        <v>107</v>
      </c>
      <c r="AK21" s="7" t="s">
        <v>33</v>
      </c>
      <c r="AL21" s="7">
        <f t="shared" si="11"/>
        <v>86400</v>
      </c>
      <c r="AM21" s="14" t="s">
        <v>134</v>
      </c>
      <c r="AN21" s="7">
        <v>-1</v>
      </c>
      <c r="AO21" s="7">
        <f t="shared" si="1"/>
        <v>794</v>
      </c>
      <c r="AP21" s="7" t="s">
        <v>108</v>
      </c>
      <c r="AQ21" s="7" t="s">
        <v>33</v>
      </c>
      <c r="AR21" s="7">
        <f t="shared" si="12"/>
        <v>86400</v>
      </c>
      <c r="AS21" s="14" t="s">
        <v>134</v>
      </c>
      <c r="AT21" s="7">
        <v>8</v>
      </c>
      <c r="AU21" s="7">
        <f t="shared" si="2"/>
        <v>6310</v>
      </c>
      <c r="AV21" s="7" t="s">
        <v>109</v>
      </c>
      <c r="AW21" s="7" t="s">
        <v>33</v>
      </c>
      <c r="AX21" s="7">
        <f t="shared" si="13"/>
        <v>86400</v>
      </c>
      <c r="AY21" s="14" t="s">
        <v>134</v>
      </c>
      <c r="AZ21" s="7">
        <v>-13.4</v>
      </c>
      <c r="BA21" s="7">
        <f t="shared" si="3"/>
        <v>46</v>
      </c>
      <c r="BB21" s="7" t="s">
        <v>110</v>
      </c>
      <c r="BC21" s="7" t="s">
        <v>33</v>
      </c>
      <c r="BD21" s="7">
        <f t="shared" si="14"/>
        <v>86400</v>
      </c>
      <c r="BE21" s="14" t="s">
        <v>134</v>
      </c>
    </row>
    <row r="22" spans="1:57" x14ac:dyDescent="0.35">
      <c r="A22" s="15" t="s">
        <v>171</v>
      </c>
      <c r="B22" s="15" t="s">
        <v>172</v>
      </c>
      <c r="C22" s="7">
        <v>80</v>
      </c>
      <c r="D22" s="7" t="s">
        <v>101</v>
      </c>
      <c r="E22" s="7" t="s">
        <v>33</v>
      </c>
      <c r="F22" s="7">
        <f t="shared" si="4"/>
        <v>86400</v>
      </c>
      <c r="G22" s="14" t="s">
        <v>134</v>
      </c>
      <c r="H22" s="7">
        <v>10</v>
      </c>
      <c r="I22" s="7"/>
      <c r="J22" s="7" t="s">
        <v>102</v>
      </c>
      <c r="K22" s="7" t="s">
        <v>33</v>
      </c>
      <c r="L22" s="7">
        <f t="shared" si="6"/>
        <v>86400</v>
      </c>
      <c r="M22" s="14" t="s">
        <v>134</v>
      </c>
      <c r="N22" s="7">
        <v>3630</v>
      </c>
      <c r="O22" s="7" t="s">
        <v>103</v>
      </c>
      <c r="P22" s="7" t="s">
        <v>33</v>
      </c>
      <c r="Q22" s="7">
        <f t="shared" si="7"/>
        <v>86400</v>
      </c>
      <c r="R22" s="14" t="s">
        <v>134</v>
      </c>
      <c r="S22" s="7">
        <v>2970</v>
      </c>
      <c r="T22" s="7" t="s">
        <v>104</v>
      </c>
      <c r="U22" s="7" t="s">
        <v>33</v>
      </c>
      <c r="V22" s="7">
        <f t="shared" si="8"/>
        <v>86400</v>
      </c>
      <c r="W22" s="14" t="s">
        <v>134</v>
      </c>
      <c r="X22" s="7">
        <v>80</v>
      </c>
      <c r="Y22" s="7" t="s">
        <v>105</v>
      </c>
      <c r="Z22" s="7" t="s">
        <v>33</v>
      </c>
      <c r="AA22" s="7">
        <f t="shared" si="9"/>
        <v>86400</v>
      </c>
      <c r="AB22" s="14" t="s">
        <v>134</v>
      </c>
      <c r="AC22" s="7">
        <v>-5</v>
      </c>
      <c r="AD22" s="7" t="s">
        <v>106</v>
      </c>
      <c r="AE22" s="7" t="s">
        <v>33</v>
      </c>
      <c r="AF22" s="7">
        <f t="shared" si="10"/>
        <v>86400</v>
      </c>
      <c r="AG22" s="14" t="s">
        <v>134</v>
      </c>
      <c r="AH22" s="7">
        <v>8</v>
      </c>
      <c r="AI22" s="7">
        <f t="shared" ref="AI22:AI25" si="27">ROUND(POWER(10, AH22/10)*1000,0)</f>
        <v>6310</v>
      </c>
      <c r="AJ22" s="7" t="s">
        <v>107</v>
      </c>
      <c r="AK22" s="7" t="s">
        <v>33</v>
      </c>
      <c r="AL22" s="7">
        <f t="shared" si="11"/>
        <v>86400</v>
      </c>
      <c r="AM22" s="14" t="s">
        <v>134</v>
      </c>
      <c r="AN22" s="7">
        <v>-7.5</v>
      </c>
      <c r="AO22" s="7">
        <f t="shared" ref="AO22:AO25" si="28">ROUND(POWER(10, AN22/10)*1000,0)</f>
        <v>178</v>
      </c>
      <c r="AP22" s="7" t="s">
        <v>108</v>
      </c>
      <c r="AQ22" s="7" t="s">
        <v>33</v>
      </c>
      <c r="AR22" s="7">
        <f t="shared" si="12"/>
        <v>86400</v>
      </c>
      <c r="AS22" s="14" t="s">
        <v>134</v>
      </c>
      <c r="AT22" s="7">
        <v>7.5</v>
      </c>
      <c r="AU22" s="7">
        <f t="shared" ref="AU22:AU25" si="29">ROUND(POWER(10, AT22/10)*1000,0)</f>
        <v>5623</v>
      </c>
      <c r="AV22" s="7" t="s">
        <v>109</v>
      </c>
      <c r="AW22" s="7" t="s">
        <v>33</v>
      </c>
      <c r="AX22" s="7">
        <f t="shared" si="13"/>
        <v>86400</v>
      </c>
      <c r="AY22" s="14" t="s">
        <v>134</v>
      </c>
      <c r="AZ22" s="7">
        <v>-12</v>
      </c>
      <c r="BA22" s="7">
        <f t="shared" ref="BA22:BA25" si="30">ROUND(POWER(10, AZ22/10)*1000,0)</f>
        <v>63</v>
      </c>
      <c r="BB22" s="7" t="s">
        <v>110</v>
      </c>
      <c r="BC22" s="7" t="s">
        <v>33</v>
      </c>
      <c r="BD22" s="7">
        <f t="shared" si="14"/>
        <v>86400</v>
      </c>
      <c r="BE22" s="14" t="s">
        <v>134</v>
      </c>
    </row>
    <row r="23" spans="1:57" x14ac:dyDescent="0.35">
      <c r="A23" s="15" t="s">
        <v>177</v>
      </c>
      <c r="B23" s="15" t="s">
        <v>178</v>
      </c>
      <c r="C23" s="7">
        <v>90</v>
      </c>
      <c r="D23" s="7" t="s">
        <v>101</v>
      </c>
      <c r="E23" s="7" t="s">
        <v>33</v>
      </c>
      <c r="F23" s="7">
        <f>F21</f>
        <v>86400</v>
      </c>
      <c r="G23" s="14" t="s">
        <v>134</v>
      </c>
      <c r="H23" s="7">
        <v>6</v>
      </c>
      <c r="I23" s="7">
        <f t="shared" ref="I23:I24" si="31">I21</f>
        <v>0</v>
      </c>
      <c r="J23" s="7" t="s">
        <v>102</v>
      </c>
      <c r="K23" s="7" t="s">
        <v>33</v>
      </c>
      <c r="L23" s="7">
        <f>L21</f>
        <v>86400</v>
      </c>
      <c r="M23" s="14" t="s">
        <v>134</v>
      </c>
      <c r="N23" s="7">
        <v>3630</v>
      </c>
      <c r="O23" s="7" t="s">
        <v>103</v>
      </c>
      <c r="P23" s="7" t="s">
        <v>33</v>
      </c>
      <c r="Q23" s="7">
        <f>Q21</f>
        <v>86400</v>
      </c>
      <c r="R23" s="14" t="s">
        <v>134</v>
      </c>
      <c r="S23" s="7">
        <v>2970</v>
      </c>
      <c r="T23" s="7" t="s">
        <v>104</v>
      </c>
      <c r="U23" s="7" t="s">
        <v>33</v>
      </c>
      <c r="V23" s="7">
        <f>V21</f>
        <v>86400</v>
      </c>
      <c r="W23" s="14" t="s">
        <v>134</v>
      </c>
      <c r="X23" s="7">
        <v>80</v>
      </c>
      <c r="Y23" s="7" t="s">
        <v>105</v>
      </c>
      <c r="Z23" s="7" t="s">
        <v>33</v>
      </c>
      <c r="AA23" s="7">
        <f>AA21</f>
        <v>86400</v>
      </c>
      <c r="AB23" s="14" t="s">
        <v>134</v>
      </c>
      <c r="AC23" s="7">
        <v>-5</v>
      </c>
      <c r="AD23" s="7" t="s">
        <v>106</v>
      </c>
      <c r="AE23" s="7" t="s">
        <v>33</v>
      </c>
      <c r="AF23" s="7">
        <f>AF21</f>
        <v>86400</v>
      </c>
      <c r="AG23" s="14" t="s">
        <v>134</v>
      </c>
      <c r="AH23" s="7">
        <v>7</v>
      </c>
      <c r="AI23" s="7">
        <f t="shared" ref="AI23" si="32">ROUND(POWER(10, AH23/10)*1000,0)</f>
        <v>5012</v>
      </c>
      <c r="AJ23" s="7" t="s">
        <v>107</v>
      </c>
      <c r="AK23" s="7" t="s">
        <v>33</v>
      </c>
      <c r="AL23" s="7">
        <f>AL21</f>
        <v>86400</v>
      </c>
      <c r="AM23" s="14" t="s">
        <v>134</v>
      </c>
      <c r="AN23" s="7">
        <v>-10.8</v>
      </c>
      <c r="AO23" s="7">
        <f t="shared" ref="AO23" si="33">ROUND(POWER(10, AN23/10)*1000,0)</f>
        <v>83</v>
      </c>
      <c r="AP23" s="7" t="s">
        <v>108</v>
      </c>
      <c r="AQ23" s="7" t="s">
        <v>33</v>
      </c>
      <c r="AR23" s="7">
        <f>AR21</f>
        <v>86400</v>
      </c>
      <c r="AS23" s="14" t="s">
        <v>134</v>
      </c>
      <c r="AT23" s="7">
        <v>7</v>
      </c>
      <c r="AU23" s="7">
        <f t="shared" ref="AU23" si="34">ROUND(POWER(10, AT23/10)*1000,0)</f>
        <v>5012</v>
      </c>
      <c r="AV23" s="7" t="s">
        <v>109</v>
      </c>
      <c r="AW23" s="7" t="s">
        <v>33</v>
      </c>
      <c r="AX23" s="7">
        <f>AX21</f>
        <v>86400</v>
      </c>
      <c r="AY23" s="14" t="s">
        <v>134</v>
      </c>
      <c r="AZ23" s="7">
        <v>-13.51</v>
      </c>
      <c r="BA23" s="7">
        <f t="shared" ref="BA23" si="35">ROUND(POWER(10, AZ23/10)*1000,0)</f>
        <v>45</v>
      </c>
      <c r="BB23" s="7" t="s">
        <v>110</v>
      </c>
      <c r="BC23" s="7" t="s">
        <v>33</v>
      </c>
      <c r="BD23" s="7">
        <f>BD21</f>
        <v>86400</v>
      </c>
      <c r="BE23" s="14" t="s">
        <v>134</v>
      </c>
    </row>
    <row r="24" spans="1:57" x14ac:dyDescent="0.35">
      <c r="A24" s="15" t="s">
        <v>180</v>
      </c>
      <c r="B24" s="15" t="s">
        <v>179</v>
      </c>
      <c r="C24" s="7">
        <v>10</v>
      </c>
      <c r="D24" s="7" t="s">
        <v>101</v>
      </c>
      <c r="E24" s="7" t="s">
        <v>33</v>
      </c>
      <c r="F24" s="7">
        <f>F22</f>
        <v>86400</v>
      </c>
      <c r="G24" s="14" t="s">
        <v>134</v>
      </c>
      <c r="H24" s="7">
        <v>2</v>
      </c>
      <c r="I24" s="7">
        <f t="shared" si="31"/>
        <v>0</v>
      </c>
      <c r="J24" s="7" t="s">
        <v>102</v>
      </c>
      <c r="K24" s="7" t="s">
        <v>33</v>
      </c>
      <c r="L24" s="7">
        <f>L22</f>
        <v>86400</v>
      </c>
      <c r="M24" s="14" t="s">
        <v>134</v>
      </c>
      <c r="N24" s="7">
        <v>3630</v>
      </c>
      <c r="O24" s="7" t="s">
        <v>103</v>
      </c>
      <c r="P24" s="7" t="s">
        <v>33</v>
      </c>
      <c r="Q24" s="7">
        <f>Q22</f>
        <v>86400</v>
      </c>
      <c r="R24" s="14" t="s">
        <v>134</v>
      </c>
      <c r="S24" s="7">
        <v>2970</v>
      </c>
      <c r="T24" s="7" t="s">
        <v>104</v>
      </c>
      <c r="U24" s="7" t="s">
        <v>33</v>
      </c>
      <c r="V24" s="7">
        <f>V22</f>
        <v>86400</v>
      </c>
      <c r="W24" s="14" t="s">
        <v>134</v>
      </c>
      <c r="X24" s="7">
        <v>80</v>
      </c>
      <c r="Y24" s="7" t="s">
        <v>105</v>
      </c>
      <c r="Z24" s="7" t="s">
        <v>33</v>
      </c>
      <c r="AA24" s="7">
        <f>AA22</f>
        <v>86400</v>
      </c>
      <c r="AB24" s="14" t="s">
        <v>134</v>
      </c>
      <c r="AC24" s="7">
        <v>-5</v>
      </c>
      <c r="AD24" s="7" t="s">
        <v>106</v>
      </c>
      <c r="AE24" s="7" t="s">
        <v>33</v>
      </c>
      <c r="AF24" s="7">
        <f>AF22</f>
        <v>86400</v>
      </c>
      <c r="AG24" s="14" t="s">
        <v>134</v>
      </c>
      <c r="AH24" s="7">
        <v>7</v>
      </c>
      <c r="AI24" s="7">
        <f t="shared" ref="AI24" si="36">ROUND(POWER(10, AH24/10)*1000,0)</f>
        <v>5012</v>
      </c>
      <c r="AJ24" s="7" t="s">
        <v>107</v>
      </c>
      <c r="AK24" s="7" t="s">
        <v>33</v>
      </c>
      <c r="AL24" s="7">
        <f>AL22</f>
        <v>86400</v>
      </c>
      <c r="AM24" s="14" t="s">
        <v>134</v>
      </c>
      <c r="AN24" s="7">
        <v>-13.51</v>
      </c>
      <c r="AO24" s="7">
        <f t="shared" ref="AO24" si="37">ROUND(POWER(10, AN24/10)*1000,0)</f>
        <v>45</v>
      </c>
      <c r="AP24" s="7" t="s">
        <v>108</v>
      </c>
      <c r="AQ24" s="7" t="s">
        <v>33</v>
      </c>
      <c r="AR24" s="7">
        <f>AR22</f>
        <v>86400</v>
      </c>
      <c r="AS24" s="14" t="s">
        <v>134</v>
      </c>
      <c r="AT24" s="7">
        <v>7</v>
      </c>
      <c r="AU24" s="7">
        <f t="shared" ref="AU24" si="38">ROUND(POWER(10, AT24/10)*1000,0)</f>
        <v>5012</v>
      </c>
      <c r="AV24" s="7" t="s">
        <v>109</v>
      </c>
      <c r="AW24" s="7" t="s">
        <v>33</v>
      </c>
      <c r="AX24" s="7">
        <f>AX22</f>
        <v>86400</v>
      </c>
      <c r="AY24" s="14" t="s">
        <v>134</v>
      </c>
      <c r="AZ24" s="7">
        <v>-13.51</v>
      </c>
      <c r="BA24" s="7">
        <f t="shared" ref="BA24" si="39">ROUND(POWER(10, AZ24/10)*1000,0)</f>
        <v>45</v>
      </c>
      <c r="BB24" s="7" t="s">
        <v>110</v>
      </c>
      <c r="BC24" s="7" t="s">
        <v>33</v>
      </c>
      <c r="BD24" s="7">
        <f>BD22</f>
        <v>86400</v>
      </c>
      <c r="BE24" s="14" t="s">
        <v>134</v>
      </c>
    </row>
    <row r="25" spans="1:57" x14ac:dyDescent="0.35">
      <c r="A25" s="15" t="s">
        <v>175</v>
      </c>
      <c r="B25" s="15" t="s">
        <v>176</v>
      </c>
      <c r="C25" s="7">
        <v>10</v>
      </c>
      <c r="D25" s="7" t="s">
        <v>101</v>
      </c>
      <c r="E25" s="7" t="s">
        <v>33</v>
      </c>
      <c r="F25" s="7">
        <f>F22</f>
        <v>86400</v>
      </c>
      <c r="G25" s="14" t="s">
        <v>134</v>
      </c>
      <c r="H25" s="7">
        <v>2</v>
      </c>
      <c r="I25" s="7">
        <f>I22</f>
        <v>0</v>
      </c>
      <c r="J25" s="7" t="s">
        <v>102</v>
      </c>
      <c r="K25" s="7" t="s">
        <v>33</v>
      </c>
      <c r="L25" s="7">
        <f>L22</f>
        <v>86400</v>
      </c>
      <c r="M25" s="14" t="s">
        <v>134</v>
      </c>
      <c r="N25" s="7">
        <v>3630</v>
      </c>
      <c r="O25" s="7" t="s">
        <v>103</v>
      </c>
      <c r="P25" s="7" t="s">
        <v>33</v>
      </c>
      <c r="Q25" s="7">
        <f>Q22</f>
        <v>86400</v>
      </c>
      <c r="R25" s="14" t="s">
        <v>134</v>
      </c>
      <c r="S25" s="7">
        <v>2970</v>
      </c>
      <c r="T25" s="7" t="s">
        <v>104</v>
      </c>
      <c r="U25" s="7" t="s">
        <v>33</v>
      </c>
      <c r="V25" s="7">
        <f>V22</f>
        <v>86400</v>
      </c>
      <c r="W25" s="14" t="s">
        <v>134</v>
      </c>
      <c r="X25" s="7">
        <v>85</v>
      </c>
      <c r="Y25" s="7" t="s">
        <v>105</v>
      </c>
      <c r="Z25" s="7" t="s">
        <v>33</v>
      </c>
      <c r="AA25" s="7">
        <f>AA22</f>
        <v>86400</v>
      </c>
      <c r="AB25" s="14" t="s">
        <v>134</v>
      </c>
      <c r="AC25" s="7">
        <v>-5</v>
      </c>
      <c r="AD25" s="7" t="s">
        <v>106</v>
      </c>
      <c r="AE25" s="7" t="s">
        <v>33</v>
      </c>
      <c r="AF25" s="7">
        <f>AF22</f>
        <v>86400</v>
      </c>
      <c r="AG25" s="14" t="s">
        <v>134</v>
      </c>
      <c r="AH25" s="7">
        <v>7.2</v>
      </c>
      <c r="AI25" s="7">
        <f t="shared" si="27"/>
        <v>5248</v>
      </c>
      <c r="AJ25" s="7" t="s">
        <v>107</v>
      </c>
      <c r="AK25" s="7" t="s">
        <v>33</v>
      </c>
      <c r="AL25" s="7">
        <f>AL22</f>
        <v>86400</v>
      </c>
      <c r="AM25" s="14" t="s">
        <v>134</v>
      </c>
      <c r="AN25" s="7">
        <v>-7.5</v>
      </c>
      <c r="AO25" s="7">
        <f t="shared" si="28"/>
        <v>178</v>
      </c>
      <c r="AP25" s="7" t="s">
        <v>108</v>
      </c>
      <c r="AQ25" s="7" t="s">
        <v>33</v>
      </c>
      <c r="AR25" s="7">
        <f>AR22</f>
        <v>86400</v>
      </c>
      <c r="AS25" s="14" t="s">
        <v>134</v>
      </c>
      <c r="AT25" s="7">
        <v>7.2</v>
      </c>
      <c r="AU25" s="7">
        <f t="shared" si="29"/>
        <v>5248</v>
      </c>
      <c r="AV25" s="7" t="s">
        <v>109</v>
      </c>
      <c r="AW25" s="7" t="s">
        <v>33</v>
      </c>
      <c r="AX25" s="7">
        <f>AX22</f>
        <v>86400</v>
      </c>
      <c r="AY25" s="14" t="s">
        <v>134</v>
      </c>
      <c r="AZ25" s="7">
        <v>-7.5</v>
      </c>
      <c r="BA25" s="7">
        <f t="shared" si="30"/>
        <v>178</v>
      </c>
      <c r="BB25" s="7" t="s">
        <v>110</v>
      </c>
      <c r="BC25" s="7" t="s">
        <v>33</v>
      </c>
      <c r="BD25" s="7">
        <f>BD22</f>
        <v>86400</v>
      </c>
      <c r="BE25" s="14" t="s">
        <v>134</v>
      </c>
    </row>
    <row r="26" spans="1:57" x14ac:dyDescent="0.35">
      <c r="A26" t="s">
        <v>14</v>
      </c>
      <c r="B26" s="15"/>
      <c r="C26" s="7">
        <v>12</v>
      </c>
      <c r="D26" s="7" t="s">
        <v>101</v>
      </c>
      <c r="E26" s="7" t="s">
        <v>33</v>
      </c>
      <c r="F26" s="7">
        <f>F25</f>
        <v>86400</v>
      </c>
      <c r="G26" s="14" t="s">
        <v>134</v>
      </c>
      <c r="H26" s="7">
        <v>2</v>
      </c>
      <c r="I26" s="7" t="e">
        <f>#REF!</f>
        <v>#REF!</v>
      </c>
      <c r="J26" s="7" t="s">
        <v>102</v>
      </c>
      <c r="K26" s="7" t="s">
        <v>33</v>
      </c>
      <c r="L26" s="7">
        <f>L25</f>
        <v>86400</v>
      </c>
      <c r="M26" s="14" t="s">
        <v>134</v>
      </c>
      <c r="N26" s="7">
        <v>3630</v>
      </c>
      <c r="O26" s="7" t="s">
        <v>103</v>
      </c>
      <c r="P26" s="7" t="s">
        <v>33</v>
      </c>
      <c r="Q26" s="7">
        <f>Q25</f>
        <v>86400</v>
      </c>
      <c r="R26" s="14" t="s">
        <v>134</v>
      </c>
      <c r="S26" s="7">
        <v>2970</v>
      </c>
      <c r="T26" s="7" t="s">
        <v>104</v>
      </c>
      <c r="U26" s="7" t="s">
        <v>33</v>
      </c>
      <c r="V26" s="7">
        <f>V25</f>
        <v>86400</v>
      </c>
      <c r="W26" s="14" t="s">
        <v>134</v>
      </c>
      <c r="X26" s="7">
        <v>75</v>
      </c>
      <c r="Y26" s="7" t="s">
        <v>105</v>
      </c>
      <c r="Z26" s="7" t="s">
        <v>33</v>
      </c>
      <c r="AA26" s="7">
        <f>AA25</f>
        <v>86400</v>
      </c>
      <c r="AB26" s="14" t="s">
        <v>134</v>
      </c>
      <c r="AC26" s="7">
        <v>-5</v>
      </c>
      <c r="AD26" s="7" t="s">
        <v>106</v>
      </c>
      <c r="AE26" s="7" t="s">
        <v>33</v>
      </c>
      <c r="AF26" s="7">
        <f>AF25</f>
        <v>86400</v>
      </c>
      <c r="AG26" s="14" t="s">
        <v>134</v>
      </c>
      <c r="AH26" s="7">
        <v>0</v>
      </c>
      <c r="AI26" s="7">
        <f t="shared" ref="AI26" si="40">ROUND(POWER(10, AH26/10)*1000,0)</f>
        <v>1000</v>
      </c>
      <c r="AJ26" s="7" t="s">
        <v>107</v>
      </c>
      <c r="AK26" s="7" t="s">
        <v>33</v>
      </c>
      <c r="AL26" s="7">
        <f>AL25</f>
        <v>86400</v>
      </c>
      <c r="AM26" s="14"/>
      <c r="AN26" s="7">
        <v>-13.51</v>
      </c>
      <c r="AO26" s="7">
        <f t="shared" ref="AO26" si="41">ROUND(POWER(10, AN26/10)*1000,0)</f>
        <v>45</v>
      </c>
      <c r="AP26" s="7" t="s">
        <v>108</v>
      </c>
      <c r="AQ26" s="7" t="s">
        <v>33</v>
      </c>
      <c r="AR26" s="7">
        <f>AR25</f>
        <v>86400</v>
      </c>
      <c r="AS26" s="14"/>
      <c r="AT26" s="7"/>
      <c r="AU26" s="7">
        <f t="shared" ref="AU26" si="42">ROUND(POWER(10, AT26/10)*1000,0)</f>
        <v>1000</v>
      </c>
      <c r="AV26" s="7" t="s">
        <v>109</v>
      </c>
      <c r="AW26" s="7" t="s">
        <v>33</v>
      </c>
      <c r="AX26" s="7">
        <f>AX25</f>
        <v>86400</v>
      </c>
      <c r="AY26" s="14" t="s">
        <v>134</v>
      </c>
      <c r="AZ26" s="7">
        <v>-13.52</v>
      </c>
      <c r="BA26" s="7">
        <f t="shared" ref="BA26" si="43">ROUND(POWER(10, AZ26/10)*1000,0)</f>
        <v>44</v>
      </c>
      <c r="BB26" s="7" t="s">
        <v>110</v>
      </c>
      <c r="BC26" s="7" t="s">
        <v>33</v>
      </c>
      <c r="BD26" s="7">
        <f>BD25</f>
        <v>86400</v>
      </c>
      <c r="BE26" s="14" t="s">
        <v>134</v>
      </c>
    </row>
    <row r="27" spans="1:57" x14ac:dyDescent="0.35">
      <c r="A27" t="s">
        <v>189</v>
      </c>
      <c r="B27" s="15"/>
      <c r="C27" s="7">
        <v>130</v>
      </c>
      <c r="D27" s="7" t="s">
        <v>101</v>
      </c>
      <c r="E27" s="7" t="s">
        <v>33</v>
      </c>
      <c r="F27" s="7">
        <f>F26</f>
        <v>86400</v>
      </c>
      <c r="G27" s="14" t="s">
        <v>134</v>
      </c>
      <c r="H27" s="7">
        <v>10</v>
      </c>
      <c r="I27" s="7" t="e">
        <f>#REF!</f>
        <v>#REF!</v>
      </c>
      <c r="J27" s="7" t="s">
        <v>102</v>
      </c>
      <c r="K27" s="7" t="s">
        <v>33</v>
      </c>
      <c r="L27" s="7">
        <f>L26</f>
        <v>86400</v>
      </c>
      <c r="M27" s="14" t="s">
        <v>134</v>
      </c>
      <c r="N27" s="7">
        <v>3600</v>
      </c>
      <c r="O27" s="7" t="s">
        <v>103</v>
      </c>
      <c r="P27" s="7" t="s">
        <v>33</v>
      </c>
      <c r="Q27" s="7">
        <f>Q26</f>
        <v>86400</v>
      </c>
      <c r="R27" s="14" t="s">
        <v>134</v>
      </c>
      <c r="S27" s="7">
        <v>3000</v>
      </c>
      <c r="T27" s="7" t="s">
        <v>104</v>
      </c>
      <c r="U27" s="7" t="s">
        <v>33</v>
      </c>
      <c r="V27" s="7">
        <f>V26</f>
        <v>86400</v>
      </c>
      <c r="W27" s="14" t="s">
        <v>134</v>
      </c>
      <c r="X27" s="7">
        <v>75</v>
      </c>
      <c r="Y27" s="7" t="s">
        <v>105</v>
      </c>
      <c r="Z27" s="7" t="s">
        <v>33</v>
      </c>
      <c r="AA27" s="7">
        <f>AA26</f>
        <v>86400</v>
      </c>
      <c r="AB27" s="14" t="s">
        <v>134</v>
      </c>
      <c r="AC27" s="7">
        <v>-5</v>
      </c>
      <c r="AD27" s="7" t="s">
        <v>106</v>
      </c>
      <c r="AE27" s="7" t="s">
        <v>33</v>
      </c>
      <c r="AF27" s="7">
        <f>AF26</f>
        <v>86400</v>
      </c>
      <c r="AG27" s="14" t="s">
        <v>134</v>
      </c>
      <c r="AH27" s="7">
        <v>-1</v>
      </c>
      <c r="AI27" s="7">
        <f t="shared" ref="AI27" si="44">ROUND(POWER(10, AH27/10)*1000,0)</f>
        <v>794</v>
      </c>
      <c r="AJ27" s="7" t="s">
        <v>107</v>
      </c>
      <c r="AK27" s="7" t="s">
        <v>33</v>
      </c>
      <c r="AL27" s="7">
        <f>AL26</f>
        <v>86400</v>
      </c>
      <c r="AM27" s="14" t="s">
        <v>134</v>
      </c>
      <c r="AN27" s="7">
        <v>-1</v>
      </c>
      <c r="AO27" s="7">
        <f t="shared" ref="AO27" si="45">ROUND(POWER(10, AN27/10)*1000,0)</f>
        <v>794</v>
      </c>
      <c r="AP27" s="7" t="s">
        <v>108</v>
      </c>
      <c r="AQ27" s="7" t="s">
        <v>33</v>
      </c>
      <c r="AR27" s="7">
        <f>AR26</f>
        <v>86400</v>
      </c>
      <c r="AS27" s="14" t="s">
        <v>134</v>
      </c>
      <c r="AT27" s="7">
        <v>-1</v>
      </c>
      <c r="AU27" s="7">
        <f t="shared" ref="AU27" si="46">ROUND(POWER(10, AT27/10)*1000,0)</f>
        <v>794</v>
      </c>
      <c r="AV27" s="7" t="s">
        <v>109</v>
      </c>
      <c r="AW27" s="7" t="s">
        <v>33</v>
      </c>
      <c r="AX27" s="7">
        <f>AX26</f>
        <v>86400</v>
      </c>
      <c r="AY27" s="14" t="s">
        <v>134</v>
      </c>
      <c r="AZ27" s="7">
        <v>-15.3</v>
      </c>
      <c r="BA27" s="7">
        <f t="shared" ref="BA27" si="47">ROUND(POWER(10, AZ27/10)*1000,0)</f>
        <v>30</v>
      </c>
      <c r="BB27" s="7" t="s">
        <v>110</v>
      </c>
      <c r="BC27" s="7" t="s">
        <v>33</v>
      </c>
      <c r="BD27" s="7">
        <f>BD26</f>
        <v>86400</v>
      </c>
      <c r="BE27" s="14" t="s">
        <v>134</v>
      </c>
    </row>
    <row r="28" spans="1:57" x14ac:dyDescent="0.35">
      <c r="A28" t="s">
        <v>190</v>
      </c>
      <c r="B28" s="15"/>
      <c r="C28" s="7">
        <v>120</v>
      </c>
      <c r="D28" s="7" t="s">
        <v>101</v>
      </c>
      <c r="E28" s="7" t="s">
        <v>33</v>
      </c>
      <c r="F28" s="7">
        <f>F27</f>
        <v>86400</v>
      </c>
      <c r="G28" s="14" t="s">
        <v>134</v>
      </c>
      <c r="H28" s="7">
        <v>30</v>
      </c>
      <c r="I28" s="7" t="e">
        <f>#REF!</f>
        <v>#REF!</v>
      </c>
      <c r="J28" s="7" t="s">
        <v>102</v>
      </c>
      <c r="K28" s="7" t="s">
        <v>33</v>
      </c>
      <c r="L28" s="7">
        <f>L27</f>
        <v>86400</v>
      </c>
      <c r="M28" s="14" t="s">
        <v>134</v>
      </c>
      <c r="N28" s="7">
        <v>3600</v>
      </c>
      <c r="O28" s="7" t="s">
        <v>103</v>
      </c>
      <c r="P28" s="7" t="s">
        <v>33</v>
      </c>
      <c r="Q28" s="7">
        <f>Q27</f>
        <v>86400</v>
      </c>
      <c r="R28" s="14" t="s">
        <v>134</v>
      </c>
      <c r="S28" s="7">
        <v>3000</v>
      </c>
      <c r="T28" s="7" t="s">
        <v>104</v>
      </c>
      <c r="U28" s="7" t="s">
        <v>33</v>
      </c>
      <c r="V28" s="7">
        <f>V27</f>
        <v>86400</v>
      </c>
      <c r="W28" s="14" t="s">
        <v>134</v>
      </c>
      <c r="X28" s="7">
        <v>80</v>
      </c>
      <c r="Y28" s="7" t="s">
        <v>105</v>
      </c>
      <c r="Z28" s="7" t="s">
        <v>33</v>
      </c>
      <c r="AA28" s="7">
        <f>AA27</f>
        <v>86400</v>
      </c>
      <c r="AB28" s="14" t="s">
        <v>134</v>
      </c>
      <c r="AC28" s="7">
        <v>-10</v>
      </c>
      <c r="AD28" s="7" t="s">
        <v>106</v>
      </c>
      <c r="AE28" s="7" t="s">
        <v>33</v>
      </c>
      <c r="AF28" s="7">
        <f>AF27</f>
        <v>86400</v>
      </c>
      <c r="AG28" s="14" t="s">
        <v>134</v>
      </c>
      <c r="AH28" s="7">
        <v>4</v>
      </c>
      <c r="AI28" s="7">
        <f t="shared" ref="AI28" si="48">ROUND(POWER(10, AH28/10)*1000,0)</f>
        <v>2512</v>
      </c>
      <c r="AJ28" s="7" t="s">
        <v>107</v>
      </c>
      <c r="AK28" s="7" t="s">
        <v>33</v>
      </c>
      <c r="AL28" s="7">
        <f>AL27</f>
        <v>86400</v>
      </c>
      <c r="AM28" s="14" t="s">
        <v>134</v>
      </c>
      <c r="AN28" s="7">
        <v>-4.95</v>
      </c>
      <c r="AO28" s="7">
        <f t="shared" ref="AO28" si="49">ROUND(POWER(10, AN28/10)*1000,0)</f>
        <v>320</v>
      </c>
      <c r="AP28" s="7" t="s">
        <v>108</v>
      </c>
      <c r="AQ28" s="7" t="s">
        <v>33</v>
      </c>
      <c r="AR28" s="7">
        <f>AR27</f>
        <v>86400</v>
      </c>
      <c r="AS28" s="14" t="s">
        <v>134</v>
      </c>
      <c r="AT28" s="7">
        <v>3</v>
      </c>
      <c r="AU28" s="7">
        <f t="shared" ref="AU28" si="50">ROUND(POWER(10, AT28/10)*1000,0)</f>
        <v>1995</v>
      </c>
      <c r="AV28" s="7" t="s">
        <v>109</v>
      </c>
      <c r="AW28" s="7" t="s">
        <v>33</v>
      </c>
      <c r="AX28" s="7">
        <f>AX27</f>
        <v>86400</v>
      </c>
      <c r="AY28" s="14" t="s">
        <v>134</v>
      </c>
      <c r="AZ28" s="7">
        <v>-14</v>
      </c>
      <c r="BA28" s="7">
        <f t="shared" ref="BA28" si="51">ROUND(POWER(10, AZ28/10)*1000,0)</f>
        <v>40</v>
      </c>
      <c r="BB28" s="7" t="s">
        <v>110</v>
      </c>
      <c r="BC28" s="7" t="s">
        <v>33</v>
      </c>
      <c r="BD28" s="7">
        <f>BD27</f>
        <v>86400</v>
      </c>
      <c r="BE28" s="14" t="s">
        <v>134</v>
      </c>
    </row>
    <row r="29" spans="1:57" x14ac:dyDescent="0.35">
      <c r="A29" s="16" t="s">
        <v>192</v>
      </c>
      <c r="B29" s="15"/>
      <c r="C29" s="7">
        <v>130</v>
      </c>
      <c r="D29" s="7" t="s">
        <v>101</v>
      </c>
      <c r="E29" s="7" t="s">
        <v>33</v>
      </c>
      <c r="F29" s="7">
        <f>F28</f>
        <v>86400</v>
      </c>
      <c r="G29" s="14" t="s">
        <v>134</v>
      </c>
      <c r="H29" s="7">
        <v>10</v>
      </c>
      <c r="I29" s="7" t="e">
        <f>#REF!</f>
        <v>#REF!</v>
      </c>
      <c r="J29" s="7" t="s">
        <v>102</v>
      </c>
      <c r="K29" s="7" t="s">
        <v>33</v>
      </c>
      <c r="L29" s="7">
        <f>L28</f>
        <v>86400</v>
      </c>
      <c r="M29" s="14" t="s">
        <v>134</v>
      </c>
      <c r="N29" s="7">
        <v>3600</v>
      </c>
      <c r="O29" s="7" t="s">
        <v>103</v>
      </c>
      <c r="P29" s="7" t="s">
        <v>33</v>
      </c>
      <c r="Q29" s="7">
        <f>Q28</f>
        <v>86400</v>
      </c>
      <c r="R29" s="14" t="s">
        <v>134</v>
      </c>
      <c r="S29" s="7">
        <v>3000</v>
      </c>
      <c r="T29" s="7" t="s">
        <v>104</v>
      </c>
      <c r="U29" s="7" t="s">
        <v>33</v>
      </c>
      <c r="V29" s="7">
        <f>V28</f>
        <v>86400</v>
      </c>
      <c r="W29" s="14" t="s">
        <v>134</v>
      </c>
      <c r="X29" s="7">
        <v>75</v>
      </c>
      <c r="Y29" s="7" t="s">
        <v>105</v>
      </c>
      <c r="Z29" s="7" t="s">
        <v>33</v>
      </c>
      <c r="AA29" s="7">
        <f>AA28</f>
        <v>86400</v>
      </c>
      <c r="AB29" s="14" t="s">
        <v>134</v>
      </c>
      <c r="AC29" s="7">
        <v>-5</v>
      </c>
      <c r="AD29" s="7" t="s">
        <v>106</v>
      </c>
      <c r="AE29" s="7" t="s">
        <v>33</v>
      </c>
      <c r="AF29" s="7">
        <f>AF28</f>
        <v>86400</v>
      </c>
      <c r="AG29" s="14" t="s">
        <v>134</v>
      </c>
      <c r="AH29" s="7">
        <v>4</v>
      </c>
      <c r="AI29" s="7">
        <f t="shared" ref="AI29" si="52">ROUND(POWER(10, AH29/10)*1000,0)</f>
        <v>2512</v>
      </c>
      <c r="AJ29" s="7" t="s">
        <v>107</v>
      </c>
      <c r="AK29" s="7" t="s">
        <v>33</v>
      </c>
      <c r="AL29" s="7">
        <f>AL28</f>
        <v>86400</v>
      </c>
      <c r="AM29" s="14" t="s">
        <v>134</v>
      </c>
      <c r="AN29" s="7">
        <v>-2</v>
      </c>
      <c r="AO29" s="7">
        <f t="shared" ref="AO29" si="53">ROUND(POWER(10, AN29/10)*1000,0)</f>
        <v>631</v>
      </c>
      <c r="AP29" s="7" t="s">
        <v>108</v>
      </c>
      <c r="AQ29" s="7" t="s">
        <v>33</v>
      </c>
      <c r="AR29" s="7">
        <f>AR28</f>
        <v>86400</v>
      </c>
      <c r="AS29" s="14" t="s">
        <v>134</v>
      </c>
      <c r="AT29" s="7">
        <v>-6</v>
      </c>
      <c r="AU29" s="7">
        <f t="shared" ref="AU29" si="54">ROUND(POWER(10, AT29/10)*1000,0)</f>
        <v>251</v>
      </c>
      <c r="AV29" s="7" t="s">
        <v>109</v>
      </c>
      <c r="AW29" s="7" t="s">
        <v>33</v>
      </c>
      <c r="AX29" s="7">
        <f>AX28</f>
        <v>86400</v>
      </c>
      <c r="AY29" s="14" t="s">
        <v>134</v>
      </c>
      <c r="AZ29" s="7">
        <v>-25</v>
      </c>
      <c r="BA29" s="7">
        <f t="shared" ref="BA29" si="55">ROUND(POWER(10, AZ29/10)*1000,0)</f>
        <v>3</v>
      </c>
      <c r="BB29" s="7" t="s">
        <v>110</v>
      </c>
      <c r="BC29" s="7" t="s">
        <v>33</v>
      </c>
      <c r="BD29" s="7">
        <f>BD28</f>
        <v>86400</v>
      </c>
      <c r="BE29" s="14" t="s">
        <v>134</v>
      </c>
    </row>
    <row r="30" spans="1:57" x14ac:dyDescent="0.35">
      <c r="A30" s="2" t="s">
        <v>18</v>
      </c>
    </row>
    <row r="31" spans="1:57" x14ac:dyDescent="0.35">
      <c r="A31" s="10"/>
    </row>
    <row r="32" spans="1:57" x14ac:dyDescent="0.35">
      <c r="A32" s="18" t="s">
        <v>183</v>
      </c>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row>
    <row r="34" spans="2:4" x14ac:dyDescent="0.35">
      <c r="B34" s="8" t="s">
        <v>181</v>
      </c>
      <c r="C34" s="19" t="s">
        <v>182</v>
      </c>
      <c r="D34" s="19"/>
    </row>
    <row r="35" spans="2:4" x14ac:dyDescent="0.35">
      <c r="B35" s="15" t="s">
        <v>184</v>
      </c>
      <c r="C35" s="17" t="s">
        <v>185</v>
      </c>
      <c r="D35" s="17"/>
    </row>
    <row r="36" spans="2:4" x14ac:dyDescent="0.35">
      <c r="B36" s="15" t="s">
        <v>186</v>
      </c>
      <c r="C36" s="17" t="s">
        <v>186</v>
      </c>
      <c r="D36" s="17"/>
    </row>
  </sheetData>
  <mergeCells count="4">
    <mergeCell ref="C35:D35"/>
    <mergeCell ref="C36:D36"/>
    <mergeCell ref="A32:BE32"/>
    <mergeCell ref="C34:D34"/>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supporting_sheets!$A$3:$A$6</xm:f>
          </x14:formula1>
          <xm:sqref>AE2:AE29 AK2:AK29 Z2:Z29 U2:U29 P2:P29 K2:K29 E2:E29 AW2:AW29 BC2:BC29 AQ2:AQ29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heetViews>
  <sheetFormatPr defaultRowHeight="14.5" x14ac:dyDescent="0.35"/>
  <cols>
    <col min="1" max="1" width="160.6328125" customWidth="1"/>
    <col min="2" max="2" width="50.6328125" customWidth="1"/>
    <col min="3" max="3" width="24.90625" customWidth="1"/>
  </cols>
  <sheetData>
    <row r="1" spans="1:3" x14ac:dyDescent="0.35">
      <c r="A1" t="s">
        <v>20</v>
      </c>
      <c r="B1" t="s">
        <v>21</v>
      </c>
      <c r="C1" t="s">
        <v>0</v>
      </c>
    </row>
    <row r="2" spans="1:3" x14ac:dyDescent="0.35">
      <c r="A2" t="str">
        <f>IF(ISBLANK(new_SFP_rules!C2),"",CONCATENATE(B2,C2," -severity ",new_SFP_rules!E2," -qt ",new_SFP_rules!F2," -monitor CURRENT -value ",new_SFP_rules!C2, " -op GE -action ",SUBSTITUTE(new_SFP_rules!G2,";",",")))</f>
        <v>mapsrule --create cur_h_ALL_10GE_SR_SFP_13 -group ALL_10GE_SR_SFP -severity warning -qt 86400 -monitor CURRENT -value 13 -op GE -action raslog,snmp-trap,email,sfp-marginal</v>
      </c>
      <c r="B2" t="str">
        <f>CONCATENATE("mapsrule --create ",new_SFP_rules!D2,new_SFP_rules!A2,"_",new_SFP_rules!C2)</f>
        <v>mapsrule --create cur_h_ALL_10GE_SR_SFP_13</v>
      </c>
      <c r="C2" t="str">
        <f>CONCATENATE(" -group ",new_SFP_rules!A2)</f>
        <v xml:space="preserve"> -group ALL_10GE_SR_SFP</v>
      </c>
    </row>
    <row r="3" spans="1:3" x14ac:dyDescent="0.35">
      <c r="A3" t="str">
        <f>IF(ISBLANK(new_SFP_rules!C3),"",CONCATENATE(B3,C3," -severity ",new_SFP_rules!E3," -qt ",new_SFP_rules!F3," -monitor CURRENT -value ",new_SFP_rules!C3, " -op GE -action ",SUBSTITUTE(new_SFP_rules!G3,";",",")))</f>
        <v>mapsrule --create cur_h_ALL_10GE_LR_SFP_95 -group ALL_10GE_LR_SFP -severity warning -qt 86400 -monitor CURRENT -value 95 -op GE -action raslog,snmp-trap,email,sfp-marginal</v>
      </c>
      <c r="B3" t="str">
        <f>CONCATENATE("mapsrule --create ",new_SFP_rules!D3,new_SFP_rules!A3,"_",new_SFP_rules!C3)</f>
        <v>mapsrule --create cur_h_ALL_10GE_LR_SFP_95</v>
      </c>
      <c r="C3" t="str">
        <f>CONCATENATE(" -group ",new_SFP_rules!A3)</f>
        <v xml:space="preserve"> -group ALL_10GE_LR_SFP</v>
      </c>
    </row>
    <row r="4" spans="1:3" x14ac:dyDescent="0.35">
      <c r="A4" t="str">
        <f>IF(ISBLANK(new_SFP_rules!C4),"",CONCATENATE(B4,C4," -severity ",new_SFP_rules!E4," -qt ",new_SFP_rules!F4," -monitor CURRENT -value ",new_SFP_rules!C4, " -op GE -action ",SUBSTITUTE(new_SFP_rules!G4,";",",")))</f>
        <v>mapsrule --create cur_h_ALL_10GSWL_SFP_10 -group ALL_10GSWL_SFP -severity warning -qt 86400 -monitor CURRENT -value 10 -op GE -action raslog,snmp-trap,email,sfp-marginal</v>
      </c>
      <c r="B4" t="str">
        <f>CONCATENATE("mapsrule --create ",new_SFP_rules!D4,new_SFP_rules!A4,"_",new_SFP_rules!C4)</f>
        <v>mapsrule --create cur_h_ALL_10GSWL_SFP_10</v>
      </c>
      <c r="C4" t="str">
        <f>CONCATENATE(" -group ",new_SFP_rules!A4)</f>
        <v xml:space="preserve"> -group ALL_10GSWL_SFP</v>
      </c>
    </row>
    <row r="5" spans="1:3" x14ac:dyDescent="0.35">
      <c r="A5" t="str">
        <f>IF(ISBLANK(new_SFP_rules!C5),"",CONCATENATE(B5,C5," -severity ",new_SFP_rules!E5," -qt ",new_SFP_rules!F5," -monitor CURRENT -value ",new_SFP_rules!C5, " -op GE -action ",SUBSTITUTE(new_SFP_rules!G5,";",",")))</f>
        <v>mapsrule --create cur_h_ALL_10GLWL_SFP_95 -group ALL_10GLWL_SFP -severity warning -qt 86400 -monitor CURRENT -value 95 -op GE -action raslog,snmp-trap,email,sfp-marginal</v>
      </c>
      <c r="B5" t="str">
        <f>CONCATENATE("mapsrule --create ",new_SFP_rules!D5,new_SFP_rules!A5,"_",new_SFP_rules!C5)</f>
        <v>mapsrule --create cur_h_ALL_10GLWL_SFP_95</v>
      </c>
      <c r="C5" t="str">
        <f>CONCATENATE(" -group ",new_SFP_rules!A5)</f>
        <v xml:space="preserve"> -group ALL_10GLWL_SFP</v>
      </c>
    </row>
    <row r="6" spans="1:3" x14ac:dyDescent="0.35">
      <c r="A6" t="str">
        <f>IF(ISBLANK(new_SFP_rules!C6),"",CONCATENATE(B6,C6," -severity ",new_SFP_rules!E6," -qt ",new_SFP_rules!F6," -monitor CURRENT -value ",new_SFP_rules!C6, " -op GE -action ",SUBSTITUTE(new_SFP_rules!G6,";",",")))</f>
        <v>mapsrule --create cur_h_ALL_16GSWL_SFP_12 -group ALL_16GSWL_SFP -severity warning -qt 86400 -monitor CURRENT -value 12 -op GE -action raslog,snmp-trap,email,sfp-marginal</v>
      </c>
      <c r="B6" t="str">
        <f>CONCATENATE("mapsrule --create ",new_SFP_rules!D6,new_SFP_rules!A6,"_",new_SFP_rules!C6)</f>
        <v>mapsrule --create cur_h_ALL_16GSWL_SFP_12</v>
      </c>
      <c r="C6" t="str">
        <f>CONCATENATE(" -group ",new_SFP_rules!A6)</f>
        <v xml:space="preserve"> -group ALL_16GSWL_SFP</v>
      </c>
    </row>
    <row r="7" spans="1:3" x14ac:dyDescent="0.35">
      <c r="A7" t="str">
        <f>IF(ISBLANK(new_SFP_rules!C7),"",CONCATENATE(B7,C7," -severity ",new_SFP_rules!E7," -qt ",new_SFP_rules!F7," -monitor CURRENT -value ",new_SFP_rules!C7, " -op GE -action ",SUBSTITUTE(new_SFP_rules!G7,";",",")))</f>
        <v>mapsrule --create cur_h_ALL_16GLWL_SFP_90 -group ALL_16GLWL_SFP -severity warning -qt 86400 -monitor CURRENT -value 90 -op GE -action raslog,snmp-trap,email,sfp-marginal</v>
      </c>
      <c r="B7" t="str">
        <f>CONCATENATE("mapsrule --create ",new_SFP_rules!D7,new_SFP_rules!A7,"_",new_SFP_rules!C7)</f>
        <v>mapsrule --create cur_h_ALL_16GLWL_SFP_90</v>
      </c>
      <c r="C7" t="str">
        <f>CONCATENATE(" -group ",new_SFP_rules!A7)</f>
        <v xml:space="preserve"> -group ALL_16GLWL_SFP</v>
      </c>
    </row>
    <row r="8" spans="1:3" x14ac:dyDescent="0.35">
      <c r="A8" t="str">
        <f>IF(ISBLANK(new_SFP_rules!C8),"",CONCATENATE(B8,C8," -severity ",new_SFP_rules!E8," -qt ",new_SFP_rules!F8," -monitor CURRENT -value ",new_SFP_rules!C8, " -op GE -action ",SUBSTITUTE(new_SFP_rules!G8,";",",")))</f>
        <v>mapsrule --create cur_h_ALL_25Km_16GLWL_SFP_90 -group ALL_25Km_16GLWL_SFP -severity warning -qt 86400 -monitor CURRENT -value 90 -op GE -action raslog,snmp-trap,email,sfp-marginal</v>
      </c>
      <c r="B8" t="str">
        <f>CONCATENATE("mapsrule --create ",new_SFP_rules!D8,new_SFP_rules!A8,"_",new_SFP_rules!C8)</f>
        <v>mapsrule --create cur_h_ALL_25Km_16GLWL_SFP_90</v>
      </c>
      <c r="C8" t="str">
        <f>CONCATENATE(" -group ",new_SFP_rules!A8)</f>
        <v xml:space="preserve"> -group ALL_25Km_16GLWL_SFP</v>
      </c>
    </row>
    <row r="9" spans="1:3" x14ac:dyDescent="0.35">
      <c r="A9" t="str">
        <f>IF(ISBLANK(new_SFP_rules!C9),"",CONCATENATE(B9,C9," -severity ",new_SFP_rules!E9," -qt ",new_SFP_rules!F9," -monitor CURRENT -value ",new_SFP_rules!C9, " -op GE -action ",SUBSTITUTE(new_SFP_rules!G9,";",",")))</f>
        <v>mapsrule --create cur_h_ALL_32GSWL_SFP_13 -group ALL_32GSWL_SFP -severity warning -qt 86400 -monitor CURRENT -value 13 -op GE -action raslog,snmp-trap,email,sfp-marginal</v>
      </c>
      <c r="B9" t="str">
        <f>CONCATENATE("mapsrule --create ",new_SFP_rules!D9,new_SFP_rules!A9,"_",new_SFP_rules!C9)</f>
        <v>mapsrule --create cur_h_ALL_32GSWL_SFP_13</v>
      </c>
      <c r="C9" t="str">
        <f>CONCATENATE(" -group ",new_SFP_rules!A9)</f>
        <v xml:space="preserve"> -group ALL_32GSWL_SFP</v>
      </c>
    </row>
    <row r="10" spans="1:3" x14ac:dyDescent="0.35">
      <c r="A10" t="str">
        <f>IF(ISBLANK(new_SFP_rules!C10),"",CONCATENATE(B10,C10," -severity ",new_SFP_rules!E10," -qt ",new_SFP_rules!F10," -monitor CURRENT -value ",new_SFP_rules!C10, " -op GE -action ",SUBSTITUTE(new_SFP_rules!G10,";",",")))</f>
        <v>mapsrule --create cur_h_ALL_32GLWL_SFP_90 -group ALL_32GLWL_SFP -severity warning -qt 86400 -monitor CURRENT -value 90 -op GE -action raslog,snmp-trap,email,sfp-marginal</v>
      </c>
      <c r="B10" t="str">
        <f>CONCATENATE("mapsrule --create ",new_SFP_rules!D10,new_SFP_rules!A10,"_",new_SFP_rules!C10)</f>
        <v>mapsrule --create cur_h_ALL_32GLWL_SFP_90</v>
      </c>
      <c r="C10" t="str">
        <f>CONCATENATE(" -group ",new_SFP_rules!A10)</f>
        <v xml:space="preserve"> -group ALL_32GLWL_SFP</v>
      </c>
    </row>
    <row r="11" spans="1:3" x14ac:dyDescent="0.35">
      <c r="A11" t="str">
        <f>IF(ISBLANK(new_SFP_rules!C11),"",CONCATENATE(B11,C11," -severity ",new_SFP_rules!E11," -qt ",new_SFP_rules!F11," -monitor CURRENT -value ",new_SFP_rules!C11, " -op GE -action ",SUBSTITUTE(new_SFP_rules!G11,";",",")))</f>
        <v>mapsrule --create cur_h_ALL_32GLWL_JDB_SFP_110 -group ALL_32GLWL_JDB_SFP -severity warning -qt 86400 -monitor CURRENT -value 110 -op GE -action raslog,snmp-trap,email,sfp-marginal</v>
      </c>
      <c r="B11" t="str">
        <f>CONCATENATE("mapsrule --create ",new_SFP_rules!D11,new_SFP_rules!A11,"_",new_SFP_rules!C11)</f>
        <v>mapsrule --create cur_h_ALL_32GLWL_JDB_SFP_110</v>
      </c>
      <c r="C11" t="str">
        <f>CONCATENATE(" -group ",new_SFP_rules!A11)</f>
        <v xml:space="preserve"> -group ALL_32GLWL_JDB_SFP</v>
      </c>
    </row>
    <row r="12" spans="1:3" x14ac:dyDescent="0.35">
      <c r="A12" t="str">
        <f>IF(ISBLANK(new_SFP_rules!C12),"",CONCATENATE(B12,C12," -severity ",new_SFP_rules!E12," -qt ",new_SFP_rules!F12," -monitor CURRENT -value ",new_SFP_rules!C12, " -op GE -action ",SUBSTITUTE(new_SFP_rules!G12,";",",")))</f>
        <v>mapsrule --create cur_h_ALL_25Km_32GELWL_SFP_130 -group ALL_25Km_32GELWL_SFP -severity warning -qt 86400 -monitor CURRENT -value 130 -op GE -action raslog,snmp-trap,email,sfp-marginal</v>
      </c>
      <c r="B12" t="str">
        <f>CONCATENATE("mapsrule --create ",new_SFP_rules!D12,new_SFP_rules!A12,"_",new_SFP_rules!C12)</f>
        <v>mapsrule --create cur_h_ALL_25Km_32GELWL_SFP_130</v>
      </c>
      <c r="C12" t="str">
        <f>CONCATENATE(" -group ",new_SFP_rules!A12)</f>
        <v xml:space="preserve"> -group ALL_25Km_32GELWL_SFP</v>
      </c>
    </row>
    <row r="13" spans="1:3" x14ac:dyDescent="0.35">
      <c r="A13" t="str">
        <f>IF(ISBLANK(new_SFP_rules!C13),"",CONCATENATE(B13,C13," -severity ",new_SFP_rules!E13," -qt ",new_SFP_rules!F13," -monitor CURRENT -value ",new_SFP_rules!C13, " -op GE -action ",SUBSTITUTE(new_SFP_rules!G13,";",",")))</f>
        <v>mapsrule --create cur_h_ALL_25Km_32GELWL_JBA_SFP_90 -group ALL_25Km_32GELWL_JBA_SFP -severity warning -qt 86400 -monitor CURRENT -value 90 -op GE -action raslog,snmp-trap,email,sfp-marginal</v>
      </c>
      <c r="B13" t="str">
        <f>CONCATENATE("mapsrule --create ",new_SFP_rules!D13,new_SFP_rules!A13,"_",new_SFP_rules!C13)</f>
        <v>mapsrule --create cur_h_ALL_25Km_32GELWL_JBA_SFP_90</v>
      </c>
      <c r="C13" t="str">
        <f>CONCATENATE(" -group ",new_SFP_rules!A13)</f>
        <v xml:space="preserve"> -group ALL_25Km_32GELWL_JBA_SFP</v>
      </c>
    </row>
    <row r="14" spans="1:3" x14ac:dyDescent="0.35">
      <c r="A14" t="str">
        <f>IF(ISBLANK(new_SFP_rules!C14),"",CONCATENATE(B14,C14," -severity ",new_SFP_rules!E14," -qt ",new_SFP_rules!F14," -monitor CURRENT -value ",new_SFP_rules!C14, " -op GE -action ",SUBSTITUTE(new_SFP_rules!G14,";",",")))</f>
        <v>mapsrule --create cur_h_ALL_2Km_32GLWL_QSFP_75 -group ALL_2Km_32GLWL_QSFP -severity warning -qt 86400 -monitor CURRENT -value 75 -op GE -action raslog,snmp-trap,email,sfp-marginal</v>
      </c>
      <c r="B14" t="str">
        <f>CONCATENATE("mapsrule --create ",new_SFP_rules!D14,new_SFP_rules!A14,"_",new_SFP_rules!C14)</f>
        <v>mapsrule --create cur_h_ALL_2Km_32GLWL_QSFP_75</v>
      </c>
      <c r="C14" t="str">
        <f>CONCATENATE(" -group ",new_SFP_rules!A14)</f>
        <v xml:space="preserve"> -group ALL_2Km_32GLWL_QSFP</v>
      </c>
    </row>
    <row r="15" spans="1:3" x14ac:dyDescent="0.35">
      <c r="A15" t="str">
        <f>IF(ISBLANK(new_SFP_rules!C15),"",CONCATENATE(B15,C15," -severity ",new_SFP_rules!E15," -qt ",new_SFP_rules!F15," -monitor CURRENT -value ",new_SFP_rules!C15, " -op GE -action ",SUBSTITUTE(new_SFP_rules!G15,";",",")))</f>
        <v>mapsrule --create cur_h_ALL_32GSWL_QSFP_44 -group ALL_32GSWL_QSFP -severity warning -qt 86400 -monitor CURRENT -value 44 -op GE -action raslog,snmp-trap,email,sfp-marginal</v>
      </c>
      <c r="B15" t="str">
        <f>CONCATENATE("mapsrule --create ",new_SFP_rules!D15,new_SFP_rules!A15,"_",new_SFP_rules!C15)</f>
        <v>mapsrule --create cur_h_ALL_32GSWL_QSFP_44</v>
      </c>
      <c r="C15" t="str">
        <f>CONCATENATE(" -group ",new_SFP_rules!A15)</f>
        <v xml:space="preserve"> -group ALL_32GSWL_QSFP</v>
      </c>
    </row>
    <row r="16" spans="1:3" x14ac:dyDescent="0.35">
      <c r="A16" t="str">
        <f>IF(ISBLANK(new_SFP_rules!C16),"",CONCATENATE(B16,C16," -severity ",new_SFP_rules!E16," -qt ",new_SFP_rules!F16," -monitor CURRENT -value ",new_SFP_rules!C16, " -op GE -action ",SUBSTITUTE(new_SFP_rules!G16,";",",")))</f>
        <v>mapsrule --create cur_h_ALL_FCOE_40G_QSFP_12 -group ALL_FCOE_40G_QSFP -severity warning -qt 86400 -monitor CURRENT -value 12 -op GE -action raslog,snmp-trap,email,sfp-marginal</v>
      </c>
      <c r="B16" t="str">
        <f>CONCATENATE("mapsrule --create ",new_SFP_rules!D16,new_SFP_rules!A16,"_",new_SFP_rules!C16)</f>
        <v>mapsrule --create cur_h_ALL_FCOE_40G_QSFP_12</v>
      </c>
      <c r="C16" t="str">
        <f>CONCATENATE(" -group ",new_SFP_rules!A16)</f>
        <v xml:space="preserve"> -group ALL_FCOE_40G_QSFP</v>
      </c>
    </row>
    <row r="17" spans="1:3" x14ac:dyDescent="0.35">
      <c r="A17" t="str">
        <f>IF(ISBLANK(new_SFP_rules!C17),"",CONCATENATE(B17,C17," -severity ",new_SFP_rules!E17," -qt ",new_SFP_rules!F17," -monitor CURRENT -value ",new_SFP_rules!C17, " -op GE -action ",SUBSTITUTE(new_SFP_rules!G17,";",",")))</f>
        <v>mapsrule --create cur_h_ALL_FCOE_40G_QSFP_LR_80 -group ALL_FCOE_40G_QSFP_LR -severity warning -qt 86400 -monitor CURRENT -value 80 -op GE -action raslog,snmp-trap,email,sfp-marginal</v>
      </c>
      <c r="B17" t="str">
        <f>CONCATENATE("mapsrule --create ",new_SFP_rules!D17,new_SFP_rules!A17,"_",new_SFP_rules!C17)</f>
        <v>mapsrule --create cur_h_ALL_FCOE_40G_QSFP_LR_80</v>
      </c>
      <c r="C17" t="str">
        <f>CONCATENATE(" -group ",new_SFP_rules!A17)</f>
        <v xml:space="preserve"> -group ALL_FCOE_40G_QSFP_LR</v>
      </c>
    </row>
    <row r="18" spans="1:3" x14ac:dyDescent="0.35">
      <c r="A18" t="str">
        <f>IF(ISBLANK(new_SFP_rules!C18),"",CONCATENATE(B18,C18," -severity ",new_SFP_rules!E18," -qt ",new_SFP_rules!F18," -monitor CURRENT -value ",new_SFP_rules!C18, " -op GE -action ",SUBSTITUTE(new_SFP_rules!G18,";",",")))</f>
        <v>mapsrule --create cur_h_ALL_FCOE_100G_SR4_QSFP_10 -group ALL_FCOE_100G_SR4_QSFP -severity warning -qt 86400 -monitor CURRENT -value 10 -op GE -action raslog,snmp-trap,email,sfp-marginal</v>
      </c>
      <c r="B18" t="str">
        <f>CONCATENATE("mapsrule --create ",new_SFP_rules!D18,new_SFP_rules!A18,"_",new_SFP_rules!C18)</f>
        <v>mapsrule --create cur_h_ALL_FCOE_100G_SR4_QSFP_10</v>
      </c>
      <c r="C18" t="str">
        <f>CONCATENATE(" -group ",new_SFP_rules!A18)</f>
        <v xml:space="preserve"> -group ALL_FCOE_100G_SR4_QSFP</v>
      </c>
    </row>
    <row r="19" spans="1:3" x14ac:dyDescent="0.35">
      <c r="A19" t="str">
        <f>IF(ISBLANK(new_SFP_rules!C19),"",CONCATENATE(B19,C19," -severity ",new_SFP_rules!E19," -qt ",new_SFP_rules!F19," -monitor CURRENT -value ",new_SFP_rules!C19, " -op GE -action ",SUBSTITUTE(new_SFP_rules!G19,";",",")))</f>
        <v>mapsrule --create cur_h_ALL_100M_16GSWL_QSFP_10 -group ALL_100M_16GSWL_QSFP -severity warning -qt 86400 -monitor CURRENT -value 10 -op GE -action raslog,snmp-trap,email,sfp-marginal</v>
      </c>
      <c r="B19" t="str">
        <f>CONCATENATE("mapsrule --create ",new_SFP_rules!D19,new_SFP_rules!A19,"_",new_SFP_rules!C19)</f>
        <v>mapsrule --create cur_h_ALL_100M_16GSWL_QSFP_10</v>
      </c>
      <c r="C19" t="str">
        <f>CONCATENATE(" -group ",new_SFP_rules!A19)</f>
        <v xml:space="preserve"> -group ALL_100M_16GSWL_QSFP</v>
      </c>
    </row>
    <row r="20" spans="1:3" x14ac:dyDescent="0.35">
      <c r="A20" t="str">
        <f>IF(ISBLANK(new_SFP_rules!C20),"",CONCATENATE(B20,C20," -severity ",new_SFP_rules!E20," -qt ",new_SFP_rules!F20," -monitor CURRENT -value ",new_SFP_rules!C20, " -op GE -action ",SUBSTITUTE(new_SFP_rules!G20,";",",")))</f>
        <v>mapsrule --create cur_h_ALL_2K_QSFP_39 -group ALL_2K_QSFP -severity warning -qt 86400 -monitor CURRENT -value 39 -op GE -action raslog,snmp-trap,email,sfp-marginal</v>
      </c>
      <c r="B20" t="str">
        <f>CONCATENATE("mapsrule --create ",new_SFP_rules!D20,new_SFP_rules!A20,"_",new_SFP_rules!C20)</f>
        <v>mapsrule --create cur_h_ALL_2K_QSFP_39</v>
      </c>
      <c r="C20" t="str">
        <f>CONCATENATE(" -group ",new_SFP_rules!A20)</f>
        <v xml:space="preserve"> -group ALL_2K_QSFP</v>
      </c>
    </row>
    <row r="21" spans="1:3" x14ac:dyDescent="0.35">
      <c r="A21" t="str">
        <f>IF(ISBLANK(new_SFP_rules!C21),"",CONCATENATE(B21,C21," -severity ",new_SFP_rules!E21," -qt ",new_SFP_rules!F21," -monitor CURRENT -value ",new_SFP_rules!C21, " -op GE -action ",SUBSTITUTE(new_SFP_rules!G21,";",",")))</f>
        <v>mapsrule --create cur_h_ALL_25Km_64GELWL_SFP_90 -group ALL_25Km_64GELWL_SFP -severity warning -qt 86400 -monitor CURRENT -value 90 -op GE -action raslog,snmp-trap,email,sfp-marginal</v>
      </c>
      <c r="B21" t="str">
        <f>CONCATENATE("mapsrule --create ",new_SFP_rules!D21,new_SFP_rules!A21,"_",new_SFP_rules!C21)</f>
        <v>mapsrule --create cur_h_ALL_25Km_64GELWL_SFP_90</v>
      </c>
      <c r="C21" t="str">
        <f>CONCATENATE(" -group ",new_SFP_rules!A21)</f>
        <v xml:space="preserve"> -group ALL_25Km_64GELWL_SFP</v>
      </c>
    </row>
    <row r="22" spans="1:3" x14ac:dyDescent="0.35">
      <c r="A22" t="str">
        <f>IF(ISBLANK(new_SFP_rules!C22),"",CONCATENATE(B22,C22," -severity ",new_SFP_rules!E22," -qt ",new_SFP_rules!F22," -monitor CURRENT -value ",new_SFP_rules!C22, " -op GE -action ",SUBSTITUTE(new_SFP_rules!G22,";",",")))</f>
        <v>mapsrule --create cur_h_ALL_2Km_GEN7LWL_QSFP_80 -group ALL_2Km_GEN7LWL_QSFP -severity warning -qt 86400 -monitor CURRENT -value 80 -op GE -action raslog,snmp-trap,email,sfp-marginal</v>
      </c>
      <c r="B22" t="str">
        <f>CONCATENATE("mapsrule --create ",new_SFP_rules!D22,new_SFP_rules!A22,"_",new_SFP_rules!C22)</f>
        <v>mapsrule --create cur_h_ALL_2Km_GEN7LWL_QSFP_80</v>
      </c>
      <c r="C22" t="str">
        <f>CONCATENATE(" -group ",new_SFP_rules!A22)</f>
        <v xml:space="preserve"> -group ALL_2Km_GEN7LWL_QSFP</v>
      </c>
    </row>
    <row r="23" spans="1:3" x14ac:dyDescent="0.35">
      <c r="A23" t="str">
        <f>IF(ISBLANK(new_SFP_rules!C23),"",CONCATENATE(B23,C23," -severity ",new_SFP_rules!E23," -qt ",new_SFP_rules!F23," -monitor CURRENT -value ",new_SFP_rules!C23, " -op GE -action ",SUBSTITUTE(new_SFP_rules!G23,";",",")))</f>
        <v>mapsrule --create cur_h_ALL_64GSWL_SFP_90 -group ALL_64GSWL_SFP -severity warning -qt 86400 -monitor CURRENT -value 90 -op GE -action raslog,snmp-trap,email,sfp-marginal</v>
      </c>
      <c r="B23" t="str">
        <f>CONCATENATE("mapsrule --create ",new_SFP_rules!D23,new_SFP_rules!A23,"_",new_SFP_rules!C23)</f>
        <v>mapsrule --create cur_h_ALL_64GSWL_SFP_90</v>
      </c>
      <c r="C23" t="str">
        <f>CONCATENATE(" -group ",new_SFP_rules!A23)</f>
        <v xml:space="preserve"> -group ALL_64GSWL_SFP</v>
      </c>
    </row>
    <row r="24" spans="1:3" x14ac:dyDescent="0.35">
      <c r="A24" t="str">
        <f>IF(ISBLANK(new_SFP_rules!C24),"",CONCATENATE(B24,C24," -severity ",new_SFP_rules!E24," -qt ",new_SFP_rules!F24," -monitor CURRENT -value ",new_SFP_rules!C24, " -op GE -action ",SUBSTITUTE(new_SFP_rules!G24,";",",")))</f>
        <v>mapsrule --create cur_h_ALL_64GSWL_SFP_DD_10 -group ALL_64GSWL_SFP_DD -severity warning -qt 86400 -monitor CURRENT -value 10 -op GE -action raslog,snmp-trap,email,sfp-marginal</v>
      </c>
      <c r="B24" t="str">
        <f>CONCATENATE("mapsrule --create ",new_SFP_rules!D24,new_SFP_rules!A24,"_",new_SFP_rules!C24)</f>
        <v>mapsrule --create cur_h_ALL_64GSWL_SFP_DD_10</v>
      </c>
      <c r="C24" t="str">
        <f>CONCATENATE(" -group ",new_SFP_rules!A24)</f>
        <v xml:space="preserve"> -group ALL_64GSWL_SFP_DD</v>
      </c>
    </row>
    <row r="25" spans="1:3" x14ac:dyDescent="0.35">
      <c r="A25" t="str">
        <f>IF(ISBLANK(new_SFP_rules!C25),"",CONCATENATE(B25,C25," -severity ",new_SFP_rules!E25," -qt ",new_SFP_rules!F25," -monitor CURRENT -value ",new_SFP_rules!C25, " -op GE -action ",SUBSTITUTE(new_SFP_rules!G25,";",",")))</f>
        <v>mapsrule --create cur_h_ALL_64GLWL_SFP_10 -group ALL_64GLWL_SFP -severity warning -qt 86400 -monitor CURRENT -value 10 -op GE -action raslog,snmp-trap,email,sfp-marginal</v>
      </c>
      <c r="B25" t="str">
        <f>CONCATENATE("mapsrule --create ",new_SFP_rules!D25,new_SFP_rules!A25,"_",new_SFP_rules!C25)</f>
        <v>mapsrule --create cur_h_ALL_64GLWL_SFP_10</v>
      </c>
      <c r="C25" t="str">
        <f>CONCATENATE(" -group ",new_SFP_rules!A25)</f>
        <v xml:space="preserve"> -group ALL_64GLWL_SFP</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B1" workbookViewId="0">
      <selection activeCell="A6" sqref="A6:C7"/>
    </sheetView>
  </sheetViews>
  <sheetFormatPr defaultRowHeight="14.5" x14ac:dyDescent="0.35"/>
  <cols>
    <col min="1" max="1" width="160.6328125" customWidth="1"/>
    <col min="2" max="2" width="50.6328125" customWidth="1"/>
    <col min="3" max="3" width="24.90625" customWidth="1"/>
  </cols>
  <sheetData>
    <row r="1" spans="1:3" x14ac:dyDescent="0.35">
      <c r="A1" t="s">
        <v>20</v>
      </c>
      <c r="B1" t="s">
        <v>21</v>
      </c>
      <c r="C1" t="s">
        <v>0</v>
      </c>
    </row>
    <row r="2" spans="1:3" x14ac:dyDescent="0.35">
      <c r="A2" t="str">
        <f>IF(ISBLANK(new_SFP_rules!C2),"",CONCATENATE(B2,C2," -severity ",new_SFP_rules!K2," -qt ",new_SFP_rules!L2," -monitor CURRENT -value ",new_SFP_rules!H2, " -op LE -action ",SUBSTITUTE(new_SFP_rules!M2,";",",")))</f>
        <v>mapsrule --create cur_l_ALL_10GE_SR_SFP_3 -group ALL_10GE_SR_SFP -severity warning -qt 86400 -monitor CURRENT -value 3 -op LE -action raslog,snmp-trap,email,sfp-marginal</v>
      </c>
      <c r="B2" t="str">
        <f>CONCATENATE("mapsrule --create ",new_SFP_rules!J2,new_SFP_rules!A2,"_",new_SFP_rules!H2)</f>
        <v>mapsrule --create cur_l_ALL_10GE_SR_SFP_3</v>
      </c>
      <c r="C2" t="str">
        <f>CONCATENATE(" -group ",new_SFP_rules!A2)</f>
        <v xml:space="preserve"> -group ALL_10GE_SR_SFP</v>
      </c>
    </row>
    <row r="3" spans="1:3" x14ac:dyDescent="0.35">
      <c r="A3" t="str">
        <f>IF(ISBLANK(new_SFP_rules!C3),"",CONCATENATE(B3,C3," -severity ",new_SFP_rules!K3," -qt ",new_SFP_rules!L3," -monitor CURRENT -value ",new_SFP_rules!H3, " -op LE -action ",SUBSTITUTE(new_SFP_rules!M3,";",",")))</f>
        <v>mapsrule --create cur_l_ALL_10GE_LR_SFP_8 -group ALL_10GE_LR_SFP -severity warning -qt 86400 -monitor CURRENT -value 8 -op LE -action raslog,snmp-trap,email,sfp-marginal</v>
      </c>
      <c r="B3" t="str">
        <f>CONCATENATE("mapsrule --create ",new_SFP_rules!J3,new_SFP_rules!A3,"_",new_SFP_rules!H3)</f>
        <v>mapsrule --create cur_l_ALL_10GE_LR_SFP_8</v>
      </c>
      <c r="C3" t="str">
        <f>CONCATENATE(" -group ",new_SFP_rules!A3)</f>
        <v xml:space="preserve"> -group ALL_10GE_LR_SFP</v>
      </c>
    </row>
    <row r="4" spans="1:3" x14ac:dyDescent="0.35">
      <c r="A4" t="str">
        <f>IF(ISBLANK(new_SFP_rules!C4),"",CONCATENATE(B4,C4," -severity ",new_SFP_rules!K4," -qt ",new_SFP_rules!L4," -monitor CURRENT -value ",new_SFP_rules!H4, " -op LE -action ",SUBSTITUTE(new_SFP_rules!M4,";",",")))</f>
        <v>mapsrule --create cur_l_ALL_10GSWL_SFP_2 -group ALL_10GSWL_SFP -severity warning -qt 86400 -monitor CURRENT -value 2 -op LE -action raslog,snmp-trap,email,sfp-marginal</v>
      </c>
      <c r="B4" t="str">
        <f>CONCATENATE("mapsrule --create ",new_SFP_rules!J4,new_SFP_rules!A4,"_",new_SFP_rules!H4)</f>
        <v>mapsrule --create cur_l_ALL_10GSWL_SFP_2</v>
      </c>
      <c r="C4" t="str">
        <f>CONCATENATE(" -group ",new_SFP_rules!A4)</f>
        <v xml:space="preserve"> -group ALL_10GSWL_SFP</v>
      </c>
    </row>
    <row r="5" spans="1:3" x14ac:dyDescent="0.35">
      <c r="A5" t="str">
        <f>IF(ISBLANK(new_SFP_rules!C5),"",CONCATENATE(B5,C5," -severity ",new_SFP_rules!K5," -qt ",new_SFP_rules!L5," -monitor CURRENT -value ",new_SFP_rules!H5, " -op LE -action ",SUBSTITUTE(new_SFP_rules!M5,";",",")))</f>
        <v>mapsrule --create cur_l_ALL_10GLWL_SFP_8 -group ALL_10GLWL_SFP -severity warning -qt 86400 -monitor CURRENT -value 8 -op LE -action raslog,snmp-trap,email,sfp-marginal</v>
      </c>
      <c r="B5" t="str">
        <f>CONCATENATE("mapsrule --create ",new_SFP_rules!J5,new_SFP_rules!A5,"_",new_SFP_rules!H5)</f>
        <v>mapsrule --create cur_l_ALL_10GLWL_SFP_8</v>
      </c>
      <c r="C5" t="str">
        <f>CONCATENATE(" -group ",new_SFP_rules!A5)</f>
        <v xml:space="preserve"> -group ALL_10GLWL_SFP</v>
      </c>
    </row>
    <row r="6" spans="1:3" x14ac:dyDescent="0.35">
      <c r="A6" t="str">
        <f>IF(ISBLANK(new_SFP_rules!C6),"",CONCATENATE(B6,C6," -severity ",new_SFP_rules!K6," -qt ",new_SFP_rules!L6," -monitor CURRENT -value ",new_SFP_rules!H6, " -op LE -action ",SUBSTITUTE(new_SFP_rules!M6,";",",")))</f>
        <v>mapsrule --create cur_l_ALL_16GSWL_SFP_2 -group ALL_16GSWL_SFP -severity warning -qt 86400 -monitor CURRENT -value 2 -op LE -action raslog,snmp-trap,email,sfp-marginal</v>
      </c>
      <c r="B6" t="str">
        <f>CONCATENATE("mapsrule --create ",new_SFP_rules!J6,new_SFP_rules!A6,"_",new_SFP_rules!H6)</f>
        <v>mapsrule --create cur_l_ALL_16GSWL_SFP_2</v>
      </c>
      <c r="C6" t="str">
        <f>CONCATENATE(" -group ",new_SFP_rules!A6)</f>
        <v xml:space="preserve"> -group ALL_16GSWL_SFP</v>
      </c>
    </row>
    <row r="7" spans="1:3" x14ac:dyDescent="0.35">
      <c r="A7" t="str">
        <f>IF(ISBLANK(new_SFP_rules!C7),"",CONCATENATE(B7,C7," -severity ",new_SFP_rules!K7," -qt ",new_SFP_rules!L7," -monitor CURRENT -value ",new_SFP_rules!H7, " -op LE -action ",SUBSTITUTE(new_SFP_rules!M7,";",",")))</f>
        <v>mapsrule --create cur_l_ALL_16GLWL_SFP_1 -group ALL_16GLWL_SFP -severity warning -qt 86400 -monitor CURRENT -value 1 -op LE -action raslog,snmp-trap,email,sfp-marginal</v>
      </c>
      <c r="B7" t="str">
        <f>CONCATENATE("mapsrule --create ",new_SFP_rules!J7,new_SFP_rules!A7,"_",new_SFP_rules!H7)</f>
        <v>mapsrule --create cur_l_ALL_16GLWL_SFP_1</v>
      </c>
      <c r="C7" t="str">
        <f>CONCATENATE(" -group ",new_SFP_rules!A7)</f>
        <v xml:space="preserve"> -group ALL_16GLWL_SFP</v>
      </c>
    </row>
    <row r="8" spans="1:3" x14ac:dyDescent="0.35">
      <c r="A8" t="str">
        <f>IF(ISBLANK(new_SFP_rules!C8),"",CONCATENATE(B8,C8," -severity ",new_SFP_rules!K8," -qt ",new_SFP_rules!L8," -monitor CURRENT -value ",new_SFP_rules!H8, " -op LE -action ",SUBSTITUTE(new_SFP_rules!M8,";",",")))</f>
        <v>mapsrule --create cur_l_ALL_25Km_16GLWL_SFP_1 -group ALL_25Km_16GLWL_SFP -severity warning -qt 86400 -monitor CURRENT -value 1 -op LE -action raslog,snmp-trap,email,sfp-marginal</v>
      </c>
      <c r="B8" t="str">
        <f>CONCATENATE("mapsrule --create ",new_SFP_rules!J8,new_SFP_rules!A8,"_",new_SFP_rules!H8)</f>
        <v>mapsrule --create cur_l_ALL_25Km_16GLWL_SFP_1</v>
      </c>
      <c r="C8" t="str">
        <f>CONCATENATE(" -group ",new_SFP_rules!A8)</f>
        <v xml:space="preserve"> -group ALL_25Km_16GLWL_SFP</v>
      </c>
    </row>
    <row r="9" spans="1:3" x14ac:dyDescent="0.35">
      <c r="A9" t="str">
        <f>IF(ISBLANK(new_SFP_rules!C9),"",CONCATENATE(B9,C9," -severity ",new_SFP_rules!K9," -qt ",new_SFP_rules!L9," -monitor CURRENT -value ",new_SFP_rules!H9, " -op LE -action ",SUBSTITUTE(new_SFP_rules!M9,";",",")))</f>
        <v>mapsrule --create cur_l_ALL_32GSWL_SFP_1 -group ALL_32GSWL_SFP -severity warning -qt 86400 -monitor CURRENT -value 1 -op LE -action raslog,snmp-trap,email,sfp-marginal</v>
      </c>
      <c r="B9" t="str">
        <f>CONCATENATE("mapsrule --create ",new_SFP_rules!J9,new_SFP_rules!A9,"_",new_SFP_rules!H9)</f>
        <v>mapsrule --create cur_l_ALL_32GSWL_SFP_1</v>
      </c>
      <c r="C9" t="str">
        <f>CONCATENATE(" -group ",new_SFP_rules!A9)</f>
        <v xml:space="preserve"> -group ALL_32GSWL_SFP</v>
      </c>
    </row>
    <row r="10" spans="1:3" x14ac:dyDescent="0.35">
      <c r="A10" t="str">
        <f>IF(ISBLANK(new_SFP_rules!C10),"",CONCATENATE(B10,C10," -severity ",new_SFP_rules!K10," -qt ",new_SFP_rules!L10," -monitor CURRENT -value ",new_SFP_rules!H10, " -op LE -action ",SUBSTITUTE(new_SFP_rules!M10,";",",")))</f>
        <v>mapsrule --create cur_l_ALL_32GLWL_SFP_1 -group ALL_32GLWL_SFP -severity warning -qt 86400 -monitor CURRENT -value 1 -op LE -action raslog,snmp-trap,email,sfp-marginal</v>
      </c>
      <c r="B10" t="str">
        <f>CONCATENATE("mapsrule --create ",new_SFP_rules!J10,new_SFP_rules!A10,"_",new_SFP_rules!H10)</f>
        <v>mapsrule --create cur_l_ALL_32GLWL_SFP_1</v>
      </c>
      <c r="C10" t="str">
        <f>CONCATENATE(" -group ",new_SFP_rules!A10)</f>
        <v xml:space="preserve"> -group ALL_32GLWL_SFP</v>
      </c>
    </row>
    <row r="11" spans="1:3" x14ac:dyDescent="0.35">
      <c r="A11" t="str">
        <f>IF(ISBLANK(new_SFP_rules!C12),"",CONCATENATE(B11,C11," -severity ",new_SFP_rules!K12," -qt ",new_SFP_rules!L12," -monitor CURRENT -value ",new_SFP_rules!H12, " -op LE -action ",SUBSTITUTE(new_SFP_rules!M12,";",",")))</f>
        <v>mapsrule --create cur_l_ALL_25Km_32GELWL_SFP_10 -group ALL_25Km_32GELWL_SFP -severity warning -qt 86400 -monitor CURRENT -value 10 -op LE -action raslog,snmp-trap,email,sfp-marginal</v>
      </c>
      <c r="B11" t="str">
        <f>CONCATENATE("mapsrule --create ",new_SFP_rules!J12,new_SFP_rules!A12,"_",new_SFP_rules!H12)</f>
        <v>mapsrule --create cur_l_ALL_25Km_32GELWL_SFP_10</v>
      </c>
      <c r="C11" t="str">
        <f>CONCATENATE(" -group ",new_SFP_rules!A12)</f>
        <v xml:space="preserve"> -group ALL_25Km_32GELWL_SFP</v>
      </c>
    </row>
    <row r="12" spans="1:3" x14ac:dyDescent="0.35">
      <c r="A12" t="str">
        <f>IF(ISBLANK(new_SFP_rules!C13),"",CONCATENATE(B12,C12," -severity ",new_SFP_rules!K13," -qt ",new_SFP_rules!L13," -monitor CURRENT -value ",new_SFP_rules!H13, " -op LE -action ",SUBSTITUTE(new_SFP_rules!M13,";",",")))</f>
        <v>mapsrule --create cur_l_ALL_25Km_32GELWL_JBA_SFP_6 -group ALL_25Km_32GELWL_JBA_SFP -severity warning -qt 86400 -monitor CURRENT -value 6 -op LE -action raslog,snmp-trap,email,sfp-marginal</v>
      </c>
      <c r="B12" t="str">
        <f>CONCATENATE("mapsrule --create ",new_SFP_rules!J13,new_SFP_rules!A13,"_",new_SFP_rules!H13)</f>
        <v>mapsrule --create cur_l_ALL_25Km_32GELWL_JBA_SFP_6</v>
      </c>
      <c r="C12" t="str">
        <f>CONCATENATE(" -group ",new_SFP_rules!A13)</f>
        <v xml:space="preserve"> -group ALL_25Km_32GELWL_JBA_SFP</v>
      </c>
    </row>
    <row r="13" spans="1:3" x14ac:dyDescent="0.35">
      <c r="A13" t="str">
        <f>IF(ISBLANK(new_SFP_rules!C13),"",CONCATENATE(B13,C13," -severity ",new_SFP_rules!K13," -qt ",new_SFP_rules!L13," -monitor CURRENT -value ",new_SFP_rules!H13, " -op LE -action ",SUBSTITUTE(new_SFP_rules!M13,";",",")))</f>
        <v>mapsrule --create cur_l_ALL_25Km_32GELWL_JBA_SFP_6 -group ALL_25Km_32GELWL_JBA_SFP -severity warning -qt 86400 -monitor CURRENT -value 6 -op LE -action raslog,snmp-trap,email,sfp-marginal</v>
      </c>
      <c r="B13" t="str">
        <f>CONCATENATE("mapsrule --create ",new_SFP_rules!J13,new_SFP_rules!A13,"_",new_SFP_rules!H13)</f>
        <v>mapsrule --create cur_l_ALL_25Km_32GELWL_JBA_SFP_6</v>
      </c>
      <c r="C13" t="str">
        <f>CONCATENATE(" -group ",new_SFP_rules!A13)</f>
        <v xml:space="preserve"> -group ALL_25Km_32GELWL_JBA_SFP</v>
      </c>
    </row>
    <row r="14" spans="1:3" x14ac:dyDescent="0.35">
      <c r="A14" t="str">
        <f>IF(ISBLANK(new_SFP_rules!C14),"",CONCATENATE(B14,C14," -severity ",new_SFP_rules!K14," -qt ",new_SFP_rules!L14," -monitor CURRENT -value ",new_SFP_rules!H14, " -op LE -action ",SUBSTITUTE(new_SFP_rules!M14,";",",")))</f>
        <v>mapsrule --create cur_l_ALL_2Km_32GLWL_QSFP_1 -group ALL_2Km_32GLWL_QSFP -severity warning -qt 86400 -monitor CURRENT -value 1 -op LE -action raslog,snmp-trap,email,sfp-marginal</v>
      </c>
      <c r="B14" t="str">
        <f>CONCATENATE("mapsrule --create ",new_SFP_rules!J14,new_SFP_rules!A14,"_",new_SFP_rules!H14)</f>
        <v>mapsrule --create cur_l_ALL_2Km_32GLWL_QSFP_1</v>
      </c>
      <c r="C14" t="str">
        <f>CONCATENATE(" -group ",new_SFP_rules!A14)</f>
        <v xml:space="preserve"> -group ALL_2Km_32GLWL_QSFP</v>
      </c>
    </row>
    <row r="15" spans="1:3" x14ac:dyDescent="0.35">
      <c r="A15" t="str">
        <f>IF(ISBLANK(new_SFP_rules!C15),"",CONCATENATE(B15,C15," -severity ",new_SFP_rules!K15," -qt ",new_SFP_rules!L15," -monitor CURRENT -value ",new_SFP_rules!H15, " -op LE -action ",SUBSTITUTE(new_SFP_rules!M15,";",",")))</f>
        <v>mapsrule --create cur_l_ALL_32GSWL_QSFP_1 -group ALL_32GSWL_QSFP -severity warning -qt 86400 -monitor CURRENT -value 1 -op LE -action raslog,snmp-trap,email,sfp-marginal</v>
      </c>
      <c r="B15" t="str">
        <f>CONCATENATE("mapsrule --create ",new_SFP_rules!J15,new_SFP_rules!A15,"_",new_SFP_rules!H15)</f>
        <v>mapsrule --create cur_l_ALL_32GSWL_QSFP_1</v>
      </c>
      <c r="C15" t="str">
        <f>CONCATENATE(" -group ",new_SFP_rules!A15)</f>
        <v xml:space="preserve"> -group ALL_32GSWL_QSFP</v>
      </c>
    </row>
    <row r="16" spans="1:3" x14ac:dyDescent="0.35">
      <c r="A16" t="str">
        <f>IF(ISBLANK(new_SFP_rules!C16),"",CONCATENATE(B16,C16," -severity ",new_SFP_rules!K16," -qt ",new_SFP_rules!L16," -monitor CURRENT -value ",new_SFP_rules!H16, " -op LE -action ",SUBSTITUTE(new_SFP_rules!M16,";",",")))</f>
        <v>mapsrule --create cur_l_ALL_FCOE_40G_QSFP_1 -group ALL_FCOE_40G_QSFP -severity warning -qt 86400 -monitor CURRENT -value 1 -op LE -action raslog,snmp-trap,email,sfp-marginal</v>
      </c>
      <c r="B16" t="str">
        <f>CONCATENATE("mapsrule --create ",new_SFP_rules!J16,new_SFP_rules!A16,"_",new_SFP_rules!H16)</f>
        <v>mapsrule --create cur_l_ALL_FCOE_40G_QSFP_1</v>
      </c>
      <c r="C16" t="str">
        <f>CONCATENATE(" -group ",new_SFP_rules!A16)</f>
        <v xml:space="preserve"> -group ALL_FCOE_40G_QSFP</v>
      </c>
    </row>
    <row r="17" spans="1:3" x14ac:dyDescent="0.35">
      <c r="A17" t="str">
        <f>IF(ISBLANK(new_SFP_rules!C17),"",CONCATENATE(B17,C17," -severity ",new_SFP_rules!K17," -qt ",new_SFP_rules!L17," -monitor CURRENT -value ",new_SFP_rules!H17, " -op LE -action ",SUBSTITUTE(new_SFP_rules!M17,";",",")))</f>
        <v>mapsrule --create cur_l_ALL_FCOE_40G_QSFP_LR_8 -group ALL_FCOE_40G_QSFP_LR -severity warning -qt 86400 -monitor CURRENT -value 8 -op LE -action raslog,snmp-trap,email,sfp-marginal</v>
      </c>
      <c r="B17" t="str">
        <f>CONCATENATE("mapsrule --create ",new_SFP_rules!J17,new_SFP_rules!A17,"_",new_SFP_rules!H17)</f>
        <v>mapsrule --create cur_l_ALL_FCOE_40G_QSFP_LR_8</v>
      </c>
      <c r="C17" t="str">
        <f>CONCATENATE(" -group ",new_SFP_rules!A17)</f>
        <v xml:space="preserve"> -group ALL_FCOE_40G_QSFP_LR</v>
      </c>
    </row>
    <row r="18" spans="1:3" x14ac:dyDescent="0.35">
      <c r="A18" t="str">
        <f>IF(ISBLANK(new_SFP_rules!C18),"",CONCATENATE(B18,C18," -severity ",new_SFP_rules!K18," -qt ",new_SFP_rules!L18," -monitor CURRENT -value ",new_SFP_rules!H18, " -op LE -action ",SUBSTITUTE(new_SFP_rules!M18,";",",")))</f>
        <v>mapsrule --create cur_l_ALL_FCOE_100G_SR4_QSFP_2 -group ALL_FCOE_100G_SR4_QSFP -severity warning -qt 86400 -monitor CURRENT -value 2 -op LE -action raslog,snmp-trap,email,sfp-marginal</v>
      </c>
      <c r="B18" t="str">
        <f>CONCATENATE("mapsrule --create ",new_SFP_rules!J18,new_SFP_rules!A18,"_",new_SFP_rules!H18)</f>
        <v>mapsrule --create cur_l_ALL_FCOE_100G_SR4_QSFP_2</v>
      </c>
      <c r="C18" t="str">
        <f>CONCATENATE(" -group ",new_SFP_rules!A18)</f>
        <v xml:space="preserve"> -group ALL_FCOE_100G_SR4_QSFP</v>
      </c>
    </row>
    <row r="19" spans="1:3" x14ac:dyDescent="0.35">
      <c r="A19" t="str">
        <f>IF(ISBLANK(new_SFP_rules!C19),"",CONCATENATE(B19,C19," -severity ",new_SFP_rules!K19," -qt ",new_SFP_rules!L19," -monitor CURRENT -value ",new_SFP_rules!H19, " -op LE -action ",SUBSTITUTE(new_SFP_rules!M19,";",",")))</f>
        <v>mapsrule --create cur_l_ALL_100M_16GSWL_QSFP_1 -group ALL_100M_16GSWL_QSFP -severity warning -qt 86400 -monitor CURRENT -value 1 -op LE -action raslog,snmp-trap,email,sfp-marginal</v>
      </c>
      <c r="B19" t="str">
        <f>CONCATENATE("mapsrule --create ",new_SFP_rules!J19,new_SFP_rules!A19,"_",new_SFP_rules!H19)</f>
        <v>mapsrule --create cur_l_ALL_100M_16GSWL_QSFP_1</v>
      </c>
      <c r="C19" t="str">
        <f>CONCATENATE(" -group ",new_SFP_rules!A19)</f>
        <v xml:space="preserve"> -group ALL_100M_16GSWL_QSFP</v>
      </c>
    </row>
    <row r="20" spans="1:3" x14ac:dyDescent="0.35">
      <c r="A20" t="str">
        <f>IF(ISBLANK(new_SFP_rules!C20),"",CONCATENATE(B20,C20," -severity ",new_SFP_rules!K20," -qt ",new_SFP_rules!L20," -monitor CURRENT -value ",new_SFP_rules!H20, " -op LE -action ",SUBSTITUTE(new_SFP_rules!M20,";",",")))</f>
        <v>mapsrule --create cur_l_ALL_2K_QSFP_3 -group ALL_2K_QSFP -severity warning -qt 86400 -monitor CURRENT -value 3 -op LE -action raslog,snmp-trap,email,sfp-marginal</v>
      </c>
      <c r="B20" t="str">
        <f>CONCATENATE("mapsrule --create ",new_SFP_rules!J20,new_SFP_rules!A20,"_",new_SFP_rules!H20)</f>
        <v>mapsrule --create cur_l_ALL_2K_QSFP_3</v>
      </c>
      <c r="C20" t="str">
        <f>CONCATENATE(" -group ",new_SFP_rules!A20)</f>
        <v xml:space="preserve"> -group ALL_2K_QSFP</v>
      </c>
    </row>
    <row r="21" spans="1:3" x14ac:dyDescent="0.35">
      <c r="A21" t="str">
        <f>IF(ISBLANK(new_SFP_rules!C21),"",CONCATENATE(B21,C21," -severity ",new_SFP_rules!K21," -qt ",new_SFP_rules!L21," -monitor CURRENT -value ",new_SFP_rules!H21, " -op LE -action ",SUBSTITUTE(new_SFP_rules!M21,";",",")))</f>
        <v>mapsrule --create cur_l_ALL_25Km_64GELWL_SFP_6 -group ALL_25Km_64GELWL_SFP -severity warning -qt 86400 -monitor CURRENT -value 6 -op LE -action raslog,snmp-trap,email,sfp-marginal</v>
      </c>
      <c r="B21" t="str">
        <f>CONCATENATE("mapsrule --create ",new_SFP_rules!J21,new_SFP_rules!A21,"_",new_SFP_rules!H21)</f>
        <v>mapsrule --create cur_l_ALL_25Km_64GELWL_SFP_6</v>
      </c>
      <c r="C21" t="str">
        <f>CONCATENATE(" -group ",new_SFP_rules!A21)</f>
        <v xml:space="preserve"> -group ALL_25Km_64GELWL_SFP</v>
      </c>
    </row>
    <row r="22" spans="1:3" x14ac:dyDescent="0.35">
      <c r="A22" t="str">
        <f>IF(ISBLANK(new_SFP_rules!C22),"",CONCATENATE(B22,C22," -severity ",new_SFP_rules!K22," -qt ",new_SFP_rules!L22," -monitor CURRENT -value ",new_SFP_rules!H22, " -op LE -action ",SUBSTITUTE(new_SFP_rules!M22,";",",")))</f>
        <v>mapsrule --create cur_l_ALL_2Km_GEN7LWL_QSFP_10 -group ALL_2Km_GEN7LWL_QSFP -severity warning -qt 86400 -monitor CURRENT -value 10 -op LE -action raslog,snmp-trap,email,sfp-marginal</v>
      </c>
      <c r="B22" t="str">
        <f>CONCATENATE("mapsrule --create ",new_SFP_rules!J22,new_SFP_rules!A22,"_",new_SFP_rules!H22)</f>
        <v>mapsrule --create cur_l_ALL_2Km_GEN7LWL_QSFP_10</v>
      </c>
      <c r="C22" t="str">
        <f>CONCATENATE(" -group ",new_SFP_rules!A22)</f>
        <v xml:space="preserve"> -group ALL_2Km_GEN7LWL_QSFP</v>
      </c>
    </row>
    <row r="23" spans="1:3" x14ac:dyDescent="0.35">
      <c r="A23" t="str">
        <f>IF(ISBLANK(new_SFP_rules!C23),"",CONCATENATE(B23,C23," -severity ",new_SFP_rules!K23," -qt ",new_SFP_rules!L23," -monitor CURRENT -value ",new_SFP_rules!H23, " -op LE -action ",SUBSTITUTE(new_SFP_rules!M23,";",",")))</f>
        <v>mapsrule --create cur_l_ALL_64GSWL_SFP_6 -group ALL_64GSWL_SFP -severity warning -qt 86400 -monitor CURRENT -value 6 -op LE -action raslog,snmp-trap,email,sfp-marginal</v>
      </c>
      <c r="B23" t="str">
        <f>CONCATENATE("mapsrule --create ",new_SFP_rules!J23,new_SFP_rules!A23,"_",new_SFP_rules!H23)</f>
        <v>mapsrule --create cur_l_ALL_64GSWL_SFP_6</v>
      </c>
      <c r="C23" t="str">
        <f>CONCATENATE(" -group ",new_SFP_rules!A23)</f>
        <v xml:space="preserve"> -group ALL_64GSWL_SFP</v>
      </c>
    </row>
    <row r="24" spans="1:3" x14ac:dyDescent="0.35">
      <c r="A24" t="str">
        <f>IF(ISBLANK(new_SFP_rules!C24),"",CONCATENATE(B24,C24," -severity ",new_SFP_rules!K24," -qt ",new_SFP_rules!L24," -monitor CURRENT -value ",new_SFP_rules!H24, " -op LE -action ",SUBSTITUTE(new_SFP_rules!M24,";",",")))</f>
        <v>mapsrule --create cur_l_ALL_64GSWL_SFP_DD_2 -group ALL_64GSWL_SFP_DD -severity warning -qt 86400 -monitor CURRENT -value 2 -op LE -action raslog,snmp-trap,email,sfp-marginal</v>
      </c>
      <c r="B24" t="str">
        <f>CONCATENATE("mapsrule --create ",new_SFP_rules!J24,new_SFP_rules!A24,"_",new_SFP_rules!H24)</f>
        <v>mapsrule --create cur_l_ALL_64GSWL_SFP_DD_2</v>
      </c>
      <c r="C24" t="str">
        <f>CONCATENATE(" -group ",new_SFP_rules!A24)</f>
        <v xml:space="preserve"> -group ALL_64GSWL_SFP_DD</v>
      </c>
    </row>
    <row r="25" spans="1:3" x14ac:dyDescent="0.35">
      <c r="A25" t="str">
        <f>IF(ISBLANK(new_SFP_rules!C25),"",CONCATENATE(B25,C25," -severity ",new_SFP_rules!K25," -qt ",new_SFP_rules!L25," -monitor CURRENT -value ",new_SFP_rules!H25, " -op LE -action ",SUBSTITUTE(new_SFP_rules!M25,";",",")))</f>
        <v>mapsrule --create cur_l_ALL_64GLWL_SFP_2 -group ALL_64GLWL_SFP -severity warning -qt 86400 -monitor CURRENT -value 2 -op LE -action raslog,snmp-trap,email,sfp-marginal</v>
      </c>
      <c r="B25" t="str">
        <f>CONCATENATE("mapsrule --create ",new_SFP_rules!J25,new_SFP_rules!A25,"_",new_SFP_rules!H25)</f>
        <v>mapsrule --create cur_l_ALL_64GLWL_SFP_2</v>
      </c>
      <c r="C25" t="str">
        <f>CONCATENATE(" -group ",new_SFP_rules!A25)</f>
        <v xml:space="preserve"> -group ALL_64GLWL_SFP</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B1" workbookViewId="0">
      <selection activeCell="A6" sqref="A6:C7"/>
    </sheetView>
  </sheetViews>
  <sheetFormatPr defaultRowHeight="14.5" x14ac:dyDescent="0.35"/>
  <cols>
    <col min="1" max="1" width="160.6328125" customWidth="1"/>
    <col min="2" max="2" width="50.6328125" customWidth="1"/>
    <col min="3" max="3" width="24.90625" customWidth="1"/>
  </cols>
  <sheetData>
    <row r="1" spans="1:3" x14ac:dyDescent="0.35">
      <c r="A1" t="s">
        <v>20</v>
      </c>
      <c r="B1" t="s">
        <v>21</v>
      </c>
      <c r="C1" t="s">
        <v>0</v>
      </c>
    </row>
    <row r="2" spans="1:3" x14ac:dyDescent="0.35">
      <c r="A2" t="str">
        <f>IF(ISBLANK(new_SFP_rules!N2),"",CONCATENATE(B2,C2," -severity ",new_SFP_rules!P2," -qt ",new_SFP_rules!Q2," -monitor VOLTAGE -value ",new_SFP_rules!N2, " -op GE -action ",SUBSTITUTE(new_SFP_rules!R2,";",",")))</f>
        <v>mapsrule --create volt_h_ALL_10GE_SR_SFP_3600 -group ALL_10GE_SR_SFP -severity warning -qt 86400 -monitor VOLTAGE -value 3600 -op GE -action raslog,snmp-trap,email,sfp-marginal</v>
      </c>
      <c r="B2" t="str">
        <f>CONCATENATE("mapsrule --create ",new_SFP_rules!O2,new_SFP_rules!A2,"_",new_SFP_rules!N2)</f>
        <v>mapsrule --create volt_h_ALL_10GE_SR_SFP_3600</v>
      </c>
      <c r="C2" t="str">
        <f>CONCATENATE(" -group ",new_SFP_rules!A2)</f>
        <v xml:space="preserve"> -group ALL_10GE_SR_SFP</v>
      </c>
    </row>
    <row r="3" spans="1:3" x14ac:dyDescent="0.35">
      <c r="A3" t="str">
        <f>IF(ISBLANK(new_SFP_rules!N3),"",CONCATENATE(B3,C3," -severity ",new_SFP_rules!P3," -qt ",new_SFP_rules!Q3," -monitor VOLTAGE -value ",new_SFP_rules!N3, " -op GE -action ",SUBSTITUTE(new_SFP_rules!R3,";",",")))</f>
        <v>mapsrule --create volt_h_ALL_10GE_LR_SFP_3600 -group ALL_10GE_LR_SFP -severity warning -qt 86400 -monitor VOLTAGE -value 3600 -op GE -action raslog,snmp-trap,email,sfp-marginal</v>
      </c>
      <c r="B3" t="str">
        <f>CONCATENATE("mapsrule --create ",new_SFP_rules!O3,new_SFP_rules!A3,"_",new_SFP_rules!N3)</f>
        <v>mapsrule --create volt_h_ALL_10GE_LR_SFP_3600</v>
      </c>
      <c r="C3" t="str">
        <f>CONCATENATE(" -group ",new_SFP_rules!A3)</f>
        <v xml:space="preserve"> -group ALL_10GE_LR_SFP</v>
      </c>
    </row>
    <row r="4" spans="1:3" x14ac:dyDescent="0.35">
      <c r="A4" t="str">
        <f>IF(ISBLANK(new_SFP_rules!N4),"",CONCATENATE(B4,C4," -severity ",new_SFP_rules!P4," -qt ",new_SFP_rules!Q4," -monitor VOLTAGE -value ",new_SFP_rules!N4, " -op GE -action ",SUBSTITUTE(new_SFP_rules!R4,";",",")))</f>
        <v>mapsrule --create volt_h_ALL_10GSWL_SFP_3600 -group ALL_10GSWL_SFP -severity warning -qt 86400 -monitor VOLTAGE -value 3600 -op GE -action raslog,snmp-trap,email,sfp-marginal</v>
      </c>
      <c r="B4" t="str">
        <f>CONCATENATE("mapsrule --create ",new_SFP_rules!O4,new_SFP_rules!A4,"_",new_SFP_rules!N4)</f>
        <v>mapsrule --create volt_h_ALL_10GSWL_SFP_3600</v>
      </c>
      <c r="C4" t="str">
        <f>CONCATENATE(" -group ",new_SFP_rules!A4)</f>
        <v xml:space="preserve"> -group ALL_10GSWL_SFP</v>
      </c>
    </row>
    <row r="5" spans="1:3" x14ac:dyDescent="0.35">
      <c r="A5" t="str">
        <f>IF(ISBLANK(new_SFP_rules!N5),"",CONCATENATE(B5,C5," -severity ",new_SFP_rules!P5," -qt ",new_SFP_rules!Q5," -monitor VOLTAGE -value ",new_SFP_rules!N5, " -op GE -action ",SUBSTITUTE(new_SFP_rules!R5,";",",")))</f>
        <v>mapsrule --create volt_h_ALL_10GLWL_SFP_3600 -group ALL_10GLWL_SFP -severity warning -qt 86400 -monitor VOLTAGE -value 3600 -op GE -action raslog,snmp-trap,email,sfp-marginal</v>
      </c>
      <c r="B5" t="str">
        <f>CONCATENATE("mapsrule --create ",new_SFP_rules!O5,new_SFP_rules!A5,"_",new_SFP_rules!N5)</f>
        <v>mapsrule --create volt_h_ALL_10GLWL_SFP_3600</v>
      </c>
      <c r="C5" t="str">
        <f>CONCATENATE(" -group ",new_SFP_rules!A5)</f>
        <v xml:space="preserve"> -group ALL_10GLWL_SFP</v>
      </c>
    </row>
    <row r="6" spans="1:3" x14ac:dyDescent="0.35">
      <c r="A6" t="str">
        <f>IF(ISBLANK(new_SFP_rules!N6),"",CONCATENATE(B6,C6," -severity ",new_SFP_rules!P6," -qt ",new_SFP_rules!Q6," -monitor VOLTAGE -value ",new_SFP_rules!N6, " -op GE -action ",SUBSTITUTE(new_SFP_rules!R6,";",",")))</f>
        <v>mapsrule --create volt_h_ALL_16GSWL_SFP_3600 -group ALL_16GSWL_SFP -severity warning -qt 86400 -monitor VOLTAGE -value 3600 -op GE -action raslog,snmp-trap,email,sfp-marginal</v>
      </c>
      <c r="B6" t="str">
        <f>CONCATENATE("mapsrule --create ",new_SFP_rules!O6,new_SFP_rules!A6,"_",new_SFP_rules!N6)</f>
        <v>mapsrule --create volt_h_ALL_16GSWL_SFP_3600</v>
      </c>
      <c r="C6" t="str">
        <f>CONCATENATE(" -group ",new_SFP_rules!A6)</f>
        <v xml:space="preserve"> -group ALL_16GSWL_SFP</v>
      </c>
    </row>
    <row r="7" spans="1:3" x14ac:dyDescent="0.35">
      <c r="A7" t="str">
        <f>IF(ISBLANK(new_SFP_rules!N7),"",CONCATENATE(B7,C7," -severity ",new_SFP_rules!P7," -qt ",new_SFP_rules!Q7," -monitor VOLTAGE -value ",new_SFP_rules!N7, " -op GE -action ",SUBSTITUTE(new_SFP_rules!R7,";",",")))</f>
        <v>mapsrule --create volt_h_ALL_16GLWL_SFP_3600 -group ALL_16GLWL_SFP -severity warning -qt 86400 -monitor VOLTAGE -value 3600 -op GE -action raslog,snmp-trap,email,sfp-marginal</v>
      </c>
      <c r="B7" t="str">
        <f>CONCATENATE("mapsrule --create ",new_SFP_rules!O7,new_SFP_rules!A7,"_",new_SFP_rules!N7)</f>
        <v>mapsrule --create volt_h_ALL_16GLWL_SFP_3600</v>
      </c>
      <c r="C7" t="str">
        <f>CONCATENATE(" -group ",new_SFP_rules!A7)</f>
        <v xml:space="preserve"> -group ALL_16GLWL_SFP</v>
      </c>
    </row>
    <row r="8" spans="1:3" x14ac:dyDescent="0.35">
      <c r="A8" t="str">
        <f>IF(ISBLANK(new_SFP_rules!N8),"",CONCATENATE(B8,C8," -severity ",new_SFP_rules!P8," -qt ",new_SFP_rules!Q8," -monitor VOLTAGE -value ",new_SFP_rules!N8, " -op GE -action ",SUBSTITUTE(new_SFP_rules!R8,";",",")))</f>
        <v>mapsrule --create volt_h_ALL_25Km_16GLWL_SFP_3600 -group ALL_25Km_16GLWL_SFP -severity warning -qt 86400 -monitor VOLTAGE -value 3600 -op GE -action raslog,snmp-trap,email,sfp-marginal</v>
      </c>
      <c r="B8" t="str">
        <f>CONCATENATE("mapsrule --create ",new_SFP_rules!O8,new_SFP_rules!A8,"_",new_SFP_rules!N8)</f>
        <v>mapsrule --create volt_h_ALL_25Km_16GLWL_SFP_3600</v>
      </c>
      <c r="C8" t="str">
        <f>CONCATENATE(" -group ",new_SFP_rules!A8)</f>
        <v xml:space="preserve"> -group ALL_25Km_16GLWL_SFP</v>
      </c>
    </row>
    <row r="9" spans="1:3" x14ac:dyDescent="0.35">
      <c r="A9" t="str">
        <f>IF(ISBLANK(new_SFP_rules!N9),"",CONCATENATE(B9,C9," -severity ",new_SFP_rules!P9," -qt ",new_SFP_rules!Q9," -monitor VOLTAGE -value ",new_SFP_rules!N9, " -op GE -action ",SUBSTITUTE(new_SFP_rules!R9,";",",")))</f>
        <v>mapsrule --create volt_h_ALL_32GSWL_SFP_3630 -group ALL_32GSWL_SFP -severity warning -qt 86400 -monitor VOLTAGE -value 3630 -op GE -action raslog,snmp-trap,email,sfp-marginal</v>
      </c>
      <c r="B9" t="str">
        <f>CONCATENATE("mapsrule --create ",new_SFP_rules!O9,new_SFP_rules!A9,"_",new_SFP_rules!N9)</f>
        <v>mapsrule --create volt_h_ALL_32GSWL_SFP_3630</v>
      </c>
      <c r="C9" t="str">
        <f>CONCATENATE(" -group ",new_SFP_rules!A9)</f>
        <v xml:space="preserve"> -group ALL_32GSWL_SFP</v>
      </c>
    </row>
    <row r="10" spans="1:3" x14ac:dyDescent="0.35">
      <c r="A10" t="str">
        <f>IF(ISBLANK(new_SFP_rules!N10),"",CONCATENATE(B10,C10," -severity ",new_SFP_rules!P10," -qt ",new_SFP_rules!Q10," -monitor VOLTAGE -value ",new_SFP_rules!N10, " -op GE -action ",SUBSTITUTE(new_SFP_rules!R10,";",",")))</f>
        <v>mapsrule --create volt_h_ALL_32GLWL_SFP_3600 -group ALL_32GLWL_SFP -severity warning -qt 86400 -monitor VOLTAGE -value 3600 -op GE -action raslog,snmp-trap,email,sfp-marginal</v>
      </c>
      <c r="B10" t="str">
        <f>CONCATENATE("mapsrule --create ",new_SFP_rules!O10,new_SFP_rules!A10,"_",new_SFP_rules!N10)</f>
        <v>mapsrule --create volt_h_ALL_32GLWL_SFP_3600</v>
      </c>
      <c r="C10" t="str">
        <f>CONCATENATE(" -group ",new_SFP_rules!A10)</f>
        <v xml:space="preserve"> -group ALL_32GLWL_SFP</v>
      </c>
    </row>
    <row r="11" spans="1:3" x14ac:dyDescent="0.35">
      <c r="A11" t="str">
        <f>IF(ISBLANK(new_SFP_rules!N11),"",CONCATENATE(B11,C11," -severity ",new_SFP_rules!P11," -qt ",new_SFP_rules!Q11," -monitor VOLTAGE -value ",new_SFP_rules!N11, " -op GE -action ",SUBSTITUTE(new_SFP_rules!R11,";",",")))</f>
        <v>mapsrule --create volt_h_ALL_32GLWL_JDB_SFP_3600 -group ALL_32GLWL_JDB_SFP -severity warning -qt 86400 -monitor VOLTAGE -value 3600 -op GE -action raslog,snmp-trap,email,sfp-marginal</v>
      </c>
      <c r="B11" t="str">
        <f>CONCATENATE("mapsrule --create ",new_SFP_rules!O11,new_SFP_rules!A11,"_",new_SFP_rules!N11)</f>
        <v>mapsrule --create volt_h_ALL_32GLWL_JDB_SFP_3600</v>
      </c>
      <c r="C11" t="str">
        <f>CONCATENATE(" -group ",new_SFP_rules!A11)</f>
        <v xml:space="preserve"> -group ALL_32GLWL_JDB_SFP</v>
      </c>
    </row>
    <row r="12" spans="1:3" x14ac:dyDescent="0.35">
      <c r="A12" t="str">
        <f>IF(ISBLANK(new_SFP_rules!N12),"",CONCATENATE(B12,C12," -severity ",new_SFP_rules!P12," -qt ",new_SFP_rules!Q12," -monitor VOLTAGE -value ",new_SFP_rules!N12, " -op GE -action ",SUBSTITUTE(new_SFP_rules!R12,";",",")))</f>
        <v>mapsrule --create volt_h_ALL_25Km_32GELWL_SFP_3600 -group ALL_25Km_32GELWL_SFP -severity warning -qt 86400 -monitor VOLTAGE -value 3600 -op GE -action raslog,snmp-trap,email,sfp-marginal</v>
      </c>
      <c r="B12" t="str">
        <f>CONCATENATE("mapsrule --create ",new_SFP_rules!O12,new_SFP_rules!A12,"_",new_SFP_rules!N12)</f>
        <v>mapsrule --create volt_h_ALL_25Km_32GELWL_SFP_3600</v>
      </c>
      <c r="C12" t="str">
        <f>CONCATENATE(" -group ",new_SFP_rules!A12)</f>
        <v xml:space="preserve"> -group ALL_25Km_32GELWL_SFP</v>
      </c>
    </row>
    <row r="13" spans="1:3" x14ac:dyDescent="0.35">
      <c r="A13" t="str">
        <f>IF(ISBLANK(new_SFP_rules!N13),"",CONCATENATE(B13,C13," -severity ",new_SFP_rules!P13," -qt ",new_SFP_rules!Q13," -monitor VOLTAGE -value ",new_SFP_rules!N13, " -op GE -action ",SUBSTITUTE(new_SFP_rules!R13,";",",")))</f>
        <v>mapsrule --create volt_h_ALL_25Km_32GELWL_JBA_SFP_3630 -group ALL_25Km_32GELWL_JBA_SFP -severity warning -qt 86400 -monitor VOLTAGE -value 3630 -op GE -action raslog,snmp-trap,email,sfp-marginal</v>
      </c>
      <c r="B13" t="str">
        <f>CONCATENATE("mapsrule --create ",new_SFP_rules!O13,new_SFP_rules!A13,"_",new_SFP_rules!N13)</f>
        <v>mapsrule --create volt_h_ALL_25Km_32GELWL_JBA_SFP_3630</v>
      </c>
      <c r="C13" t="str">
        <f>CONCATENATE(" -group ",new_SFP_rules!A13)</f>
        <v xml:space="preserve"> -group ALL_25Km_32GELWL_JBA_SFP</v>
      </c>
    </row>
    <row r="14" spans="1:3" x14ac:dyDescent="0.35">
      <c r="A14" t="str">
        <f>IF(ISBLANK(new_SFP_rules!N14),"",CONCATENATE(B14,C14," -severity ",new_SFP_rules!P14," -qt ",new_SFP_rules!Q14," -monitor VOLTAGE -value ",new_SFP_rules!N14, " -op GE -action ",SUBSTITUTE(new_SFP_rules!R14,";",",")))</f>
        <v>mapsrule --create volt_h_ALL_2Km_32GLWL_QSFP_3604 -group ALL_2Km_32GLWL_QSFP -severity warning -qt 86400 -monitor VOLTAGE -value 3604 -op GE -action raslog,snmp-trap,email,sfp-marginal</v>
      </c>
      <c r="B14" t="str">
        <f>CONCATENATE("mapsrule --create ",new_SFP_rules!O14,new_SFP_rules!A14,"_",new_SFP_rules!N14)</f>
        <v>mapsrule --create volt_h_ALL_2Km_32GLWL_QSFP_3604</v>
      </c>
      <c r="C14" t="str">
        <f>CONCATENATE(" -group ",new_SFP_rules!A14)</f>
        <v xml:space="preserve"> -group ALL_2Km_32GLWL_QSFP</v>
      </c>
    </row>
    <row r="15" spans="1:3" x14ac:dyDescent="0.35">
      <c r="A15" t="str">
        <f>IF(ISBLANK(new_SFP_rules!N15),"",CONCATENATE(B15,C15," -severity ",new_SFP_rules!P15," -qt ",new_SFP_rules!Q15," -monitor VOLTAGE -value ",new_SFP_rules!N15, " -op GE -action ",SUBSTITUTE(new_SFP_rules!R15,";",",")))</f>
        <v>mapsrule --create volt_h_ALL_32GSWL_QSFP_3630 -group ALL_32GSWL_QSFP -severity warning -qt 86400 -monitor VOLTAGE -value 3630 -op GE -action raslog,snmp-trap,email,sfp-marginal</v>
      </c>
      <c r="B15" t="str">
        <f>CONCATENATE("mapsrule --create ",new_SFP_rules!O15,new_SFP_rules!A15,"_",new_SFP_rules!N15)</f>
        <v>mapsrule --create volt_h_ALL_32GSWL_QSFP_3630</v>
      </c>
      <c r="C15" t="str">
        <f>CONCATENATE(" -group ",new_SFP_rules!A15)</f>
        <v xml:space="preserve"> -group ALL_32GSWL_QSFP</v>
      </c>
    </row>
    <row r="16" spans="1:3" x14ac:dyDescent="0.35">
      <c r="A16" t="str">
        <f>IF(ISBLANK(new_SFP_rules!N16),"",CONCATENATE(B16,C16," -severity ",new_SFP_rules!P16," -qt ",new_SFP_rules!Q16," -monitor VOLTAGE -value ",new_SFP_rules!N16, " -op GE -action ",SUBSTITUTE(new_SFP_rules!R16,";",",")))</f>
        <v>mapsrule --create volt_h_ALL_FCOE_40G_QSFP_3630 -group ALL_FCOE_40G_QSFP -severity warning -qt 86400 -monitor VOLTAGE -value 3630 -op GE -action raslog,snmp-trap,email,sfp-marginal</v>
      </c>
      <c r="B16" t="str">
        <f>CONCATENATE("mapsrule --create ",new_SFP_rules!O16,new_SFP_rules!A16,"_",new_SFP_rules!N16)</f>
        <v>mapsrule --create volt_h_ALL_FCOE_40G_QSFP_3630</v>
      </c>
      <c r="C16" t="str">
        <f>CONCATENATE(" -group ",new_SFP_rules!A16)</f>
        <v xml:space="preserve"> -group ALL_FCOE_40G_QSFP</v>
      </c>
    </row>
    <row r="17" spans="1:3" x14ac:dyDescent="0.35">
      <c r="A17" t="str">
        <f>IF(ISBLANK(new_SFP_rules!N17),"",CONCATENATE(B17,C17," -severity ",new_SFP_rules!P17," -qt ",new_SFP_rules!Q17," -monitor VOLTAGE -value ",new_SFP_rules!N17, " -op GE -action ",SUBSTITUTE(new_SFP_rules!R17,";",",")))</f>
        <v>mapsrule --create volt_h_ALL_FCOE_40G_QSFP_LR_3630 -group ALL_FCOE_40G_QSFP_LR -severity warning -qt 86400 -monitor VOLTAGE -value 3630 -op GE -action raslog,snmp-trap,email,sfp-marginal</v>
      </c>
      <c r="B17" t="str">
        <f>CONCATENATE("mapsrule --create ",new_SFP_rules!O17,new_SFP_rules!A17,"_",new_SFP_rules!N17)</f>
        <v>mapsrule --create volt_h_ALL_FCOE_40G_QSFP_LR_3630</v>
      </c>
      <c r="C17" t="str">
        <f>CONCATENATE(" -group ",new_SFP_rules!A17)</f>
        <v xml:space="preserve"> -group ALL_FCOE_40G_QSFP_LR</v>
      </c>
    </row>
    <row r="18" spans="1:3" x14ac:dyDescent="0.35">
      <c r="A18" t="str">
        <f>IF(ISBLANK(new_SFP_rules!N18),"",CONCATENATE(B18,C18," -severity ",new_SFP_rules!P18," -qt ",new_SFP_rules!Q18," -monitor VOLTAGE -value ",new_SFP_rules!N18, " -op GE -action ",SUBSTITUTE(new_SFP_rules!R18,";",",")))</f>
        <v>mapsrule --create volt_h_ALL_FCOE_100G_SR4_QSFP_3630 -group ALL_FCOE_100G_SR4_QSFP -severity warning -qt 86400 -monitor VOLTAGE -value 3630 -op GE -action raslog,snmp-trap,email,sfp-marginal</v>
      </c>
      <c r="B18" t="str">
        <f>CONCATENATE("mapsrule --create ",new_SFP_rules!O18,new_SFP_rules!A18,"_",new_SFP_rules!N18)</f>
        <v>mapsrule --create volt_h_ALL_FCOE_100G_SR4_QSFP_3630</v>
      </c>
      <c r="C18" t="str">
        <f>CONCATENATE(" -group ",new_SFP_rules!A18)</f>
        <v xml:space="preserve"> -group ALL_FCOE_100G_SR4_QSFP</v>
      </c>
    </row>
    <row r="19" spans="1:3" x14ac:dyDescent="0.35">
      <c r="A19" t="str">
        <f>IF(ISBLANK(new_SFP_rules!N19),"",CONCATENATE(B19,C19," -severity ",new_SFP_rules!P19," -qt ",new_SFP_rules!Q19," -monitor VOLTAGE -value ",new_SFP_rules!N19, " -op GE -action ",SUBSTITUTE(new_SFP_rules!R19,";",",")))</f>
        <v>mapsrule --create volt_h_ALL_100M_16GSWL_QSFP_3630 -group ALL_100M_16GSWL_QSFP -severity warning -qt 86400 -monitor VOLTAGE -value 3630 -op GE -action raslog,snmp-trap,email,sfp-marginal</v>
      </c>
      <c r="B19" t="str">
        <f>CONCATENATE("mapsrule --create ",new_SFP_rules!O19,new_SFP_rules!A19,"_",new_SFP_rules!N19)</f>
        <v>mapsrule --create volt_h_ALL_100M_16GSWL_QSFP_3630</v>
      </c>
      <c r="C19" t="str">
        <f>CONCATENATE(" -group ",new_SFP_rules!A19)</f>
        <v xml:space="preserve"> -group ALL_100M_16GSWL_QSFP</v>
      </c>
    </row>
    <row r="20" spans="1:3" x14ac:dyDescent="0.35">
      <c r="A20" t="str">
        <f>IF(ISBLANK(new_SFP_rules!N20),"",CONCATENATE(B20,C20," -severity ",new_SFP_rules!P20," -qt ",new_SFP_rules!Q20," -monitor VOLTAGE -value ",new_SFP_rules!N20, " -op GE -action ",SUBSTITUTE(new_SFP_rules!R20,";",",")))</f>
        <v>mapsrule --create volt_h_ALL_2K_QSFP_3600 -group ALL_2K_QSFP -severity warning -qt 86400 -monitor VOLTAGE -value 3600 -op GE -action raslog,snmp-trap,email,sfp-marginal</v>
      </c>
      <c r="B20" t="str">
        <f>CONCATENATE("mapsrule --create ",new_SFP_rules!O20,new_SFP_rules!A20,"_",new_SFP_rules!N20)</f>
        <v>mapsrule --create volt_h_ALL_2K_QSFP_3600</v>
      </c>
      <c r="C20" t="str">
        <f>CONCATENATE(" -group ",new_SFP_rules!A20)</f>
        <v xml:space="preserve"> -group ALL_2K_QSFP</v>
      </c>
    </row>
    <row r="21" spans="1:3" x14ac:dyDescent="0.35">
      <c r="A21" t="str">
        <f>IF(ISBLANK(new_SFP_rules!N21),"",CONCATENATE(B21,C21," -severity ",new_SFP_rules!P21," -qt ",new_SFP_rules!Q21," -monitor VOLTAGE -value ",new_SFP_rules!N21, " -op GE -action ",SUBSTITUTE(new_SFP_rules!R21,";",",")))</f>
        <v>mapsrule --create volt_h_ALL_25Km_64GELWL_SFP_3630 -group ALL_25Km_64GELWL_SFP -severity warning -qt 86400 -monitor VOLTAGE -value 3630 -op GE -action raslog,snmp-trap,email,sfp-marginal</v>
      </c>
      <c r="B21" t="str">
        <f>CONCATENATE("mapsrule --create ",new_SFP_rules!O21,new_SFP_rules!A21,"_",new_SFP_rules!N21)</f>
        <v>mapsrule --create volt_h_ALL_25Km_64GELWL_SFP_3630</v>
      </c>
      <c r="C21" t="str">
        <f>CONCATENATE(" -group ",new_SFP_rules!A21)</f>
        <v xml:space="preserve"> -group ALL_25Km_64GELWL_SFP</v>
      </c>
    </row>
    <row r="22" spans="1:3" x14ac:dyDescent="0.35">
      <c r="A22" t="str">
        <f>IF(ISBLANK(new_SFP_rules!N22),"",CONCATENATE(B22,C22," -severity ",new_SFP_rules!P22," -qt ",new_SFP_rules!Q22," -monitor VOLTAGE -value ",new_SFP_rules!N22, " -op GE -action ",SUBSTITUTE(new_SFP_rules!R22,";",",")))</f>
        <v>mapsrule --create volt_h_ALL_2Km_GEN7LWL_QSFP_3630 -group ALL_2Km_GEN7LWL_QSFP -severity warning -qt 86400 -monitor VOLTAGE -value 3630 -op GE -action raslog,snmp-trap,email,sfp-marginal</v>
      </c>
      <c r="B22" t="str">
        <f>CONCATENATE("mapsrule --create ",new_SFP_rules!O22,new_SFP_rules!A22,"_",new_SFP_rules!N22)</f>
        <v>mapsrule --create volt_h_ALL_2Km_GEN7LWL_QSFP_3630</v>
      </c>
      <c r="C22" t="str">
        <f>CONCATENATE(" -group ",new_SFP_rules!A22)</f>
        <v xml:space="preserve"> -group ALL_2Km_GEN7LWL_QSFP</v>
      </c>
    </row>
    <row r="23" spans="1:3" x14ac:dyDescent="0.35">
      <c r="A23" t="str">
        <f>IF(ISBLANK(new_SFP_rules!N23),"",CONCATENATE(B23,C23," -severity ",new_SFP_rules!P23," -qt ",new_SFP_rules!Q23," -monitor VOLTAGE -value ",new_SFP_rules!N23, " -op GE -action ",SUBSTITUTE(new_SFP_rules!R23,";",",")))</f>
        <v>mapsrule --create volt_h_ALL_64GSWL_SFP_3630 -group ALL_64GSWL_SFP -severity warning -qt 86400 -monitor VOLTAGE -value 3630 -op GE -action raslog,snmp-trap,email,sfp-marginal</v>
      </c>
      <c r="B23" t="str">
        <f>CONCATENATE("mapsrule --create ",new_SFP_rules!O23,new_SFP_rules!A23,"_",new_SFP_rules!N23)</f>
        <v>mapsrule --create volt_h_ALL_64GSWL_SFP_3630</v>
      </c>
      <c r="C23" t="str">
        <f>CONCATENATE(" -group ",new_SFP_rules!A23)</f>
        <v xml:space="preserve"> -group ALL_64GSWL_SFP</v>
      </c>
    </row>
    <row r="24" spans="1:3" x14ac:dyDescent="0.35">
      <c r="A24" t="str">
        <f>IF(ISBLANK(new_SFP_rules!N24),"",CONCATENATE(B24,C24," -severity ",new_SFP_rules!P24," -qt ",new_SFP_rules!Q24," -monitor VOLTAGE -value ",new_SFP_rules!N24, " -op GE -action ",SUBSTITUTE(new_SFP_rules!R24,";",",")))</f>
        <v>mapsrule --create volt_h_ALL_64GSWL_SFP_DD_3630 -group ALL_64GSWL_SFP_DD -severity warning -qt 86400 -monitor VOLTAGE -value 3630 -op GE -action raslog,snmp-trap,email,sfp-marginal</v>
      </c>
      <c r="B24" t="str">
        <f>CONCATENATE("mapsrule --create ",new_SFP_rules!O24,new_SFP_rules!A24,"_",new_SFP_rules!N24)</f>
        <v>mapsrule --create volt_h_ALL_64GSWL_SFP_DD_3630</v>
      </c>
      <c r="C24" t="str">
        <f>CONCATENATE(" -group ",new_SFP_rules!A24)</f>
        <v xml:space="preserve"> -group ALL_64GSWL_SFP_DD</v>
      </c>
    </row>
    <row r="25" spans="1:3" x14ac:dyDescent="0.35">
      <c r="A25" t="str">
        <f>IF(ISBLANK(new_SFP_rules!N25),"",CONCATENATE(B25,C25," -severity ",new_SFP_rules!P25," -qt ",new_SFP_rules!Q25," -monitor VOLTAGE -value ",new_SFP_rules!N25, " -op GE -action ",SUBSTITUTE(new_SFP_rules!R25,";",",")))</f>
        <v>mapsrule --create volt_h_ALL_64GLWL_SFP_3630 -group ALL_64GLWL_SFP -severity warning -qt 86400 -monitor VOLTAGE -value 3630 -op GE -action raslog,snmp-trap,email,sfp-marginal</v>
      </c>
      <c r="B25" t="str">
        <f>CONCATENATE("mapsrule --create ",new_SFP_rules!O25,new_SFP_rules!A25,"_",new_SFP_rules!N25)</f>
        <v>mapsrule --create volt_h_ALL_64GLWL_SFP_3630</v>
      </c>
      <c r="C25" t="str">
        <f>CONCATENATE(" -group ",new_SFP_rules!A25)</f>
        <v xml:space="preserve"> -group ALL_64GLWL_SFP</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B1" workbookViewId="0">
      <selection activeCell="A6" sqref="A6:C7"/>
    </sheetView>
  </sheetViews>
  <sheetFormatPr defaultRowHeight="14.5" x14ac:dyDescent="0.35"/>
  <cols>
    <col min="1" max="1" width="160.6328125" customWidth="1"/>
    <col min="2" max="2" width="50.6328125" customWidth="1"/>
    <col min="3" max="3" width="24.90625" customWidth="1"/>
  </cols>
  <sheetData>
    <row r="1" spans="1:3" x14ac:dyDescent="0.35">
      <c r="A1" t="s">
        <v>20</v>
      </c>
      <c r="B1" t="s">
        <v>21</v>
      </c>
      <c r="C1" t="s">
        <v>0</v>
      </c>
    </row>
    <row r="2" spans="1:3" x14ac:dyDescent="0.35">
      <c r="A2" t="str">
        <f>IF(ISBLANK(new_SFP_rules!S2),"",CONCATENATE(B2,C2," -severity ",new_SFP_rules!U2," -qt ",new_SFP_rules!V2," -monitor VOLTAGE -value ",new_SFP_rules!S2, " -op LE -action ",SUBSTITUTE(new_SFP_rules!W2,";",",")))</f>
        <v>mapsrule --create volt_l_ALL_10GE_SR_SFP_3000 -group ALL_10GE_SR_SFP -severity warning -qt 86400 -monitor VOLTAGE -value 3000 -op LE -action raslog,snmp-trap,email,sfp-marginal</v>
      </c>
      <c r="B2" t="str">
        <f>CONCATENATE("mapsrule --create ",new_SFP_rules!T2,new_SFP_rules!A2,"_",new_SFP_rules!S2)</f>
        <v>mapsrule --create volt_l_ALL_10GE_SR_SFP_3000</v>
      </c>
      <c r="C2" t="str">
        <f>CONCATENATE(" -group ",new_SFP_rules!A2)</f>
        <v xml:space="preserve"> -group ALL_10GE_SR_SFP</v>
      </c>
    </row>
    <row r="3" spans="1:3" x14ac:dyDescent="0.35">
      <c r="A3" t="str">
        <f>IF(ISBLANK(new_SFP_rules!S3),"",CONCATENATE(B3,C3," -severity ",new_SFP_rules!U3," -qt ",new_SFP_rules!V3," -monitor VOLTAGE -value ",new_SFP_rules!S3, " -op LE -action ",SUBSTITUTE(new_SFP_rules!W3,";",",")))</f>
        <v>mapsrule --create volt_l_ALL_10GE_LR_SFP_2900 -group ALL_10GE_LR_SFP -severity warning -qt 86400 -monitor VOLTAGE -value 2900 -op LE -action raslog,snmp-trap,email,sfp-marginal</v>
      </c>
      <c r="B3" t="str">
        <f>CONCATENATE("mapsrule --create ",new_SFP_rules!T3,new_SFP_rules!A3,"_",new_SFP_rules!S3)</f>
        <v>mapsrule --create volt_l_ALL_10GE_LR_SFP_2900</v>
      </c>
      <c r="C3" t="str">
        <f>CONCATENATE(" -group ",new_SFP_rules!A3)</f>
        <v xml:space="preserve"> -group ALL_10GE_LR_SFP</v>
      </c>
    </row>
    <row r="4" spans="1:3" x14ac:dyDescent="0.35">
      <c r="A4" t="str">
        <f>IF(ISBLANK(new_SFP_rules!S4),"",CONCATENATE(B4,C4," -severity ",new_SFP_rules!U4," -qt ",new_SFP_rules!V4," -monitor VOLTAGE -value ",new_SFP_rules!S4, " -op LE -action ",SUBSTITUTE(new_SFP_rules!W4,";",",")))</f>
        <v>mapsrule --create volt_l_ALL_10GSWL_SFP_3000 -group ALL_10GSWL_SFP -severity warning -qt 86400 -monitor VOLTAGE -value 3000 -op LE -action raslog,snmp-trap,email,sfp-marginal</v>
      </c>
      <c r="B4" t="str">
        <f>CONCATENATE("mapsrule --create ",new_SFP_rules!T4,new_SFP_rules!A4,"_",new_SFP_rules!S4)</f>
        <v>mapsrule --create volt_l_ALL_10GSWL_SFP_3000</v>
      </c>
      <c r="C4" t="str">
        <f>CONCATENATE(" -group ",new_SFP_rules!A4)</f>
        <v xml:space="preserve"> -group ALL_10GSWL_SFP</v>
      </c>
    </row>
    <row r="5" spans="1:3" x14ac:dyDescent="0.35">
      <c r="A5" t="str">
        <f>IF(ISBLANK(new_SFP_rules!S5),"",CONCATENATE(B5,C5," -severity ",new_SFP_rules!U5," -qt ",new_SFP_rules!V5," -monitor VOLTAGE -value ",new_SFP_rules!S5, " -op LE -action ",SUBSTITUTE(new_SFP_rules!W5,";",",")))</f>
        <v>mapsrule --create volt_l_ALL_10GLWL_SFP_2970 -group ALL_10GLWL_SFP -severity warning -qt 86400 -monitor VOLTAGE -value 2970 -op LE -action raslog,snmp-trap,email,sfp-marginal</v>
      </c>
      <c r="B5" t="str">
        <f>CONCATENATE("mapsrule --create ",new_SFP_rules!T5,new_SFP_rules!A5,"_",new_SFP_rules!S5)</f>
        <v>mapsrule --create volt_l_ALL_10GLWL_SFP_2970</v>
      </c>
      <c r="C5" t="str">
        <f>CONCATENATE(" -group ",new_SFP_rules!A5)</f>
        <v xml:space="preserve"> -group ALL_10GLWL_SFP</v>
      </c>
    </row>
    <row r="6" spans="1:3" x14ac:dyDescent="0.35">
      <c r="A6" t="str">
        <f>IF(ISBLANK(new_SFP_rules!S6),"",CONCATENATE(B6,C6," -severity ",new_SFP_rules!U6," -qt ",new_SFP_rules!V6," -monitor VOLTAGE -value ",new_SFP_rules!S6, " -op LE -action ",SUBSTITUTE(new_SFP_rules!W6,";",",")))</f>
        <v>mapsrule --create volt_l_ALL_16GSWL_SFP_3000 -group ALL_16GSWL_SFP -severity warning -qt 86400 -monitor VOLTAGE -value 3000 -op LE -action raslog,snmp-trap,email,sfp-marginal</v>
      </c>
      <c r="B6" t="str">
        <f>CONCATENATE("mapsrule --create ",new_SFP_rules!T6,new_SFP_rules!A6,"_",new_SFP_rules!S6)</f>
        <v>mapsrule --create volt_l_ALL_16GSWL_SFP_3000</v>
      </c>
      <c r="C6" t="str">
        <f>CONCATENATE(" -group ",new_SFP_rules!A6)</f>
        <v xml:space="preserve"> -group ALL_16GSWL_SFP</v>
      </c>
    </row>
    <row r="7" spans="1:3" x14ac:dyDescent="0.35">
      <c r="A7" t="str">
        <f>IF(ISBLANK(new_SFP_rules!S7),"",CONCATENATE(B7,C7," -severity ",new_SFP_rules!U7," -qt ",new_SFP_rules!V7," -monitor VOLTAGE -value ",new_SFP_rules!S7, " -op LE -action ",SUBSTITUTE(new_SFP_rules!W7,";",",")))</f>
        <v>mapsrule --create volt_l_ALL_16GLWL_SFP_3000 -group ALL_16GLWL_SFP -severity warning -qt 86400 -monitor VOLTAGE -value 3000 -op LE -action raslog,snmp-trap,email,sfp-marginal</v>
      </c>
      <c r="B7" t="str">
        <f>CONCATENATE("mapsrule --create ",new_SFP_rules!T7,new_SFP_rules!A7,"_",new_SFP_rules!S7)</f>
        <v>mapsrule --create volt_l_ALL_16GLWL_SFP_3000</v>
      </c>
      <c r="C7" t="str">
        <f>CONCATENATE(" -group ",new_SFP_rules!A7)</f>
        <v xml:space="preserve"> -group ALL_16GLWL_SFP</v>
      </c>
    </row>
    <row r="8" spans="1:3" x14ac:dyDescent="0.35">
      <c r="A8" t="str">
        <f>IF(ISBLANK(new_SFP_rules!S8),"",CONCATENATE(B8,C8," -severity ",new_SFP_rules!U8," -qt ",new_SFP_rules!V8," -monitor VOLTAGE -value ",new_SFP_rules!S8, " -op LE -action ",SUBSTITUTE(new_SFP_rules!W8,";",",")))</f>
        <v>mapsrule --create volt_l_ALL_25Km_16GLWL_SFP_3000 -group ALL_25Km_16GLWL_SFP -severity warning -qt 86400 -monitor VOLTAGE -value 3000 -op LE -action raslog,snmp-trap,email,sfp-marginal</v>
      </c>
      <c r="B8" t="str">
        <f>CONCATENATE("mapsrule --create ",new_SFP_rules!T8,new_SFP_rules!A8,"_",new_SFP_rules!S8)</f>
        <v>mapsrule --create volt_l_ALL_25Km_16GLWL_SFP_3000</v>
      </c>
      <c r="C8" t="str">
        <f>CONCATENATE(" -group ",new_SFP_rules!A8)</f>
        <v xml:space="preserve"> -group ALL_25Km_16GLWL_SFP</v>
      </c>
    </row>
    <row r="9" spans="1:3" x14ac:dyDescent="0.35">
      <c r="A9" t="str">
        <f>IF(ISBLANK(new_SFP_rules!S9),"",CONCATENATE(B9,C9," -severity ",new_SFP_rules!U9," -qt ",new_SFP_rules!V9," -monitor VOLTAGE -value ",new_SFP_rules!S9, " -op LE -action ",SUBSTITUTE(new_SFP_rules!W9,";",",")))</f>
        <v>mapsrule --create volt_l_ALL_32GSWL_SFP_2900 -group ALL_32GSWL_SFP -severity warning -qt 86400 -monitor VOLTAGE -value 2900 -op LE -action raslog,snmp-trap,email,sfp-marginal</v>
      </c>
      <c r="B9" t="str">
        <f>CONCATENATE("mapsrule --create ",new_SFP_rules!T9,new_SFP_rules!A9,"_",new_SFP_rules!S9)</f>
        <v>mapsrule --create volt_l_ALL_32GSWL_SFP_2900</v>
      </c>
      <c r="C9" t="str">
        <f>CONCATENATE(" -group ",new_SFP_rules!A9)</f>
        <v xml:space="preserve"> -group ALL_32GSWL_SFP</v>
      </c>
    </row>
    <row r="10" spans="1:3" x14ac:dyDescent="0.35">
      <c r="A10" t="str">
        <f>IF(ISBLANK(new_SFP_rules!S10),"",CONCATENATE(B10,C10," -severity ",new_SFP_rules!U10," -qt ",new_SFP_rules!V10," -monitor VOLTAGE -value ",new_SFP_rules!S10, " -op LE -action ",SUBSTITUTE(new_SFP_rules!W10,";",",")))</f>
        <v>mapsrule --create volt_l_ALL_32GLWL_SFP_3000 -group ALL_32GLWL_SFP -severity warning -qt 86400 -monitor VOLTAGE -value 3000 -op LE -action raslog,snmp-trap,email,sfp-marginal</v>
      </c>
      <c r="B10" t="str">
        <f>CONCATENATE("mapsrule --create ",new_SFP_rules!T10,new_SFP_rules!A10,"_",new_SFP_rules!S10)</f>
        <v>mapsrule --create volt_l_ALL_32GLWL_SFP_3000</v>
      </c>
      <c r="C10" t="str">
        <f>CONCATENATE(" -group ",new_SFP_rules!A10)</f>
        <v xml:space="preserve"> -group ALL_32GLWL_SFP</v>
      </c>
    </row>
    <row r="11" spans="1:3" x14ac:dyDescent="0.35">
      <c r="A11" t="str">
        <f>IF(ISBLANK(new_SFP_rules!S11),"",CONCATENATE(B11,C11," -severity ",new_SFP_rules!U11," -qt ",new_SFP_rules!V11," -monitor VOLTAGE -value ",new_SFP_rules!S11, " -op LE -action ",SUBSTITUTE(new_SFP_rules!W11,";",",")))</f>
        <v>mapsrule --create volt_l_ALL_32GLWL_JDB_SFP_3000 -group ALL_32GLWL_JDB_SFP -severity warning -qt 86400 -monitor VOLTAGE -value 3000 -op LE -action raslog,snmp-trap,email,sfp-marginal</v>
      </c>
      <c r="B11" t="str">
        <f>CONCATENATE("mapsrule --create ",new_SFP_rules!T11,new_SFP_rules!A11,"_",new_SFP_rules!S11)</f>
        <v>mapsrule --create volt_l_ALL_32GLWL_JDB_SFP_3000</v>
      </c>
      <c r="C11" t="str">
        <f>CONCATENATE(" -group ",new_SFP_rules!A11)</f>
        <v xml:space="preserve"> -group ALL_32GLWL_JDB_SFP</v>
      </c>
    </row>
    <row r="12" spans="1:3" x14ac:dyDescent="0.35">
      <c r="A12" t="str">
        <f>IF(ISBLANK(new_SFP_rules!S12),"",CONCATENATE(B12,C12," -severity ",new_SFP_rules!U12," -qt ",new_SFP_rules!V12," -monitor VOLTAGE -value ",new_SFP_rules!S12, " -op LE -action ",SUBSTITUTE(new_SFP_rules!W12,";",",")))</f>
        <v>mapsrule --create volt_l_ALL_25Km_32GELWL_SFP_3000 -group ALL_25Km_32GELWL_SFP -severity warning -qt 86400 -monitor VOLTAGE -value 3000 -op LE -action raslog,snmp-trap,email,sfp-marginal</v>
      </c>
      <c r="B12" t="str">
        <f>CONCATENATE("mapsrule --create ",new_SFP_rules!T12,new_SFP_rules!A12,"_",new_SFP_rules!S12)</f>
        <v>mapsrule --create volt_l_ALL_25Km_32GELWL_SFP_3000</v>
      </c>
      <c r="C12" t="str">
        <f>CONCATENATE(" -group ",new_SFP_rules!A12)</f>
        <v xml:space="preserve"> -group ALL_25Km_32GELWL_SFP</v>
      </c>
    </row>
    <row r="13" spans="1:3" x14ac:dyDescent="0.35">
      <c r="A13" t="str">
        <f>IF(ISBLANK(new_SFP_rules!S13),"",CONCATENATE(B13,C13," -severity ",new_SFP_rules!U13," -qt ",new_SFP_rules!V13," -monitor VOLTAGE -value ",new_SFP_rules!S13, " -op LE -action ",SUBSTITUTE(new_SFP_rules!W13,";",",")))</f>
        <v>mapsrule --create volt_l_ALL_25Km_32GELWL_JBA_SFP_2970 -group ALL_25Km_32GELWL_JBA_SFP -severity warning -qt 86400 -monitor VOLTAGE -value 2970 -op LE -action raslog,snmp-trap,email,sfp-marginal</v>
      </c>
      <c r="B13" t="str">
        <f>CONCATENATE("mapsrule --create ",new_SFP_rules!T13,new_SFP_rules!A13,"_",new_SFP_rules!S13)</f>
        <v>mapsrule --create volt_l_ALL_25Km_32GELWL_JBA_SFP_2970</v>
      </c>
      <c r="C13" t="str">
        <f>CONCATENATE(" -group ",new_SFP_rules!A13)</f>
        <v xml:space="preserve"> -group ALL_25Km_32GELWL_JBA_SFP</v>
      </c>
    </row>
    <row r="14" spans="1:3" x14ac:dyDescent="0.35">
      <c r="A14" t="str">
        <f>IF(ISBLANK(new_SFP_rules!S14),"",CONCATENATE(B14,C14," -severity ",new_SFP_rules!U14," -qt ",new_SFP_rules!V14," -monitor VOLTAGE -value ",new_SFP_rules!S14, " -op LE -action ",SUBSTITUTE(new_SFP_rules!W14,";",",")))</f>
        <v>mapsrule --create volt_l_ALL_2Km_32GLWL_QSFP_3010 -group ALL_2Km_32GLWL_QSFP -severity warning -qt 86400 -monitor VOLTAGE -value 3010 -op LE -action raslog,snmp-trap,email,sfp-marginal</v>
      </c>
      <c r="B14" t="str">
        <f>CONCATENATE("mapsrule --create ",new_SFP_rules!T14,new_SFP_rules!A14,"_",new_SFP_rules!S14)</f>
        <v>mapsrule --create volt_l_ALL_2Km_32GLWL_QSFP_3010</v>
      </c>
      <c r="C14" t="str">
        <f>CONCATENATE(" -group ",new_SFP_rules!A14)</f>
        <v xml:space="preserve"> -group ALL_2Km_32GLWL_QSFP</v>
      </c>
    </row>
    <row r="15" spans="1:3" x14ac:dyDescent="0.35">
      <c r="A15" t="str">
        <f>IF(ISBLANK(new_SFP_rules!S15),"",CONCATENATE(B15,C15," -severity ",new_SFP_rules!U15," -qt ",new_SFP_rules!V15," -monitor VOLTAGE -value ",new_SFP_rules!S15, " -op LE -action ",SUBSTITUTE(new_SFP_rules!W15,";",",")))</f>
        <v>mapsrule --create volt_l_ALL_32GSWL_QSFP_2970 -group ALL_32GSWL_QSFP -severity warning -qt 86400 -monitor VOLTAGE -value 2970 -op LE -action raslog,snmp-trap,email,sfp-marginal</v>
      </c>
      <c r="B15" t="str">
        <f>CONCATENATE("mapsrule --create ",new_SFP_rules!T15,new_SFP_rules!A15,"_",new_SFP_rules!S15)</f>
        <v>mapsrule --create volt_l_ALL_32GSWL_QSFP_2970</v>
      </c>
      <c r="C15" t="str">
        <f>CONCATENATE(" -group ",new_SFP_rules!A15)</f>
        <v xml:space="preserve"> -group ALL_32GSWL_QSFP</v>
      </c>
    </row>
    <row r="16" spans="1:3" x14ac:dyDescent="0.35">
      <c r="A16" t="str">
        <f>IF(ISBLANK(new_SFP_rules!S16),"",CONCATENATE(B16,C16," -severity ",new_SFP_rules!U16," -qt ",new_SFP_rules!V16," -monitor VOLTAGE -value ",new_SFP_rules!S16, " -op LE -action ",SUBSTITUTE(new_SFP_rules!W16,";",",")))</f>
        <v>mapsrule --create volt_l_ALL_FCOE_40G_QSFP_2970 -group ALL_FCOE_40G_QSFP -severity warning -qt 86400 -monitor VOLTAGE -value 2970 -op LE -action raslog,snmp-trap,email,sfp-marginal</v>
      </c>
      <c r="B16" t="str">
        <f>CONCATENATE("mapsrule --create ",new_SFP_rules!T16,new_SFP_rules!A16,"_",new_SFP_rules!S16)</f>
        <v>mapsrule --create volt_l_ALL_FCOE_40G_QSFP_2970</v>
      </c>
      <c r="C16" t="str">
        <f>CONCATENATE(" -group ",new_SFP_rules!A16)</f>
        <v xml:space="preserve"> -group ALL_FCOE_40G_QSFP</v>
      </c>
    </row>
    <row r="17" spans="1:3" x14ac:dyDescent="0.35">
      <c r="A17" t="str">
        <f>IF(ISBLANK(new_SFP_rules!S17),"",CONCATENATE(B17,C17," -severity ",new_SFP_rules!U17," -qt ",new_SFP_rules!V17," -monitor VOLTAGE -value ",new_SFP_rules!S17, " -op LE -action ",SUBSTITUTE(new_SFP_rules!W17,";",",")))</f>
        <v>mapsrule --create volt_l_ALL_FCOE_40G_QSFP_LR_2970 -group ALL_FCOE_40G_QSFP_LR -severity warning -qt 86400 -monitor VOLTAGE -value 2970 -op LE -action raslog,snmp-trap,email,sfp-marginal</v>
      </c>
      <c r="B17" t="str">
        <f>CONCATENATE("mapsrule --create ",new_SFP_rules!T17,new_SFP_rules!A17,"_",new_SFP_rules!S17)</f>
        <v>mapsrule --create volt_l_ALL_FCOE_40G_QSFP_LR_2970</v>
      </c>
      <c r="C17" t="str">
        <f>CONCATENATE(" -group ",new_SFP_rules!A17)</f>
        <v xml:space="preserve"> -group ALL_FCOE_40G_QSFP_LR</v>
      </c>
    </row>
    <row r="18" spans="1:3" x14ac:dyDescent="0.35">
      <c r="A18" t="str">
        <f>IF(ISBLANK(new_SFP_rules!S18),"",CONCATENATE(B18,C18," -severity ",new_SFP_rules!U18," -qt ",new_SFP_rules!V18," -monitor VOLTAGE -value ",new_SFP_rules!S18, " -op LE -action ",SUBSTITUTE(new_SFP_rules!W18,";",",")))</f>
        <v>mapsrule --create volt_l_ALL_FCOE_100G_SR4_QSFP_2970 -group ALL_FCOE_100G_SR4_QSFP -severity warning -qt 86400 -monitor VOLTAGE -value 2970 -op LE -action raslog,snmp-trap,email,sfp-marginal</v>
      </c>
      <c r="B18" t="str">
        <f>CONCATENATE("mapsrule --create ",new_SFP_rules!T18,new_SFP_rules!A18,"_",new_SFP_rules!S18)</f>
        <v>mapsrule --create volt_l_ALL_FCOE_100G_SR4_QSFP_2970</v>
      </c>
      <c r="C18" t="str">
        <f>CONCATENATE(" -group ",new_SFP_rules!A18)</f>
        <v xml:space="preserve"> -group ALL_FCOE_100G_SR4_QSFP</v>
      </c>
    </row>
    <row r="19" spans="1:3" x14ac:dyDescent="0.35">
      <c r="A19" t="str">
        <f>IF(ISBLANK(new_SFP_rules!S19),"",CONCATENATE(B19,C19," -severity ",new_SFP_rules!U19," -qt ",new_SFP_rules!V19," -monitor VOLTAGE -value ",new_SFP_rules!S19, " -op LE -action ",SUBSTITUTE(new_SFP_rules!W19,";",",")))</f>
        <v>mapsrule --create volt_l_ALL_100M_16GSWL_QSFP_2970 -group ALL_100M_16GSWL_QSFP -severity warning -qt 86400 -monitor VOLTAGE -value 2970 -op LE -action raslog,snmp-trap,email,sfp-marginal</v>
      </c>
      <c r="B19" t="str">
        <f>CONCATENATE("mapsrule --create ",new_SFP_rules!T19,new_SFP_rules!A19,"_",new_SFP_rules!S19)</f>
        <v>mapsrule --create volt_l_ALL_100M_16GSWL_QSFP_2970</v>
      </c>
      <c r="C19" t="str">
        <f>CONCATENATE(" -group ",new_SFP_rules!A19)</f>
        <v xml:space="preserve"> -group ALL_100M_16GSWL_QSFP</v>
      </c>
    </row>
    <row r="20" spans="1:3" x14ac:dyDescent="0.35">
      <c r="A20" t="str">
        <f>IF(ISBLANK(new_SFP_rules!S20),"",CONCATENATE(B20,C20," -severity ",new_SFP_rules!U20," -qt ",new_SFP_rules!V20," -monitor VOLTAGE -value ",new_SFP_rules!S20, " -op LE -action ",SUBSTITUTE(new_SFP_rules!W20,";",",")))</f>
        <v>mapsrule --create volt_l_ALL_2K_QSFP_2900 -group ALL_2K_QSFP -severity warning -qt 86400 -monitor VOLTAGE -value 2900 -op LE -action raslog,snmp-trap,email,sfp-marginal</v>
      </c>
      <c r="B20" t="str">
        <f>CONCATENATE("mapsrule --create ",new_SFP_rules!T20,new_SFP_rules!A20,"_",new_SFP_rules!S20)</f>
        <v>mapsrule --create volt_l_ALL_2K_QSFP_2900</v>
      </c>
      <c r="C20" t="str">
        <f>CONCATENATE(" -group ",new_SFP_rules!A20)</f>
        <v xml:space="preserve"> -group ALL_2K_QSFP</v>
      </c>
    </row>
    <row r="21" spans="1:3" x14ac:dyDescent="0.35">
      <c r="A21" t="str">
        <f>IF(ISBLANK(new_SFP_rules!S21),"",CONCATENATE(B21,C21," -severity ",new_SFP_rules!U21," -qt ",new_SFP_rules!V21," -monitor VOLTAGE -value ",new_SFP_rules!S21, " -op LE -action ",SUBSTITUTE(new_SFP_rules!W21,";",",")))</f>
        <v>mapsrule --create volt_l_ALL_25Km_64GELWL_SFP_2970 -group ALL_25Km_64GELWL_SFP -severity warning -qt 86400 -monitor VOLTAGE -value 2970 -op LE -action raslog,snmp-trap,email,sfp-marginal</v>
      </c>
      <c r="B21" t="str">
        <f>CONCATENATE("mapsrule --create ",new_SFP_rules!T21,new_SFP_rules!A21,"_",new_SFP_rules!S21)</f>
        <v>mapsrule --create volt_l_ALL_25Km_64GELWL_SFP_2970</v>
      </c>
      <c r="C21" t="str">
        <f>CONCATENATE(" -group ",new_SFP_rules!A21)</f>
        <v xml:space="preserve"> -group ALL_25Km_64GELWL_SFP</v>
      </c>
    </row>
    <row r="22" spans="1:3" x14ac:dyDescent="0.35">
      <c r="A22" t="str">
        <f>IF(ISBLANK(new_SFP_rules!S22),"",CONCATENATE(B22,C22," -severity ",new_SFP_rules!U22," -qt ",new_SFP_rules!V22," -monitor VOLTAGE -value ",new_SFP_rules!S22, " -op LE -action ",SUBSTITUTE(new_SFP_rules!W22,";",",")))</f>
        <v>mapsrule --create volt_l_ALL_2Km_GEN7LWL_QSFP_2970 -group ALL_2Km_GEN7LWL_QSFP -severity warning -qt 86400 -monitor VOLTAGE -value 2970 -op LE -action raslog,snmp-trap,email,sfp-marginal</v>
      </c>
      <c r="B22" t="str">
        <f>CONCATENATE("mapsrule --create ",new_SFP_rules!T22,new_SFP_rules!A22,"_",new_SFP_rules!S22)</f>
        <v>mapsrule --create volt_l_ALL_2Km_GEN7LWL_QSFP_2970</v>
      </c>
      <c r="C22" t="str">
        <f>CONCATENATE(" -group ",new_SFP_rules!A22)</f>
        <v xml:space="preserve"> -group ALL_2Km_GEN7LWL_QSFP</v>
      </c>
    </row>
    <row r="23" spans="1:3" x14ac:dyDescent="0.35">
      <c r="A23" t="str">
        <f>IF(ISBLANK(new_SFP_rules!S23),"",CONCATENATE(B23,C23," -severity ",new_SFP_rules!U23," -qt ",new_SFP_rules!V23," -monitor VOLTAGE -value ",new_SFP_rules!S23, " -op LE -action ",SUBSTITUTE(new_SFP_rules!W23,";",",")))</f>
        <v>mapsrule --create volt_l_ALL_64GSWL_SFP_2970 -group ALL_64GSWL_SFP -severity warning -qt 86400 -monitor VOLTAGE -value 2970 -op LE -action raslog,snmp-trap,email,sfp-marginal</v>
      </c>
      <c r="B23" t="str">
        <f>CONCATENATE("mapsrule --create ",new_SFP_rules!T23,new_SFP_rules!A23,"_",new_SFP_rules!S23)</f>
        <v>mapsrule --create volt_l_ALL_64GSWL_SFP_2970</v>
      </c>
      <c r="C23" t="str">
        <f>CONCATENATE(" -group ",new_SFP_rules!A23)</f>
        <v xml:space="preserve"> -group ALL_64GSWL_SFP</v>
      </c>
    </row>
    <row r="24" spans="1:3" x14ac:dyDescent="0.35">
      <c r="A24" t="str">
        <f>IF(ISBLANK(new_SFP_rules!S24),"",CONCATENATE(B24,C24," -severity ",new_SFP_rules!U24," -qt ",new_SFP_rules!V24," -monitor VOLTAGE -value ",new_SFP_rules!S24, " -op LE -action ",SUBSTITUTE(new_SFP_rules!W24,";",",")))</f>
        <v>mapsrule --create volt_l_ALL_64GSWL_SFP_DD_2970 -group ALL_64GSWL_SFP_DD -severity warning -qt 86400 -monitor VOLTAGE -value 2970 -op LE -action raslog,snmp-trap,email,sfp-marginal</v>
      </c>
      <c r="B24" t="str">
        <f>CONCATENATE("mapsrule --create ",new_SFP_rules!T24,new_SFP_rules!A24,"_",new_SFP_rules!S24)</f>
        <v>mapsrule --create volt_l_ALL_64GSWL_SFP_DD_2970</v>
      </c>
      <c r="C24" t="str">
        <f>CONCATENATE(" -group ",new_SFP_rules!A24)</f>
        <v xml:space="preserve"> -group ALL_64GSWL_SFP_DD</v>
      </c>
    </row>
    <row r="25" spans="1:3" x14ac:dyDescent="0.35">
      <c r="A25" t="str">
        <f>IF(ISBLANK(new_SFP_rules!S25),"",CONCATENATE(B25,C25," -severity ",new_SFP_rules!U25," -qt ",new_SFP_rules!V25," -monitor VOLTAGE -value ",new_SFP_rules!S25, " -op LE -action ",SUBSTITUTE(new_SFP_rules!W25,";",",")))</f>
        <v>mapsrule --create volt_l_ALL_64GLWL_SFP_2970 -group ALL_64GLWL_SFP -severity warning -qt 86400 -monitor VOLTAGE -value 2970 -op LE -action raslog,snmp-trap,email,sfp-marginal</v>
      </c>
      <c r="B25" t="str">
        <f>CONCATENATE("mapsrule --create ",new_SFP_rules!T25,new_SFP_rules!A25,"_",new_SFP_rules!S25)</f>
        <v>mapsrule --create volt_l_ALL_64GLWL_SFP_2970</v>
      </c>
      <c r="C25" t="str">
        <f>CONCATENATE(" -group ",new_SFP_rules!A25)</f>
        <v xml:space="preserve"> -group ALL_64GLWL_SFP</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Revision_History</vt:lpstr>
      <vt:lpstr>Notes</vt:lpstr>
      <vt:lpstr>Instructions</vt:lpstr>
      <vt:lpstr>supporting_sheets</vt:lpstr>
      <vt:lpstr>new_SFP_rules</vt:lpstr>
      <vt:lpstr>CLI_High_Cur</vt:lpstr>
      <vt:lpstr>CLI_Low_Cur</vt:lpstr>
      <vt:lpstr>CLI_High_Volt</vt:lpstr>
      <vt:lpstr>CLI_Low_Volt</vt:lpstr>
      <vt:lpstr>CLI_High_Temp</vt:lpstr>
      <vt:lpstr>CLI_Low_temp</vt:lpstr>
      <vt:lpstr>CLI_High_Txp</vt:lpstr>
      <vt:lpstr>CLI_Low_Txp</vt:lpstr>
      <vt:lpstr>CLI_High_Rxp</vt:lpstr>
      <vt:lpstr>CLI_Low_Rxp</vt:lpstr>
    </vt:vector>
  </TitlesOfParts>
  <Company>Broadcom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cp:lastPrinted>2020-05-19T11:35:33Z</cp:lastPrinted>
  <dcterms:created xsi:type="dcterms:W3CDTF">2019-04-07T18:05:03Z</dcterms:created>
  <dcterms:modified xsi:type="dcterms:W3CDTF">2023-07-14T17:41:17Z</dcterms:modified>
</cp:coreProperties>
</file>