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c404225\Documents\Broadcom\Scripting\FOS_Automation\Scripts\applications\"/>
    </mc:Choice>
  </mc:AlternateContent>
  <bookViews>
    <workbookView xWindow="0" yWindow="0" windowWidth="19200" windowHeight="7980" firstSheet="1" activeTab="1"/>
  </bookViews>
  <sheets>
    <sheet name="Revision_History" sheetId="30" r:id="rId1"/>
    <sheet name="Instructions" sheetId="3" r:id="rId2"/>
    <sheet name="supporting_sheets" sheetId="27" state="hidden" r:id="rId3"/>
    <sheet name="new_SFP_rules" sheetId="1" r:id="rId4"/>
    <sheet name="CLI_High_Cur" sheetId="28" r:id="rId5"/>
    <sheet name="CLI_Low_Cur" sheetId="9" r:id="rId6"/>
    <sheet name="CLI_High_Volt" sheetId="11" r:id="rId7"/>
    <sheet name="CLI_Low_Volt" sheetId="13" r:id="rId8"/>
    <sheet name="CLI_High_Temp" sheetId="15" r:id="rId9"/>
    <sheet name="CLI_Low_temp" sheetId="7" r:id="rId10"/>
    <sheet name="CLI_High_Txp" sheetId="19" r:id="rId11"/>
    <sheet name="CLI_Low_Txp" sheetId="21" r:id="rId12"/>
    <sheet name="CLI_High_Rxp" sheetId="23" r:id="rId13"/>
    <sheet name="CLI_Low_Rxp" sheetId="25"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7" l="1"/>
  <c r="B4" i="7"/>
  <c r="B5" i="7"/>
  <c r="B6" i="7"/>
  <c r="B7" i="7"/>
  <c r="B8" i="7"/>
  <c r="B9" i="7"/>
  <c r="B10" i="7"/>
  <c r="B11" i="7"/>
  <c r="B12" i="7"/>
  <c r="B13" i="7"/>
  <c r="B14" i="7"/>
  <c r="B15" i="7"/>
  <c r="B16" i="7"/>
  <c r="B17" i="7"/>
  <c r="B18" i="7"/>
  <c r="B2" i="7"/>
  <c r="B3" i="25"/>
  <c r="B4" i="25"/>
  <c r="B5" i="25"/>
  <c r="B6" i="25"/>
  <c r="B7" i="25"/>
  <c r="B8" i="25"/>
  <c r="B10" i="25"/>
  <c r="B11" i="25"/>
  <c r="B12" i="25"/>
  <c r="B13" i="25"/>
  <c r="B14" i="25"/>
  <c r="B15" i="25"/>
  <c r="B16" i="25"/>
  <c r="B17" i="25"/>
  <c r="B18" i="25"/>
  <c r="B2" i="25"/>
  <c r="B3" i="23"/>
  <c r="B4" i="23"/>
  <c r="B5" i="23"/>
  <c r="B6" i="23"/>
  <c r="B7" i="23"/>
  <c r="B8" i="23"/>
  <c r="B9" i="23"/>
  <c r="B10" i="23"/>
  <c r="B11" i="23"/>
  <c r="B12" i="23"/>
  <c r="B13" i="23"/>
  <c r="B14" i="23"/>
  <c r="B15" i="23"/>
  <c r="B16" i="23"/>
  <c r="B17" i="23"/>
  <c r="B18" i="23"/>
  <c r="B2" i="23"/>
  <c r="B3" i="21"/>
  <c r="B4" i="21"/>
  <c r="B5" i="21"/>
  <c r="B6" i="21"/>
  <c r="B8" i="21"/>
  <c r="B9" i="21"/>
  <c r="B10" i="21"/>
  <c r="B11" i="21"/>
  <c r="B12" i="21"/>
  <c r="B13" i="21"/>
  <c r="B14" i="21"/>
  <c r="B15" i="21"/>
  <c r="B16" i="21"/>
  <c r="B17" i="21"/>
  <c r="B18" i="21"/>
  <c r="B2" i="21"/>
  <c r="B3" i="19"/>
  <c r="B4" i="19"/>
  <c r="B5" i="19"/>
  <c r="B6" i="19"/>
  <c r="B7" i="19"/>
  <c r="B8" i="19"/>
  <c r="B9" i="19"/>
  <c r="B10" i="19"/>
  <c r="B11" i="19"/>
  <c r="B12" i="19"/>
  <c r="B13" i="19"/>
  <c r="B14" i="19"/>
  <c r="B15" i="19"/>
  <c r="B16" i="19"/>
  <c r="B17" i="19"/>
  <c r="B18" i="19"/>
  <c r="B2" i="19"/>
  <c r="B3" i="15"/>
  <c r="B4" i="15"/>
  <c r="B5" i="15"/>
  <c r="B6" i="15"/>
  <c r="B7" i="15"/>
  <c r="B8" i="15"/>
  <c r="B9" i="15"/>
  <c r="B10" i="15"/>
  <c r="B11" i="15"/>
  <c r="B12" i="15"/>
  <c r="B13" i="15"/>
  <c r="B14" i="15"/>
  <c r="B15" i="15"/>
  <c r="B16" i="15"/>
  <c r="B17" i="15"/>
  <c r="B18" i="15"/>
  <c r="B2" i="15"/>
  <c r="B3" i="13"/>
  <c r="B4" i="13"/>
  <c r="B5" i="13"/>
  <c r="B6" i="13"/>
  <c r="B7" i="13"/>
  <c r="B8" i="13"/>
  <c r="B9" i="13"/>
  <c r="B10" i="13"/>
  <c r="B11" i="13"/>
  <c r="B12" i="13"/>
  <c r="B13" i="13"/>
  <c r="B14" i="13"/>
  <c r="B15" i="13"/>
  <c r="B16" i="13"/>
  <c r="B17" i="13"/>
  <c r="B18" i="13"/>
  <c r="B2" i="13"/>
  <c r="B3" i="11"/>
  <c r="B4" i="11"/>
  <c r="B5" i="11"/>
  <c r="B6" i="11"/>
  <c r="B7" i="11"/>
  <c r="B8" i="11"/>
  <c r="B9" i="11"/>
  <c r="B10" i="11"/>
  <c r="B11" i="11"/>
  <c r="B12" i="11"/>
  <c r="B13" i="11"/>
  <c r="B14" i="11"/>
  <c r="B15" i="11"/>
  <c r="B16" i="11"/>
  <c r="B17" i="11"/>
  <c r="B18" i="11"/>
  <c r="B2" i="11"/>
  <c r="B3" i="9"/>
  <c r="B4" i="9"/>
  <c r="B5" i="9"/>
  <c r="B6" i="9"/>
  <c r="B7" i="9"/>
  <c r="B8" i="9"/>
  <c r="B9" i="9"/>
  <c r="B10" i="9"/>
  <c r="B11" i="9"/>
  <c r="B12" i="9"/>
  <c r="B13" i="9"/>
  <c r="B14" i="9"/>
  <c r="B15" i="9"/>
  <c r="B16" i="9"/>
  <c r="B17" i="9"/>
  <c r="B18" i="9"/>
  <c r="B2" i="9"/>
  <c r="B3" i="28"/>
  <c r="B4" i="28"/>
  <c r="B5" i="28"/>
  <c r="B6" i="28"/>
  <c r="B7" i="28"/>
  <c r="B8" i="28"/>
  <c r="B9" i="28"/>
  <c r="B10" i="28"/>
  <c r="B11" i="28"/>
  <c r="B12" i="28"/>
  <c r="B13" i="28"/>
  <c r="B14" i="28"/>
  <c r="B15" i="28"/>
  <c r="B16" i="28"/>
  <c r="B17" i="28"/>
  <c r="B18" i="28"/>
  <c r="B2" i="28"/>
  <c r="A2" i="28" l="1"/>
  <c r="BD3" i="1"/>
  <c r="BD4" i="1" s="1"/>
  <c r="BD5" i="1" s="1"/>
  <c r="BD6" i="1" s="1"/>
  <c r="BD7" i="1" s="1"/>
  <c r="BD8" i="1" s="1"/>
  <c r="BD9" i="1" s="1"/>
  <c r="BD10" i="1" s="1"/>
  <c r="BD11" i="1" s="1"/>
  <c r="BD12" i="1" s="1"/>
  <c r="BD13" i="1" s="1"/>
  <c r="BD14" i="1" s="1"/>
  <c r="BD15" i="1" s="1"/>
  <c r="BD16" i="1" s="1"/>
  <c r="BD17" i="1" s="1"/>
  <c r="BD18" i="1" s="1"/>
  <c r="AX3" i="1"/>
  <c r="AX4" i="1" s="1"/>
  <c r="AX5" i="1" s="1"/>
  <c r="AX6" i="1" s="1"/>
  <c r="AX7" i="1" s="1"/>
  <c r="AX8" i="1" s="1"/>
  <c r="AX9" i="1" s="1"/>
  <c r="AX10" i="1" s="1"/>
  <c r="AX11" i="1" s="1"/>
  <c r="AX12" i="1" s="1"/>
  <c r="AX13" i="1" s="1"/>
  <c r="AX14" i="1" s="1"/>
  <c r="AX15" i="1" s="1"/>
  <c r="AX16" i="1" s="1"/>
  <c r="AX17" i="1" s="1"/>
  <c r="AX18" i="1" s="1"/>
  <c r="AL3" i="1"/>
  <c r="AL4" i="1" s="1"/>
  <c r="AL5" i="1" s="1"/>
  <c r="AL6" i="1" s="1"/>
  <c r="AL7" i="1" s="1"/>
  <c r="AL8" i="1" s="1"/>
  <c r="AL9" i="1" s="1"/>
  <c r="AL10" i="1" s="1"/>
  <c r="AL11" i="1" s="1"/>
  <c r="AL12" i="1" s="1"/>
  <c r="AL13" i="1" s="1"/>
  <c r="AL14" i="1" s="1"/>
  <c r="AL15" i="1" s="1"/>
  <c r="AL16" i="1" s="1"/>
  <c r="AL17" i="1" s="1"/>
  <c r="AL18" i="1" s="1"/>
  <c r="AR3" i="1"/>
  <c r="AR4" i="1" s="1"/>
  <c r="AR5" i="1" s="1"/>
  <c r="AR6" i="1" s="1"/>
  <c r="AR7" i="1" s="1"/>
  <c r="AR8" i="1" s="1"/>
  <c r="AR9" i="1" s="1"/>
  <c r="AR10" i="1" s="1"/>
  <c r="AR11" i="1" s="1"/>
  <c r="AR12" i="1" s="1"/>
  <c r="AR13" i="1" s="1"/>
  <c r="AR14" i="1" s="1"/>
  <c r="AR15" i="1" s="1"/>
  <c r="AR16" i="1" s="1"/>
  <c r="AR17" i="1" s="1"/>
  <c r="AR18" i="1" s="1"/>
  <c r="AF3" i="1"/>
  <c r="AF4" i="1" s="1"/>
  <c r="AF5" i="1" s="1"/>
  <c r="AF6" i="1" s="1"/>
  <c r="AF7" i="1" s="1"/>
  <c r="AF8" i="1" s="1"/>
  <c r="AF9" i="1" s="1"/>
  <c r="AF10" i="1" s="1"/>
  <c r="AF11" i="1" s="1"/>
  <c r="AF12" i="1" s="1"/>
  <c r="AF13" i="1" s="1"/>
  <c r="AF14" i="1" s="1"/>
  <c r="AF15" i="1" s="1"/>
  <c r="AF16" i="1" s="1"/>
  <c r="AF17" i="1" s="1"/>
  <c r="AF18" i="1" s="1"/>
  <c r="AA3" i="1"/>
  <c r="AA4" i="1" s="1"/>
  <c r="AA5" i="1" s="1"/>
  <c r="AA6" i="1" s="1"/>
  <c r="AA7" i="1" s="1"/>
  <c r="AA8" i="1" s="1"/>
  <c r="AA9" i="1" s="1"/>
  <c r="AA10" i="1" s="1"/>
  <c r="AA11" i="1" s="1"/>
  <c r="AA12" i="1" s="1"/>
  <c r="AA13" i="1" s="1"/>
  <c r="AA14" i="1" s="1"/>
  <c r="AA15" i="1" s="1"/>
  <c r="AA16" i="1" s="1"/>
  <c r="AA17" i="1" s="1"/>
  <c r="AA18" i="1" s="1"/>
  <c r="C18" i="28"/>
  <c r="C17" i="28"/>
  <c r="C16" i="28"/>
  <c r="C15" i="28"/>
  <c r="C14" i="28"/>
  <c r="C13" i="28"/>
  <c r="C12" i="28"/>
  <c r="C11" i="28"/>
  <c r="C10" i="28"/>
  <c r="C9" i="28"/>
  <c r="C8" i="28"/>
  <c r="C7" i="28"/>
  <c r="C6" i="28"/>
  <c r="C5" i="28"/>
  <c r="C4" i="28"/>
  <c r="C3" i="28"/>
  <c r="C2" i="28"/>
  <c r="V3" i="1"/>
  <c r="V4" i="1" s="1"/>
  <c r="V5" i="1" s="1"/>
  <c r="V6" i="1" s="1"/>
  <c r="V7" i="1" s="1"/>
  <c r="V8" i="1" s="1"/>
  <c r="V9" i="1" s="1"/>
  <c r="V10" i="1" s="1"/>
  <c r="V11" i="1" s="1"/>
  <c r="V12" i="1" s="1"/>
  <c r="V13" i="1" s="1"/>
  <c r="V14" i="1" s="1"/>
  <c r="V15" i="1" s="1"/>
  <c r="V16" i="1" s="1"/>
  <c r="V17" i="1" s="1"/>
  <c r="V18" i="1" s="1"/>
  <c r="Q3" i="1"/>
  <c r="Q4" i="1" s="1"/>
  <c r="Q5" i="1" s="1"/>
  <c r="Q6" i="1" s="1"/>
  <c r="Q7" i="1" s="1"/>
  <c r="Q8" i="1" s="1"/>
  <c r="Q9" i="1" s="1"/>
  <c r="Q10" i="1" s="1"/>
  <c r="Q11" i="1" s="1"/>
  <c r="Q12" i="1" s="1"/>
  <c r="Q13" i="1" s="1"/>
  <c r="Q14" i="1" s="1"/>
  <c r="Q15" i="1" s="1"/>
  <c r="Q16" i="1" s="1"/>
  <c r="Q17" i="1" s="1"/>
  <c r="Q18" i="1" s="1"/>
  <c r="L3" i="1"/>
  <c r="L4" i="1" s="1"/>
  <c r="L5" i="1" s="1"/>
  <c r="L6" i="1" s="1"/>
  <c r="L7" i="1" s="1"/>
  <c r="L8" i="1" s="1"/>
  <c r="L9" i="1" s="1"/>
  <c r="L10" i="1" s="1"/>
  <c r="L11" i="1" s="1"/>
  <c r="L12" i="1" s="1"/>
  <c r="L13" i="1" s="1"/>
  <c r="L14" i="1" s="1"/>
  <c r="L15" i="1" s="1"/>
  <c r="L16" i="1" s="1"/>
  <c r="L17" i="1" s="1"/>
  <c r="L18" i="1" s="1"/>
  <c r="F3" i="1"/>
  <c r="F4" i="1" s="1"/>
  <c r="F5" i="1" s="1"/>
  <c r="F6" i="1" s="1"/>
  <c r="F7" i="1" s="1"/>
  <c r="F8" i="1" s="1"/>
  <c r="F9" i="1" s="1"/>
  <c r="F10" i="1" s="1"/>
  <c r="F11" i="1" s="1"/>
  <c r="F12" i="1" s="1"/>
  <c r="F13" i="1" s="1"/>
  <c r="F14" i="1" s="1"/>
  <c r="F15" i="1" s="1"/>
  <c r="F16" i="1" s="1"/>
  <c r="F17" i="1" s="1"/>
  <c r="F18" i="1" s="1"/>
  <c r="A5" i="28" l="1"/>
  <c r="A3" i="28"/>
  <c r="A13" i="28"/>
  <c r="A11" i="28"/>
  <c r="A16" i="28"/>
  <c r="A8" i="28"/>
  <c r="A12" i="28"/>
  <c r="A4" i="28"/>
  <c r="A13" i="13"/>
  <c r="A18" i="28"/>
  <c r="A10" i="28"/>
  <c r="A17" i="28"/>
  <c r="A9" i="28"/>
  <c r="A12" i="15"/>
  <c r="A15" i="28"/>
  <c r="A17" i="11"/>
  <c r="A7" i="28"/>
  <c r="A14" i="28"/>
  <c r="A6" i="28"/>
  <c r="C18" i="25"/>
  <c r="C17" i="25"/>
  <c r="C16" i="25"/>
  <c r="C15" i="25"/>
  <c r="C14" i="25"/>
  <c r="C13" i="25"/>
  <c r="C12" i="25"/>
  <c r="C11" i="25"/>
  <c r="C10" i="25"/>
  <c r="C9" i="25"/>
  <c r="C8" i="25"/>
  <c r="C7" i="25"/>
  <c r="C6" i="25"/>
  <c r="C5" i="25"/>
  <c r="C4" i="25"/>
  <c r="C3" i="25"/>
  <c r="C2" i="25"/>
  <c r="C18" i="23"/>
  <c r="C17" i="23"/>
  <c r="C16" i="23"/>
  <c r="C15" i="23"/>
  <c r="C14" i="23"/>
  <c r="C13" i="23"/>
  <c r="C12" i="23"/>
  <c r="C11" i="23"/>
  <c r="C10" i="23"/>
  <c r="C9" i="23"/>
  <c r="C8" i="23"/>
  <c r="C7" i="23"/>
  <c r="C6" i="23"/>
  <c r="C5" i="23"/>
  <c r="C4" i="23"/>
  <c r="C3" i="23"/>
  <c r="C2" i="23"/>
  <c r="C18" i="21"/>
  <c r="C17" i="21"/>
  <c r="C16" i="21"/>
  <c r="C15" i="21"/>
  <c r="C14" i="21"/>
  <c r="C13" i="21"/>
  <c r="C12" i="21"/>
  <c r="C11" i="21"/>
  <c r="C10" i="21"/>
  <c r="C9" i="21"/>
  <c r="C8" i="21"/>
  <c r="C7" i="21"/>
  <c r="C6" i="21"/>
  <c r="C5" i="21"/>
  <c r="C4" i="21"/>
  <c r="C3" i="21"/>
  <c r="C2" i="21"/>
  <c r="C18" i="19"/>
  <c r="C17" i="19"/>
  <c r="C16" i="19"/>
  <c r="C15" i="19"/>
  <c r="C14" i="19"/>
  <c r="C13" i="19"/>
  <c r="C12" i="19"/>
  <c r="C11" i="19"/>
  <c r="C10" i="19"/>
  <c r="C9" i="19"/>
  <c r="C8" i="19"/>
  <c r="C7" i="19"/>
  <c r="C6" i="19"/>
  <c r="C5" i="19"/>
  <c r="C4" i="19"/>
  <c r="C3" i="19"/>
  <c r="C2" i="19"/>
  <c r="C18" i="15"/>
  <c r="A18" i="15" s="1"/>
  <c r="C17" i="15"/>
  <c r="A17" i="15" s="1"/>
  <c r="C16" i="15"/>
  <c r="A16" i="15" s="1"/>
  <c r="C15" i="15"/>
  <c r="A15" i="15" s="1"/>
  <c r="C14" i="15"/>
  <c r="A14" i="15" s="1"/>
  <c r="C13" i="15"/>
  <c r="A13" i="15" s="1"/>
  <c r="C12" i="15"/>
  <c r="C11" i="15"/>
  <c r="A11" i="15" s="1"/>
  <c r="C10" i="15"/>
  <c r="A10" i="15" s="1"/>
  <c r="C9" i="15"/>
  <c r="A9" i="15" s="1"/>
  <c r="C8" i="15"/>
  <c r="A8" i="15" s="1"/>
  <c r="C7" i="15"/>
  <c r="A7" i="15" s="1"/>
  <c r="C6" i="15"/>
  <c r="A6" i="15" s="1"/>
  <c r="C5" i="15"/>
  <c r="A5" i="15" s="1"/>
  <c r="C4" i="15"/>
  <c r="A4" i="15" s="1"/>
  <c r="C3" i="15"/>
  <c r="A3" i="15" s="1"/>
  <c r="C2" i="15"/>
  <c r="A2" i="15" s="1"/>
  <c r="C18" i="13"/>
  <c r="A18" i="13" s="1"/>
  <c r="C17" i="13"/>
  <c r="A17" i="13" s="1"/>
  <c r="C16" i="13"/>
  <c r="A16" i="13" s="1"/>
  <c r="C15" i="13"/>
  <c r="A15" i="13" s="1"/>
  <c r="C14" i="13"/>
  <c r="A14" i="13" s="1"/>
  <c r="C13" i="13"/>
  <c r="C12" i="13"/>
  <c r="A12" i="13" s="1"/>
  <c r="C11" i="13"/>
  <c r="A11" i="13" s="1"/>
  <c r="C10" i="13"/>
  <c r="A10" i="13" s="1"/>
  <c r="C9" i="13"/>
  <c r="A9" i="13" s="1"/>
  <c r="C8" i="13"/>
  <c r="A8" i="13" s="1"/>
  <c r="C7" i="13"/>
  <c r="A7" i="13" s="1"/>
  <c r="C6" i="13"/>
  <c r="A6" i="13" s="1"/>
  <c r="C5" i="13"/>
  <c r="A5" i="13" s="1"/>
  <c r="C4" i="13"/>
  <c r="A4" i="13" s="1"/>
  <c r="C3" i="13"/>
  <c r="A3" i="13" s="1"/>
  <c r="C2" i="13"/>
  <c r="A2" i="13" s="1"/>
  <c r="C18" i="11"/>
  <c r="A18" i="11" s="1"/>
  <c r="C17" i="11"/>
  <c r="C16" i="11"/>
  <c r="A16" i="11" s="1"/>
  <c r="C15" i="11"/>
  <c r="A15" i="11" s="1"/>
  <c r="C14" i="11"/>
  <c r="A14" i="11" s="1"/>
  <c r="C13" i="11"/>
  <c r="A13" i="11" s="1"/>
  <c r="C12" i="11"/>
  <c r="A12" i="11" s="1"/>
  <c r="C11" i="11"/>
  <c r="A11" i="11" s="1"/>
  <c r="C10" i="11"/>
  <c r="A10" i="11" s="1"/>
  <c r="C9" i="11"/>
  <c r="A9" i="11" s="1"/>
  <c r="C8" i="11"/>
  <c r="A8" i="11" s="1"/>
  <c r="C7" i="11"/>
  <c r="A7" i="11" s="1"/>
  <c r="C6" i="11"/>
  <c r="A6" i="11" s="1"/>
  <c r="C5" i="11"/>
  <c r="A5" i="11" s="1"/>
  <c r="C4" i="11"/>
  <c r="A4" i="11" s="1"/>
  <c r="C3" i="11"/>
  <c r="A3" i="11" s="1"/>
  <c r="C2" i="11"/>
  <c r="A2" i="11" s="1"/>
  <c r="C18" i="9"/>
  <c r="A18" i="9" s="1"/>
  <c r="C17" i="9"/>
  <c r="A17" i="9" s="1"/>
  <c r="C16" i="9"/>
  <c r="A16" i="9" s="1"/>
  <c r="C15" i="9"/>
  <c r="A15" i="9" s="1"/>
  <c r="C14" i="9"/>
  <c r="A14" i="9" s="1"/>
  <c r="C13" i="9"/>
  <c r="A13" i="9" s="1"/>
  <c r="C12" i="9"/>
  <c r="A12" i="9" s="1"/>
  <c r="C11" i="9"/>
  <c r="A11" i="9" s="1"/>
  <c r="C10" i="9"/>
  <c r="A10" i="9" s="1"/>
  <c r="C9" i="9"/>
  <c r="A9" i="9" s="1"/>
  <c r="C8" i="9"/>
  <c r="A8" i="9" s="1"/>
  <c r="C7" i="9"/>
  <c r="A7" i="9" s="1"/>
  <c r="C6" i="9"/>
  <c r="A6" i="9" s="1"/>
  <c r="C5" i="9"/>
  <c r="A5" i="9" s="1"/>
  <c r="C4" i="9"/>
  <c r="A4" i="9" s="1"/>
  <c r="C3" i="9"/>
  <c r="A3" i="9" s="1"/>
  <c r="C2" i="9"/>
  <c r="A2" i="9" s="1"/>
  <c r="C18" i="7" l="1"/>
  <c r="A18" i="7" s="1"/>
  <c r="C17" i="7"/>
  <c r="A17" i="7" s="1"/>
  <c r="C16" i="7"/>
  <c r="A16" i="7" s="1"/>
  <c r="C15" i="7"/>
  <c r="A15" i="7" s="1"/>
  <c r="C14" i="7"/>
  <c r="A14" i="7" s="1"/>
  <c r="C13" i="7"/>
  <c r="A13" i="7" s="1"/>
  <c r="C12" i="7"/>
  <c r="A12" i="7" s="1"/>
  <c r="C11" i="7"/>
  <c r="A11" i="7" s="1"/>
  <c r="C10" i="7"/>
  <c r="A10" i="7" s="1"/>
  <c r="C9" i="7"/>
  <c r="A9" i="7" s="1"/>
  <c r="C8" i="7"/>
  <c r="A8" i="7" s="1"/>
  <c r="C7" i="7"/>
  <c r="A7" i="7" s="1"/>
  <c r="C6" i="7"/>
  <c r="A6" i="7" s="1"/>
  <c r="C5" i="7"/>
  <c r="A5" i="7" s="1"/>
  <c r="C4" i="7"/>
  <c r="A4" i="7" s="1"/>
  <c r="C3" i="7"/>
  <c r="A3" i="7" s="1"/>
  <c r="C2" i="7"/>
  <c r="A2" i="7" s="1"/>
  <c r="I3" i="1" l="1"/>
  <c r="I4" i="1" s="1"/>
  <c r="I5" i="1" l="1"/>
  <c r="I6" i="1" s="1"/>
  <c r="BA18" i="1"/>
  <c r="AO18" i="1"/>
  <c r="AU18" i="1"/>
  <c r="AH18" i="1"/>
  <c r="BA17" i="1"/>
  <c r="AH17" i="1"/>
  <c r="AU17" i="1"/>
  <c r="AO17" i="1"/>
  <c r="BA16" i="1"/>
  <c r="AU16" i="1"/>
  <c r="AN16" i="1"/>
  <c r="AI16" i="1"/>
  <c r="AH15" i="1"/>
  <c r="BA15" i="1"/>
  <c r="AU15" i="1"/>
  <c r="AO15" i="1"/>
  <c r="AU14" i="1"/>
  <c r="AH13" i="1"/>
  <c r="AH14" i="1"/>
  <c r="BA14" i="1"/>
  <c r="AO14" i="1"/>
  <c r="BA13" i="1"/>
  <c r="AU13" i="1"/>
  <c r="AO13" i="1"/>
  <c r="BA12" i="1"/>
  <c r="AU12" i="1"/>
  <c r="AO12" i="1"/>
  <c r="AI12" i="1"/>
  <c r="AO11" i="1"/>
  <c r="AU11" i="1"/>
  <c r="BA11" i="1"/>
  <c r="AI11" i="1"/>
  <c r="BA10" i="1"/>
  <c r="AU10" i="1"/>
  <c r="AO10" i="1"/>
  <c r="AI10" i="1"/>
  <c r="AI9" i="1"/>
  <c r="AO9" i="1"/>
  <c r="AU9" i="1"/>
  <c r="BA9" i="1"/>
  <c r="B9" i="25" s="1"/>
  <c r="BA8" i="1"/>
  <c r="AU8" i="1"/>
  <c r="AO8" i="1"/>
  <c r="AI8" i="1"/>
  <c r="BA7" i="1"/>
  <c r="AU7" i="1"/>
  <c r="AO7" i="1"/>
  <c r="B7" i="21" s="1"/>
  <c r="AI7" i="1"/>
  <c r="BA6" i="1"/>
  <c r="AU6" i="1"/>
  <c r="AO6" i="1"/>
  <c r="AI6" i="1"/>
  <c r="BA5" i="1"/>
  <c r="AU5" i="1"/>
  <c r="AO5" i="1"/>
  <c r="AI5" i="1"/>
  <c r="BA4" i="1"/>
  <c r="AU4" i="1"/>
  <c r="AO4" i="1"/>
  <c r="AI4" i="1"/>
  <c r="BA3" i="1"/>
  <c r="AU3" i="1"/>
  <c r="AO3" i="1"/>
  <c r="AI3" i="1"/>
  <c r="BA2" i="1"/>
  <c r="AU2" i="1"/>
  <c r="AI2" i="1"/>
  <c r="AO2" i="1"/>
  <c r="A6" i="25" l="1"/>
  <c r="A12" i="25"/>
  <c r="A14" i="23"/>
  <c r="A16" i="25"/>
  <c r="A18" i="25"/>
  <c r="A3" i="19"/>
  <c r="A5" i="19"/>
  <c r="A7" i="19"/>
  <c r="A9" i="25"/>
  <c r="A11" i="19"/>
  <c r="A13" i="21"/>
  <c r="A15" i="21"/>
  <c r="A17" i="21"/>
  <c r="A3" i="21"/>
  <c r="A5" i="21"/>
  <c r="A7" i="21"/>
  <c r="A9" i="23"/>
  <c r="A11" i="25"/>
  <c r="A13" i="23"/>
  <c r="A15" i="23"/>
  <c r="A17" i="23"/>
  <c r="A4" i="25"/>
  <c r="A10" i="25"/>
  <c r="A5" i="23"/>
  <c r="A7" i="23"/>
  <c r="A11" i="23"/>
  <c r="A13" i="25"/>
  <c r="A15" i="25"/>
  <c r="A3" i="25"/>
  <c r="A5" i="25"/>
  <c r="A7" i="25"/>
  <c r="A9" i="19"/>
  <c r="A11" i="21"/>
  <c r="A14" i="21"/>
  <c r="A17" i="25"/>
  <c r="A2" i="21"/>
  <c r="A4" i="19"/>
  <c r="A6" i="19"/>
  <c r="A8" i="19"/>
  <c r="A10" i="19"/>
  <c r="A12" i="19"/>
  <c r="A14" i="25"/>
  <c r="A16" i="19"/>
  <c r="A2" i="25"/>
  <c r="A8" i="25"/>
  <c r="A3" i="23"/>
  <c r="A9" i="21"/>
  <c r="A2" i="19"/>
  <c r="A4" i="21"/>
  <c r="A6" i="21"/>
  <c r="A8" i="21"/>
  <c r="A10" i="21"/>
  <c r="A12" i="21"/>
  <c r="A18" i="23"/>
  <c r="A2" i="23"/>
  <c r="A4" i="23"/>
  <c r="A6" i="23"/>
  <c r="A8" i="23"/>
  <c r="A10" i="23"/>
  <c r="A12" i="23"/>
  <c r="A16" i="23"/>
  <c r="A18" i="21"/>
  <c r="AI14" i="1"/>
  <c r="AI15" i="1"/>
  <c r="I7" i="1"/>
  <c r="AI18" i="1"/>
  <c r="AI13" i="1"/>
  <c r="AI17" i="1"/>
  <c r="AO16" i="1"/>
  <c r="A17" i="19" l="1"/>
  <c r="A13" i="19"/>
  <c r="A18" i="19"/>
  <c r="A15" i="19"/>
  <c r="A14" i="19"/>
  <c r="A16" i="21"/>
  <c r="I8" i="1"/>
  <c r="I9" i="1" l="1"/>
  <c r="I10" i="1" l="1"/>
  <c r="I11" i="1" l="1"/>
  <c r="I12" i="1" l="1"/>
  <c r="I13" i="1" l="1"/>
  <c r="I14" i="1" l="1"/>
  <c r="I15" i="1" l="1"/>
  <c r="I16" i="1" l="1"/>
  <c r="I17" i="1" l="1"/>
  <c r="I18" i="1" l="1"/>
</calcChain>
</file>

<file path=xl/sharedStrings.xml><?xml version="1.0" encoding="utf-8"?>
<sst xmlns="http://schemas.openxmlformats.org/spreadsheetml/2006/main" count="675" uniqueCount="145">
  <si>
    <t>Group</t>
  </si>
  <si>
    <t>ALL_FCOE_100G_SR4_QSFP</t>
  </si>
  <si>
    <t>ALL_100M_16GSWL_QSFP</t>
  </si>
  <si>
    <t>ALL_10GLWL_SFP</t>
  </si>
  <si>
    <t>ALL_10GSWL_SFP</t>
  </si>
  <si>
    <t>ALL_16GLWL_SFP</t>
  </si>
  <si>
    <t>ALL_16GSWL_SFP</t>
  </si>
  <si>
    <t>ALL_25Km_16GLWL_SFP</t>
  </si>
  <si>
    <t>ALL_25Km_32GELWL_SFP</t>
  </si>
  <si>
    <t>ALL_2K_QSFP</t>
  </si>
  <si>
    <t>ALL_2Km_32GLWL_QSFP</t>
  </si>
  <si>
    <t>ALL_32GLWL_SFP</t>
  </si>
  <si>
    <t>ALL_32GSWL_QSFP</t>
  </si>
  <si>
    <t>ALL_32GSWL_SFP</t>
  </si>
  <si>
    <t>ALL_FCOE_40G_QSFP</t>
  </si>
  <si>
    <t>xxx</t>
  </si>
  <si>
    <t>ALL_FCOE_40G_QSFP_LR</t>
  </si>
  <si>
    <t>ALL_10GE_SR_SFP</t>
  </si>
  <si>
    <t>ALL_10GE_LR_SFP</t>
  </si>
  <si>
    <t>__END__</t>
  </si>
  <si>
    <t>No default value in FOS. New recommended threshold.</t>
  </si>
  <si>
    <t>Change in current FOS default.</t>
  </si>
  <si>
    <t>No change in FOS default</t>
  </si>
  <si>
    <t>High Warn Adjust (mA)</t>
  </si>
  <si>
    <t>Rule</t>
  </si>
  <si>
    <t>Command</t>
  </si>
  <si>
    <t>CLI Instructions</t>
  </si>
  <si>
    <t>Value</t>
  </si>
  <si>
    <t>Mfg. P/N</t>
  </si>
  <si>
    <t>57-0000075-01</t>
  </si>
  <si>
    <t>57-0000076-01</t>
  </si>
  <si>
    <t>57-1000335-01</t>
  </si>
  <si>
    <t>57-1000129-01</t>
  </si>
  <si>
    <t>57-1000326-01</t>
  </si>
  <si>
    <t>57-1000480-01</t>
  </si>
  <si>
    <t>Alert Levels</t>
  </si>
  <si>
    <t>None</t>
  </si>
  <si>
    <t>info</t>
  </si>
  <si>
    <t>warning</t>
  </si>
  <si>
    <t>error</t>
  </si>
  <si>
    <t>critical</t>
  </si>
  <si>
    <t>Current Low (mA)</t>
  </si>
  <si>
    <t>Current High (mA)</t>
  </si>
  <si>
    <t>Voltage High (mV)</t>
  </si>
  <si>
    <t>Voltage Low (mV)</t>
  </si>
  <si>
    <r>
      <t>Temp High (</t>
    </r>
    <r>
      <rPr>
        <b/>
        <sz val="11"/>
        <color theme="1"/>
        <rFont val="Calibri"/>
        <family val="2"/>
      </rPr>
      <t>C)</t>
    </r>
  </si>
  <si>
    <t>Temp Low (C)</t>
  </si>
  <si>
    <t>Tx High (dBm)</t>
  </si>
  <si>
    <t>Tx High (uW)</t>
  </si>
  <si>
    <t>Tx Low (dBm)</t>
  </si>
  <si>
    <t>Tx Low (uW)</t>
  </si>
  <si>
    <t>Rx High (dBm)</t>
  </si>
  <si>
    <t>Rx High (uW)</t>
  </si>
  <si>
    <t>Rx Low (dBm)</t>
  </si>
  <si>
    <t>Rx Low (uW)</t>
  </si>
  <si>
    <t>Current High Sev</t>
  </si>
  <si>
    <t>Current High QT</t>
  </si>
  <si>
    <t>Current Low Sev</t>
  </si>
  <si>
    <t>Current Low QT</t>
  </si>
  <si>
    <t>Voltage Low Sev</t>
  </si>
  <si>
    <t>Voltage Low QT</t>
  </si>
  <si>
    <t>Voltage High Sev</t>
  </si>
  <si>
    <t>Voltage High QT</t>
  </si>
  <si>
    <t>Current High Action</t>
  </si>
  <si>
    <t>Current Low Action</t>
  </si>
  <si>
    <t>Voltage High Action</t>
  </si>
  <si>
    <t>Voltage Low Action</t>
  </si>
  <si>
    <t>Temp High Sev</t>
  </si>
  <si>
    <t>Temp High QT</t>
  </si>
  <si>
    <t>Temp High Action</t>
  </si>
  <si>
    <t>Temp Low Sev</t>
  </si>
  <si>
    <t>Temp Low QT</t>
  </si>
  <si>
    <t>Temp Low Action</t>
  </si>
  <si>
    <t>Tx Low Sev</t>
  </si>
  <si>
    <t>Tx Low QT</t>
  </si>
  <si>
    <t>Tx Low Action</t>
  </si>
  <si>
    <t>Tx High Sev</t>
  </si>
  <si>
    <t>Tx High QT</t>
  </si>
  <si>
    <t>Tx High Action</t>
  </si>
  <si>
    <t>Rx High Sev</t>
  </si>
  <si>
    <t>Rx High QT</t>
  </si>
  <si>
    <t>Rx High Action</t>
  </si>
  <si>
    <t>Rx Low Sev</t>
  </si>
  <si>
    <t>Rx Low QT</t>
  </si>
  <si>
    <t>Rx Low Action</t>
  </si>
  <si>
    <t>Current High Name Prefix</t>
  </si>
  <si>
    <t>Current Low Name Prefix</t>
  </si>
  <si>
    <t>Voltage High Name Prefix</t>
  </si>
  <si>
    <t>Voltage Low Name Prefix</t>
  </si>
  <si>
    <t>Temp Low Name Prefix</t>
  </si>
  <si>
    <t>Temp High Name Prefix</t>
  </si>
  <si>
    <t>Tx High Name Prefix</t>
  </si>
  <si>
    <t>Tx Low Name Prefix</t>
  </si>
  <si>
    <t>Rx High Name Prefix</t>
  </si>
  <si>
    <t>Rx Low Name Prefix</t>
  </si>
  <si>
    <t>General Instructions</t>
  </si>
  <si>
    <t xml:space="preserve">Use the QT (Quiet Time) and Sev (Severity) columns to set the quiet time and severity of each rule. The rule name is a concatenation of the prefix, group name, and threshold. </t>
  </si>
  <si>
    <t xml:space="preserve">Not all groups may be applicable to your switch or version of firmware so you may get an error stating that the group does not exist. </t>
  </si>
  <si>
    <t>If you already created the rules and want to change them, change "mapsrule --create" in column B of the CLI sheets to "mapsrule --config".</t>
  </si>
  <si>
    <t>You can delete and add rows and columns so long as they are not used by the script or Excel macros. Tips:</t>
  </si>
  <si>
    <t>* All columns are used but you may insert any column you want or move columns</t>
  </si>
  <si>
    <t>* Do not change the existing column headers.</t>
  </si>
  <si>
    <t>* Any row can be removed except the row with __END__</t>
  </si>
  <si>
    <t>* If inserting rows for new rules, the group must be valid.</t>
  </si>
  <si>
    <t>* __END__ in any column signifies the end of rule creation.</t>
  </si>
  <si>
    <t>* Actions must be semi-colon seperated, not a comma.</t>
  </si>
  <si>
    <t>Remember - Actions are API actions. For help, see the supporting_sheets tab</t>
  </si>
  <si>
    <t>cur_h_</t>
  </si>
  <si>
    <t>cur_l_</t>
  </si>
  <si>
    <t>volt_h_</t>
  </si>
  <si>
    <t>volt_l_</t>
  </si>
  <si>
    <t>temp_h_</t>
  </si>
  <si>
    <t>temp_l_</t>
  </si>
  <si>
    <t>tx_h_</t>
  </si>
  <si>
    <t>tx_l_</t>
  </si>
  <si>
    <t>rx_h_</t>
  </si>
  <si>
    <t>rx_l_</t>
  </si>
  <si>
    <t>All SFP groups for the SFPs supported by the chassis are automatically created by FOS. Groups</t>
  </si>
  <si>
    <t>for SFPs not supported by the chassis are not created. The formulas in this workbook have no</t>
  </si>
  <si>
    <t>way of knowing which groups actually exists so you will need to delete those rows or ignore</t>
  </si>
  <si>
    <t>the FOS errors when creating rules for non-existent groups.</t>
  </si>
  <si>
    <t>57-1000294-02</t>
  </si>
  <si>
    <t>57-1000263-01</t>
  </si>
  <si>
    <t>Only the rules are created via the CLI. You will need to manually add the rules to whatever policy you want to add them to.</t>
  </si>
  <si>
    <t>Make changes to sheet "new_SFP_rules" first. Command syntax is generated on subsequent sheets. There is a separate sheet for each rule type. Simply copy and paste the values into a new sheet, then copy the values from that sheet and paste them into an SSH session</t>
  </si>
  <si>
    <t>sfp_rules_r6.xlsx</t>
  </si>
  <si>
    <t>First version publicly distributed version</t>
  </si>
  <si>
    <t>Overview</t>
  </si>
  <si>
    <t>As MAPS developed and additional experience was gained, new or revised SFP monitoring thresholds were created. By default, all values in used in the "new_SFP_rules" sheet are the recommended values which are the defaults in FOS 9.0. Use this workbook to update MAPS SFP rules created in FOS v8.x to match the new defaults or create custom thresholds.</t>
  </si>
  <si>
    <t>sfp_rules_r7.xlsx</t>
  </si>
  <si>
    <t>Added "sfp-marginal" to all actions.</t>
  </si>
  <si>
    <t>sfp_rules_r8.xlsx</t>
  </si>
  <si>
    <t>Improved instructions</t>
  </si>
  <si>
    <t>If you wish to changed the default SFP rules, go to the “new_SFP_rules” tab. To create some but not all new rules, simply change the contents of the cell containing the threshold you want to change. To change Tx or Rx power, change the cells in the dBmthe cells in the uW column are calculated from the dBm columns.</t>
  </si>
  <si>
    <t>Added part numbers for new secure optics. There is no difference in the CLI output. This only effects scripts using this Workbook.</t>
  </si>
  <si>
    <t>57-1000114-01, 57-1000492-01</t>
  </si>
  <si>
    <t>57-1000115-01, 57-1000493-01</t>
  </si>
  <si>
    <t>57-0000088-01, 57-1000487-01</t>
  </si>
  <si>
    <t>57-0000089-01, 57-1000488-01</t>
  </si>
  <si>
    <t>57-1000262-01, 57-1000489-01</t>
  </si>
  <si>
    <t>57-1000333-01, 57-1000485-01</t>
  </si>
  <si>
    <t>57-1000332-01, 57-1000486-01</t>
  </si>
  <si>
    <t>57-1000351-01, 57-1000490-01</t>
  </si>
  <si>
    <t>raslog;snmp-trap;email;sfp-marginal</t>
  </si>
  <si>
    <t>The typical use is to keep all the defaults. Most people want to look at the "new-SFP_rules" tab but it's the remaining sheets that contain the CLI output. Note that the CLI output is created from macros. To convert to the values, which you will need to copy and paste in the CLI prompt: insert a sheet, copy column A from the CLI_xxx sheet, paste special -&gt;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</si>
</sst>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b/>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1" fillId="0" borderId="0" xfId="0" applyFont="1" applyAlignment="1">
      <alignment wrapText="1"/>
    </xf>
    <xf numFmtId="0" fontId="1" fillId="0" borderId="0" xfId="0" applyFont="1"/>
    <xf numFmtId="0" fontId="1"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0" fillId="0" borderId="1" xfId="0" applyBorder="1" applyAlignment="1">
      <alignment horizontal="center" vertical="top" wrapText="1"/>
    </xf>
    <xf numFmtId="0" fontId="1" fillId="3" borderId="1" xfId="0" applyFont="1" applyFill="1" applyBorder="1" applyAlignment="1">
      <alignment horizontal="center" vertical="top" wrapText="1"/>
    </xf>
    <xf numFmtId="0" fontId="1" fillId="0" borderId="1" xfId="0" applyFont="1" applyBorder="1" applyAlignment="1">
      <alignment vertical="top" wrapText="1"/>
    </xf>
    <xf numFmtId="0" fontId="0" fillId="0" borderId="1" xfId="0" applyBorder="1" applyAlignment="1">
      <alignment vertical="top" wrapText="1"/>
    </xf>
    <xf numFmtId="0" fontId="1" fillId="3" borderId="1" xfId="0" applyFont="1" applyFill="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0" xfId="0" applyAlignment="1">
      <alignment vertical="top" wrapText="1"/>
    </xf>
    <xf numFmtId="0" fontId="4" fillId="0" borderId="0" xfId="0" applyFont="1" applyAlignment="1">
      <alignment wrapText="1"/>
    </xf>
    <xf numFmtId="49" fontId="0" fillId="0" borderId="1" xfId="0" quotePrefix="1" applyNumberFormat="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4" sqref="B14"/>
    </sheetView>
  </sheetViews>
  <sheetFormatPr defaultRowHeight="14.5" x14ac:dyDescent="0.35"/>
  <cols>
    <col min="1" max="1" width="18.6328125" customWidth="1"/>
    <col min="2" max="2" width="62.6328125" style="1" customWidth="1"/>
  </cols>
  <sheetData>
    <row r="1" spans="1:2" x14ac:dyDescent="0.35">
      <c r="A1" t="s">
        <v>125</v>
      </c>
      <c r="B1" s="1" t="s">
        <v>126</v>
      </c>
    </row>
    <row r="3" spans="1:2" x14ac:dyDescent="0.35">
      <c r="A3" t="s">
        <v>129</v>
      </c>
      <c r="B3" s="1" t="s">
        <v>130</v>
      </c>
    </row>
    <row r="5" spans="1:2" x14ac:dyDescent="0.35">
      <c r="A5" t="s">
        <v>131</v>
      </c>
      <c r="B5" s="1" t="s">
        <v>132</v>
      </c>
    </row>
    <row r="6" spans="1:2" ht="29" x14ac:dyDescent="0.35">
      <c r="B6" s="1" t="s">
        <v>134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A21" sqref="A21"/>
    </sheetView>
  </sheetViews>
  <sheetFormatPr defaultRowHeight="14.5" x14ac:dyDescent="0.35"/>
  <cols>
    <col min="1" max="1" width="160.6328125" customWidth="1"/>
    <col min="2" max="2" width="50.6328125" customWidth="1"/>
    <col min="3" max="3" width="29.81640625" customWidth="1"/>
    <col min="4" max="4" width="13.81640625" customWidth="1"/>
  </cols>
  <sheetData>
    <row r="1" spans="1:4" x14ac:dyDescent="0.35">
      <c r="A1" t="s">
        <v>24</v>
      </c>
      <c r="B1" t="s">
        <v>25</v>
      </c>
      <c r="C1" t="s">
        <v>0</v>
      </c>
      <c r="D1" t="s">
        <v>27</v>
      </c>
    </row>
    <row r="2" spans="1:4" x14ac:dyDescent="0.35">
      <c r="A2" t="str">
        <f>IF(ISBLANK(new_SFP_rules!AC2),"",CONCATENATE(B2,C2," -severity ",new_SFP_rules!AE2," -qt ",new_SFP_rules!AF2," -monitor SFP_TEMP -value ",new_SFP_rules!AC2, " -op LE -action ",SUBSTITUTE(new_SFP_rules!AG2,";",",")))</f>
        <v>mapsrule --create temp_l_ALL_10GE_SR_SFP_n5 -group ALL_10GE_SR_SFP -severity warning -qt 86400 -monitor SFP_TEMP -value -5 -op LE -action raslog,snmp-trap,email,sfp-marginal</v>
      </c>
      <c r="B2" t="str">
        <f>CONCATENATE("mapsrule --create ",new_SFP_rules!AD2,new_SFP_rules!A2,"_",SUBSTITUTE(new_SFP_rules!AC2,"-","n"))</f>
        <v>mapsrule --create temp_l_ALL_10GE_SR_SFP_n5</v>
      </c>
      <c r="C2" t="str">
        <f>CONCATENATE(" -group ",new_SFP_rules!A2)</f>
        <v xml:space="preserve"> -group ALL_10GE_SR_SFP</v>
      </c>
    </row>
    <row r="3" spans="1:4" x14ac:dyDescent="0.35">
      <c r="A3" t="str">
        <f>IF(ISBLANK(new_SFP_rules!AC3),"",CONCATENATE(B3,C3," -severity ",new_SFP_rules!AE3," -qt ",new_SFP_rules!AF3," -monitor SFP_TEMP -value ",new_SFP_rules!AC3, " -op LE -action ",SUBSTITUTE(new_SFP_rules!AG3,";",",")))</f>
        <v>mapsrule --create temp_l_ALL_10GE_LR_SFP_n5 -group ALL_10GE_LR_SFP -severity warning -qt 86400 -monitor SFP_TEMP -value -5 -op LE -action raslog,snmp-trap,email,sfp-marginal</v>
      </c>
      <c r="B3" t="str">
        <f>CONCATENATE("mapsrule --create ",new_SFP_rules!AD3,new_SFP_rules!A3,"_",SUBSTITUTE(new_SFP_rules!AC3,"-","n"))</f>
        <v>mapsrule --create temp_l_ALL_10GE_LR_SFP_n5</v>
      </c>
      <c r="C3" t="str">
        <f>CONCATENATE(" -group ",new_SFP_rules!A3)</f>
        <v xml:space="preserve"> -group ALL_10GE_LR_SFP</v>
      </c>
    </row>
    <row r="4" spans="1:4" x14ac:dyDescent="0.35">
      <c r="A4" t="str">
        <f>IF(ISBLANK(new_SFP_rules!AC4),"",CONCATENATE(B4,C4," -severity ",new_SFP_rules!AE4," -qt ",new_SFP_rules!AF4," -monitor SFP_TEMP -value ",new_SFP_rules!AC4, " -op LE -action ",SUBSTITUTE(new_SFP_rules!AG4,";",",")))</f>
        <v>mapsrule --create temp_l_ALL_10GSWL_SFP_n5 -group ALL_10GSWL_SFP -severity warning -qt 86400 -monitor SFP_TEMP -value -5 -op LE -action raslog,snmp-trap,email,sfp-marginal</v>
      </c>
      <c r="B4" t="str">
        <f>CONCATENATE("mapsrule --create ",new_SFP_rules!AD4,new_SFP_rules!A4,"_",SUBSTITUTE(new_SFP_rules!AC4,"-","n"))</f>
        <v>mapsrule --create temp_l_ALL_10GSWL_SFP_n5</v>
      </c>
      <c r="C4" t="str">
        <f>CONCATENATE(" -group ",new_SFP_rules!A4)</f>
        <v xml:space="preserve"> -group ALL_10GSWL_SFP</v>
      </c>
    </row>
    <row r="5" spans="1:4" x14ac:dyDescent="0.35">
      <c r="A5" t="str">
        <f>IF(ISBLANK(new_SFP_rules!AC5),"",CONCATENATE(B5,C5," -severity ",new_SFP_rules!AE5," -qt ",new_SFP_rules!AF5," -monitor SFP_TEMP -value ",new_SFP_rules!AC5, " -op LE -action ",SUBSTITUTE(new_SFP_rules!AG5,";",",")))</f>
        <v>mapsrule --create temp_l_ALL_10GLWL_SFP_n5 -group ALL_10GLWL_SFP -severity warning -qt 86400 -monitor SFP_TEMP -value -5 -op LE -action raslog,snmp-trap,email,sfp-marginal</v>
      </c>
      <c r="B5" t="str">
        <f>CONCATENATE("mapsrule --create ",new_SFP_rules!AD5,new_SFP_rules!A5,"_",SUBSTITUTE(new_SFP_rules!AC5,"-","n"))</f>
        <v>mapsrule --create temp_l_ALL_10GLWL_SFP_n5</v>
      </c>
      <c r="C5" t="str">
        <f>CONCATENATE(" -group ",new_SFP_rules!A5)</f>
        <v xml:space="preserve"> -group ALL_10GLWL_SFP</v>
      </c>
    </row>
    <row r="6" spans="1:4" x14ac:dyDescent="0.35">
      <c r="A6" t="str">
        <f>IF(ISBLANK(new_SFP_rules!AC6),"",CONCATENATE(B6,C6," -severity ",new_SFP_rules!AE6," -qt ",new_SFP_rules!AF6," -monitor SFP_TEMP -value ",new_SFP_rules!AC6, " -op LE -action ",SUBSTITUTE(new_SFP_rules!AG6,";",",")))</f>
        <v>mapsrule --create temp_l_ALL_16GSWL_SFP_n5 -group ALL_16GSWL_SFP -severity warning -qt 86400 -monitor SFP_TEMP -value -5 -op LE -action raslog,snmp-trap,email,sfp-marginal</v>
      </c>
      <c r="B6" t="str">
        <f>CONCATENATE("mapsrule --create ",new_SFP_rules!AD6,new_SFP_rules!A6,"_",SUBSTITUTE(new_SFP_rules!AC6,"-","n"))</f>
        <v>mapsrule --create temp_l_ALL_16GSWL_SFP_n5</v>
      </c>
      <c r="C6" t="str">
        <f>CONCATENATE(" -group ",new_SFP_rules!A6)</f>
        <v xml:space="preserve"> -group ALL_16GSWL_SFP</v>
      </c>
    </row>
    <row r="7" spans="1:4" x14ac:dyDescent="0.35">
      <c r="A7" t="str">
        <f>IF(ISBLANK(new_SFP_rules!AC7),"",CONCATENATE(B7,C7," -severity ",new_SFP_rules!AE7," -qt ",new_SFP_rules!AF7," -monitor SFP_TEMP -value ",new_SFP_rules!AC7, " -op LE -action ",SUBSTITUTE(new_SFP_rules!AG7,";",",")))</f>
        <v>mapsrule --create temp_l_ALL_16GLWL_SFP_n5 -group ALL_16GLWL_SFP -severity warning -qt 86400 -monitor SFP_TEMP -value -5 -op LE -action raslog,snmp-trap,email,sfp-marginal</v>
      </c>
      <c r="B7" t="str">
        <f>CONCATENATE("mapsrule --create ",new_SFP_rules!AD7,new_SFP_rules!A7,"_",SUBSTITUTE(new_SFP_rules!AC7,"-","n"))</f>
        <v>mapsrule --create temp_l_ALL_16GLWL_SFP_n5</v>
      </c>
      <c r="C7" t="str">
        <f>CONCATENATE(" -group ",new_SFP_rules!A7)</f>
        <v xml:space="preserve"> -group ALL_16GLWL_SFP</v>
      </c>
    </row>
    <row r="8" spans="1:4" x14ac:dyDescent="0.35">
      <c r="A8" t="str">
        <f>IF(ISBLANK(new_SFP_rules!AC8),"",CONCATENATE(B8,C8," -severity ",new_SFP_rules!AE8," -qt ",new_SFP_rules!AF8," -monitor SFP_TEMP -value ",new_SFP_rules!AC8, " -op LE -action ",SUBSTITUTE(new_SFP_rules!AG8,";",",")))</f>
        <v>mapsrule --create temp_l_ALL_25Km_16GLWL_SFP_n5 -group ALL_25Km_16GLWL_SFP -severity warning -qt 86400 -monitor SFP_TEMP -value -5 -op LE -action raslog,snmp-trap,email,sfp-marginal</v>
      </c>
      <c r="B8" t="str">
        <f>CONCATENATE("mapsrule --create ",new_SFP_rules!AD8,new_SFP_rules!A8,"_",SUBSTITUTE(new_SFP_rules!AC8,"-","n"))</f>
        <v>mapsrule --create temp_l_ALL_25Km_16GLWL_SFP_n5</v>
      </c>
      <c r="C8" t="str">
        <f>CONCATENATE(" -group ",new_SFP_rules!A8)</f>
        <v xml:space="preserve"> -group ALL_25Km_16GLWL_SFP</v>
      </c>
    </row>
    <row r="9" spans="1:4" x14ac:dyDescent="0.35">
      <c r="A9" t="str">
        <f>IF(ISBLANK(new_SFP_rules!AC9),"",CONCATENATE(B9,C9," -severity ",new_SFP_rules!AE9," -qt ",new_SFP_rules!AF9," -monitor SFP_TEMP -value ",new_SFP_rules!AC9, " -op LE -action ",SUBSTITUTE(new_SFP_rules!AG9,";",",")))</f>
        <v>mapsrule --create temp_l_ALL_32GSWL_SFP_n5 -group ALL_32GSWL_SFP -severity warning -qt 86400 -monitor SFP_TEMP -value -5 -op LE -action raslog,snmp-trap,email,sfp-marginal</v>
      </c>
      <c r="B9" t="str">
        <f>CONCATENATE("mapsrule --create ",new_SFP_rules!AD9,new_SFP_rules!A9,"_",SUBSTITUTE(new_SFP_rules!AC9,"-","n"))</f>
        <v>mapsrule --create temp_l_ALL_32GSWL_SFP_n5</v>
      </c>
      <c r="C9" t="str">
        <f>CONCATENATE(" -group ",new_SFP_rules!A9)</f>
        <v xml:space="preserve"> -group ALL_32GSWL_SFP</v>
      </c>
    </row>
    <row r="10" spans="1:4" x14ac:dyDescent="0.35">
      <c r="A10" t="str">
        <f>IF(ISBLANK(new_SFP_rules!AC10),"",CONCATENATE(B10,C10," -severity ",new_SFP_rules!AE10," -qt ",new_SFP_rules!AF10," -monitor SFP_TEMP -value ",new_SFP_rules!AC10, " -op LE -action ",SUBSTITUTE(new_SFP_rules!AG10,";",",")))</f>
        <v>mapsrule --create temp_l_ALL_32GLWL_SFP_n5 -group ALL_32GLWL_SFP -severity warning -qt 86400 -monitor SFP_TEMP -value -5 -op LE -action raslog,snmp-trap,email,sfp-marginal</v>
      </c>
      <c r="B10" t="str">
        <f>CONCATENATE("mapsrule --create ",new_SFP_rules!AD10,new_SFP_rules!A10,"_",SUBSTITUTE(new_SFP_rules!AC10,"-","n"))</f>
        <v>mapsrule --create temp_l_ALL_32GLWL_SFP_n5</v>
      </c>
      <c r="C10" t="str">
        <f>CONCATENATE(" -group ",new_SFP_rules!A10)</f>
        <v xml:space="preserve"> -group ALL_32GLWL_SFP</v>
      </c>
    </row>
    <row r="11" spans="1:4" x14ac:dyDescent="0.35">
      <c r="A11" t="str">
        <f>IF(ISBLANK(new_SFP_rules!AC11),"",CONCATENATE(B11,C11," -severity ",new_SFP_rules!AE11," -qt ",new_SFP_rules!AF11," -monitor SFP_TEMP -value ",new_SFP_rules!AC11, " -op LE -action ",SUBSTITUTE(new_SFP_rules!AG11,";",",")))</f>
        <v>mapsrule --create temp_l_ALL_25Km_32GELWL_SFP_n5 -group ALL_25Km_32GELWL_SFP -severity warning -qt 86400 -monitor SFP_TEMP -value -5 -op LE -action raslog,snmp-trap,email,sfp-marginal</v>
      </c>
      <c r="B11" t="str">
        <f>CONCATENATE("mapsrule --create ",new_SFP_rules!AD11,new_SFP_rules!A11,"_",SUBSTITUTE(new_SFP_rules!AC11,"-","n"))</f>
        <v>mapsrule --create temp_l_ALL_25Km_32GELWL_SFP_n5</v>
      </c>
      <c r="C11" t="str">
        <f>CONCATENATE(" -group ",new_SFP_rules!A11)</f>
        <v xml:space="preserve"> -group ALL_25Km_32GELWL_SFP</v>
      </c>
    </row>
    <row r="12" spans="1:4" x14ac:dyDescent="0.35">
      <c r="A12" t="str">
        <f>IF(ISBLANK(new_SFP_rules!AC12),"",CONCATENATE(B12,C12," -severity ",new_SFP_rules!AE12," -qt ",new_SFP_rules!AF12," -monitor SFP_TEMP -value ",new_SFP_rules!AC12, " -op LE -action ",SUBSTITUTE(new_SFP_rules!AG12,";",",")))</f>
        <v>mapsrule --create temp_l_ALL_2Km_32GLWL_QSFP_n5 -group ALL_2Km_32GLWL_QSFP -severity warning -qt 86400 -monitor SFP_TEMP -value -5 -op LE -action raslog,snmp-trap,email,sfp-marginal</v>
      </c>
      <c r="B12" t="str">
        <f>CONCATENATE("mapsrule --create ",new_SFP_rules!AD12,new_SFP_rules!A12,"_",SUBSTITUTE(new_SFP_rules!AC12,"-","n"))</f>
        <v>mapsrule --create temp_l_ALL_2Km_32GLWL_QSFP_n5</v>
      </c>
      <c r="C12" t="str">
        <f>CONCATENATE(" -group ",new_SFP_rules!A12)</f>
        <v xml:space="preserve"> -group ALL_2Km_32GLWL_QSFP</v>
      </c>
    </row>
    <row r="13" spans="1:4" x14ac:dyDescent="0.35">
      <c r="A13" t="str">
        <f>IF(ISBLANK(new_SFP_rules!AC13),"",CONCATENATE(B13,C13," -severity ",new_SFP_rules!AE13," -qt ",new_SFP_rules!AF13," -monitor SFP_TEMP -value ",new_SFP_rules!AC13, " -op LE -action ",SUBSTITUTE(new_SFP_rules!AG13,";",",")))</f>
        <v>mapsrule --create temp_l_ALL_32GSWL_QSFP_n5 -group ALL_32GSWL_QSFP -severity warning -qt 86400 -monitor SFP_TEMP -value -5 -op LE -action raslog,snmp-trap,email,sfp-marginal</v>
      </c>
      <c r="B13" t="str">
        <f>CONCATENATE("mapsrule --create ",new_SFP_rules!AD13,new_SFP_rules!A13,"_",SUBSTITUTE(new_SFP_rules!AC13,"-","n"))</f>
        <v>mapsrule --create temp_l_ALL_32GSWL_QSFP_n5</v>
      </c>
      <c r="C13" t="str">
        <f>CONCATENATE(" -group ",new_SFP_rules!A13)</f>
        <v xml:space="preserve"> -group ALL_32GSWL_QSFP</v>
      </c>
    </row>
    <row r="14" spans="1:4" x14ac:dyDescent="0.35">
      <c r="A14" t="str">
        <f>IF(ISBLANK(new_SFP_rules!AC14),"",CONCATENATE(B14,C14," -severity ",new_SFP_rules!AE14," -qt ",new_SFP_rules!AF14," -monitor SFP_TEMP -value ",new_SFP_rules!AC14, " -op LE -action ",SUBSTITUTE(new_SFP_rules!AG14,";",",")))</f>
        <v>mapsrule --create temp_l_ALL_FCOE_40G_QSFP_n5 -group ALL_FCOE_40G_QSFP -severity warning -qt 86400 -monitor SFP_TEMP -value -5 -op LE -action raslog,snmp-trap,email,sfp-marginal</v>
      </c>
      <c r="B14" t="str">
        <f>CONCATENATE("mapsrule --create ",new_SFP_rules!AD14,new_SFP_rules!A14,"_",SUBSTITUTE(new_SFP_rules!AC14,"-","n"))</f>
        <v>mapsrule --create temp_l_ALL_FCOE_40G_QSFP_n5</v>
      </c>
      <c r="C14" t="str">
        <f>CONCATENATE(" -group ",new_SFP_rules!A14)</f>
        <v xml:space="preserve"> -group ALL_FCOE_40G_QSFP</v>
      </c>
    </row>
    <row r="15" spans="1:4" x14ac:dyDescent="0.35">
      <c r="A15" t="str">
        <f>IF(ISBLANK(new_SFP_rules!AC15),"",CONCATENATE(B15,C15," -severity ",new_SFP_rules!AE15," -qt ",new_SFP_rules!AF15," -monitor SFP_TEMP -value ",new_SFP_rules!AC15, " -op LE -action ",SUBSTITUTE(new_SFP_rules!AG15,";",",")))</f>
        <v>mapsrule --create temp_l_ALL_FCOE_40G_QSFP_LR_n5 -group ALL_FCOE_40G_QSFP_LR -severity warning -qt 86400 -monitor SFP_TEMP -value -5 -op LE -action raslog,snmp-trap,email,sfp-marginal</v>
      </c>
      <c r="B15" t="str">
        <f>CONCATENATE("mapsrule --create ",new_SFP_rules!AD15,new_SFP_rules!A15,"_",SUBSTITUTE(new_SFP_rules!AC15,"-","n"))</f>
        <v>mapsrule --create temp_l_ALL_FCOE_40G_QSFP_LR_n5</v>
      </c>
      <c r="C15" t="str">
        <f>CONCATENATE(" -group ",new_SFP_rules!A15)</f>
        <v xml:space="preserve"> -group ALL_FCOE_40G_QSFP_LR</v>
      </c>
    </row>
    <row r="16" spans="1:4" x14ac:dyDescent="0.35">
      <c r="A16" t="str">
        <f>IF(ISBLANK(new_SFP_rules!AC16),"",CONCATENATE(B16,C16," -severity ",new_SFP_rules!AE16," -qt ",new_SFP_rules!AF16," -monitor SFP_TEMP -value ",new_SFP_rules!AC16, " -op LE -action ",SUBSTITUTE(new_SFP_rules!AG16,";",",")))</f>
        <v>mapsrule --create temp_l_ALL_FCOE_100G_SR4_QSFP_n5 -group ALL_FCOE_100G_SR4_QSFP -severity warning -qt 86400 -monitor SFP_TEMP -value -5 -op LE -action raslog,snmp-trap,email,sfp-marginal</v>
      </c>
      <c r="B16" t="str">
        <f>CONCATENATE("mapsrule --create ",new_SFP_rules!AD16,new_SFP_rules!A16,"_",SUBSTITUTE(new_SFP_rules!AC16,"-","n"))</f>
        <v>mapsrule --create temp_l_ALL_FCOE_100G_SR4_QSFP_n5</v>
      </c>
      <c r="C16" t="str">
        <f>CONCATENATE(" -group ",new_SFP_rules!A16)</f>
        <v xml:space="preserve"> -group ALL_FCOE_100G_SR4_QSFP</v>
      </c>
    </row>
    <row r="17" spans="1:3" x14ac:dyDescent="0.35">
      <c r="A17" t="str">
        <f>IF(ISBLANK(new_SFP_rules!AC17),"",CONCATENATE(B17,C17," -severity ",new_SFP_rules!AE17," -qt ",new_SFP_rules!AF17," -monitor SFP_TEMP -value ",new_SFP_rules!AC17, " -op LE -action ",SUBSTITUTE(new_SFP_rules!AG17,";",",")))</f>
        <v>mapsrule --create temp_l_ALL_100M_16GSWL_QSFP_n5 -group ALL_100M_16GSWL_QSFP -severity warning -qt 86400 -monitor SFP_TEMP -value -5 -op LE -action raslog,snmp-trap,email,sfp-marginal</v>
      </c>
      <c r="B17" t="str">
        <f>CONCATENATE("mapsrule --create ",new_SFP_rules!AD17,new_SFP_rules!A17,"_",SUBSTITUTE(new_SFP_rules!AC17,"-","n"))</f>
        <v>mapsrule --create temp_l_ALL_100M_16GSWL_QSFP_n5</v>
      </c>
      <c r="C17" t="str">
        <f>CONCATENATE(" -group ",new_SFP_rules!A17)</f>
        <v xml:space="preserve"> -group ALL_100M_16GSWL_QSFP</v>
      </c>
    </row>
    <row r="18" spans="1:3" x14ac:dyDescent="0.35">
      <c r="A18" t="str">
        <f>IF(ISBLANK(new_SFP_rules!AC18),"",CONCATENATE(B18,C18," -severity ",new_SFP_rules!AE18," -qt ",new_SFP_rules!AF18," -monitor SFP_TEMP -value ",new_SFP_rules!AC18, " -op LE -action ",SUBSTITUTE(new_SFP_rules!AG18,";",",")))</f>
        <v>mapsrule --create temp_l_ALL_2K_QSFP_n15 -group ALL_2K_QSFP -severity warning -qt 86400 -monitor SFP_TEMP -value -15 -op LE -action raslog,snmp-trap,email,sfp-marginal</v>
      </c>
      <c r="B18" t="str">
        <f>CONCATENATE("mapsrule --create ",new_SFP_rules!AD18,new_SFP_rules!A18,"_",SUBSTITUTE(new_SFP_rules!AC18,"-","n"))</f>
        <v>mapsrule --create temp_l_ALL_2K_QSFP_n15</v>
      </c>
      <c r="C18" t="str">
        <f>CONCATENATE(" -group ",new_SFP_rules!A18)</f>
        <v xml:space="preserve"> -group ALL_2K_QSFP</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IF(ISBLANK(new_SFP_rules!AH2),"",CONCATENATE(B2,C2," -severity ",new_SFP_rules!AK2," -qt ",new_SFP_rules!AL2," -monitor TXP -value ",new_SFP_rules!AI2, " -op GE -action ",SUBSTITUTE(new_SFP_rules!AM2,";",",")))</f>
        <v>mapsrule --create tx_h_ALL_10GE_SR_SFP_2000 -group ALL_10GE_SR_SFP -severity warning -qt 86400 -monitor TXP -value 2000 -op GE -action raslog,snmp-trap,email,sfp-marginal</v>
      </c>
      <c r="B2" t="str">
        <f>CONCATENATE("mapsrule --create ",new_SFP_rules!AJ2,new_SFP_rules!A2,"_",new_SFP_rules!AI2)</f>
        <v>mapsrule --create tx_h_ALL_10GE_SR_SFP_2000</v>
      </c>
      <c r="C2" t="str">
        <f>CONCATENATE(" -group ",new_SFP_rules!A2)</f>
        <v xml:space="preserve"> -group ALL_10GE_SR_SFP</v>
      </c>
    </row>
    <row r="3" spans="1:3" x14ac:dyDescent="0.35">
      <c r="A3" t="str">
        <f>IF(ISBLANK(new_SFP_rules!AH3),"",CONCATENATE(B3,C3," -severity ",new_SFP_rules!AK3," -qt ",new_SFP_rules!AL3," -monitor TXP -value ",new_SFP_rules!AI3, " -op GE -action ",SUBSTITUTE(new_SFP_rules!AM3,";",",")))</f>
        <v>mapsrule --create tx_h_ALL_10GE_LR_SFP_2239 -group ALL_10GE_LR_SFP -severity warning -qt 86400 -monitor TXP -value 2239 -op GE -action raslog,snmp-trap,email,sfp-marginal</v>
      </c>
      <c r="B3" t="str">
        <f>CONCATENATE("mapsrule --create ",new_SFP_rules!AJ3,new_SFP_rules!A3,"_",new_SFP_rules!AI3)</f>
        <v>mapsrule --create tx_h_ALL_10GE_LR_SFP_2239</v>
      </c>
      <c r="C3" t="str">
        <f>CONCATENATE(" -group ",new_SFP_rules!A3)</f>
        <v xml:space="preserve"> -group ALL_10GE_LR_SFP</v>
      </c>
    </row>
    <row r="4" spans="1:3" x14ac:dyDescent="0.35">
      <c r="A4" t="str">
        <f>IF(ISBLANK(new_SFP_rules!AH4),"",CONCATENATE(B4,C4," -severity ",new_SFP_rules!AK4," -qt ",new_SFP_rules!AL4," -monitor TXP -value ",new_SFP_rules!AI4, " -op GE -action ",SUBSTITUTE(new_SFP_rules!AM4,";",",")))</f>
        <v>mapsrule --create tx_h_ALL_10GSWL_SFP_2000 -group ALL_10GSWL_SFP -severity warning -qt 86400 -monitor TXP -value 2000 -op GE -action raslog,snmp-trap,email,sfp-marginal</v>
      </c>
      <c r="B4" t="str">
        <f>CONCATENATE("mapsrule --create ",new_SFP_rules!AJ4,new_SFP_rules!A4,"_",new_SFP_rules!AI4)</f>
        <v>mapsrule --create tx_h_ALL_10GSWL_SFP_2000</v>
      </c>
      <c r="C4" t="str">
        <f>CONCATENATE(" -group ",new_SFP_rules!A4)</f>
        <v xml:space="preserve"> -group ALL_10GSWL_SFP</v>
      </c>
    </row>
    <row r="5" spans="1:3" x14ac:dyDescent="0.35">
      <c r="A5" t="str">
        <f>IF(ISBLANK(new_SFP_rules!AH5),"",CONCATENATE(B5,C5," -severity ",new_SFP_rules!AK5," -qt ",new_SFP_rules!AL5," -monitor TXP -value ",new_SFP_rules!AI5, " -op GE -action ",SUBSTITUTE(new_SFP_rules!AM5,";",",")))</f>
        <v>mapsrule --create tx_h_ALL_10GLWL_SFP_2239 -group ALL_10GLWL_SFP -severity warning -qt 86400 -monitor TXP -value 2239 -op GE -action raslog,snmp-trap,email,sfp-marginal</v>
      </c>
      <c r="B5" t="str">
        <f>CONCATENATE("mapsrule --create ",new_SFP_rules!AJ5,new_SFP_rules!A5,"_",new_SFP_rules!AI5)</f>
        <v>mapsrule --create tx_h_ALL_10GLWL_SFP_2239</v>
      </c>
      <c r="C5" t="str">
        <f>CONCATENATE(" -group ",new_SFP_rules!A5)</f>
        <v xml:space="preserve"> -group ALL_10GLWL_SFP</v>
      </c>
    </row>
    <row r="6" spans="1:3" x14ac:dyDescent="0.35">
      <c r="A6" t="str">
        <f>IF(ISBLANK(new_SFP_rules!AH6),"",CONCATENATE(B6,C6," -severity ",new_SFP_rules!AK6," -qt ",new_SFP_rules!AL6," -monitor TXP -value ",new_SFP_rules!AI6, " -op GE -action ",SUBSTITUTE(new_SFP_rules!AM6,";",",")))</f>
        <v>mapsrule --create tx_h_ALL_16GSWL_SFP_1259 -group ALL_16GSWL_SFP -severity warning -qt 86400 -monitor TXP -value 1259 -op GE -action raslog,snmp-trap,email,sfp-marginal</v>
      </c>
      <c r="B6" t="str">
        <f>CONCATENATE("mapsrule --create ",new_SFP_rules!AJ6,new_SFP_rules!A6,"_",new_SFP_rules!AI6)</f>
        <v>mapsrule --create tx_h_ALL_16GSWL_SFP_1259</v>
      </c>
      <c r="C6" t="str">
        <f>CONCATENATE(" -group ",new_SFP_rules!A6)</f>
        <v xml:space="preserve"> -group ALL_16GSWL_SFP</v>
      </c>
    </row>
    <row r="7" spans="1:3" x14ac:dyDescent="0.35">
      <c r="A7" t="str">
        <f>IF(ISBLANK(new_SFP_rules!AH7),"",CONCATENATE(B7,C7," -severity ",new_SFP_rules!AK7," -qt ",new_SFP_rules!AL7," -monitor TXP -value ",new_SFP_rules!AI7, " -op GE -action ",SUBSTITUTE(new_SFP_rules!AM7,";",",")))</f>
        <v>mapsrule --create tx_h_ALL_16GLWL_SFP_2239 -group ALL_16GLWL_SFP -severity warning -qt 86400 -monitor TXP -value 2239 -op GE -action raslog,snmp-trap,email,sfp-marginal</v>
      </c>
      <c r="B7" t="str">
        <f>CONCATENATE("mapsrule --create ",new_SFP_rules!AJ7,new_SFP_rules!A7,"_",new_SFP_rules!AI7)</f>
        <v>mapsrule --create tx_h_ALL_16GLWL_SFP_2239</v>
      </c>
      <c r="C7" t="str">
        <f>CONCATENATE(" -group ",new_SFP_rules!A7)</f>
        <v xml:space="preserve"> -group ALL_16GLWL_SFP</v>
      </c>
    </row>
    <row r="8" spans="1:3" x14ac:dyDescent="0.35">
      <c r="A8" t="str">
        <f>IF(ISBLANK(new_SFP_rules!AH8),"",CONCATENATE(B8,C8," -severity ",new_SFP_rules!AK8," -qt ",new_SFP_rules!AL8," -monitor TXP -value ",new_SFP_rules!AI8, " -op GE -action ",SUBSTITUTE(new_SFP_rules!AM8,";",",")))</f>
        <v>mapsrule --create tx_h_ALL_25Km_16GLWL_SFP_4467 -group ALL_25Km_16GLWL_SFP -severity warning -qt 86400 -monitor TXP -value 4467 -op GE -action raslog,snmp-trap,email,sfp-marginal</v>
      </c>
      <c r="B8" t="str">
        <f>CONCATENATE("mapsrule --create ",new_SFP_rules!AJ8,new_SFP_rules!A8,"_",new_SFP_rules!AI8)</f>
        <v>mapsrule --create tx_h_ALL_25Km_16GLWL_SFP_4467</v>
      </c>
      <c r="C8" t="str">
        <f>CONCATENATE(" -group ",new_SFP_rules!A8)</f>
        <v xml:space="preserve"> -group ALL_25Km_16GLWL_SFP</v>
      </c>
    </row>
    <row r="9" spans="1:3" x14ac:dyDescent="0.35">
      <c r="A9" t="str">
        <f>IF(ISBLANK(new_SFP_rules!AH9),"",CONCATENATE(B9,C9," -severity ",new_SFP_rules!AK9," -qt ",new_SFP_rules!AL9," -monitor TXP -value ",new_SFP_rules!AI9, " -op GE -action ",SUBSTITUTE(new_SFP_rules!AM9,";",",")))</f>
        <v>mapsrule --create tx_h_ALL_32GSWL_SFP_3162 -group ALL_32GSWL_SFP -severity warning -qt 86400 -monitor TXP -value 3162 -op GE -action raslog,snmp-trap,email,sfp-marginal</v>
      </c>
      <c r="B9" t="str">
        <f>CONCATENATE("mapsrule --create ",new_SFP_rules!AJ9,new_SFP_rules!A9,"_",new_SFP_rules!AI9)</f>
        <v>mapsrule --create tx_h_ALL_32GSWL_SFP_3162</v>
      </c>
      <c r="C9" t="str">
        <f>CONCATENATE(" -group ",new_SFP_rules!A9)</f>
        <v xml:space="preserve"> -group ALL_32GSWL_SFP</v>
      </c>
    </row>
    <row r="10" spans="1:3" x14ac:dyDescent="0.35">
      <c r="A10" t="str">
        <f>IF(ISBLANK(new_SFP_rules!AH10),"",CONCATENATE(B10,C10," -severity ",new_SFP_rules!AK10," -qt ",new_SFP_rules!AL10," -monitor TXP -value ",new_SFP_rules!AI10, " -op GE -action ",SUBSTITUTE(new_SFP_rules!AM10,";",",")))</f>
        <v>mapsrule --create tx_h_ALL_32GLWL_SFP_1585 -group ALL_32GLWL_SFP -severity warning -qt 86400 -monitor TXP -value 1585 -op GE -action raslog,snmp-trap,email,sfp-marginal</v>
      </c>
      <c r="B10" t="str">
        <f>CONCATENATE("mapsrule --create ",new_SFP_rules!AJ10,new_SFP_rules!A10,"_",new_SFP_rules!AI10)</f>
        <v>mapsrule --create tx_h_ALL_32GLWL_SFP_1585</v>
      </c>
      <c r="C10" t="str">
        <f>CONCATENATE(" -group ",new_SFP_rules!A10)</f>
        <v xml:space="preserve"> -group ALL_32GLWL_SFP</v>
      </c>
    </row>
    <row r="11" spans="1:3" x14ac:dyDescent="0.35">
      <c r="A11" t="str">
        <f>IF(ISBLANK(new_SFP_rules!AH11),"",CONCATENATE(B11,C11," -severity ",new_SFP_rules!AK11," -qt ",new_SFP_rules!AL11," -monitor TXP -value ",new_SFP_rules!AI11, " -op GE -action ",SUBSTITUTE(new_SFP_rules!AM11,";",",")))</f>
        <v>mapsrule --create tx_h_ALL_25Km_32GELWL_SFP_3162 -group ALL_25Km_32GELWL_SFP -severity warning -qt 86400 -monitor TXP -value 3162 -op GE -action raslog,snmp-trap,email,sfp-marginal</v>
      </c>
      <c r="B11" t="str">
        <f>CONCATENATE("mapsrule --create ",new_SFP_rules!AJ11,new_SFP_rules!A11,"_",new_SFP_rules!AI11)</f>
        <v>mapsrule --create tx_h_ALL_25Km_32GELWL_SFP_3162</v>
      </c>
      <c r="C11" t="str">
        <f>CONCATENATE(" -group ",new_SFP_rules!A11)</f>
        <v xml:space="preserve"> -group ALL_25Km_32GELWL_SFP</v>
      </c>
    </row>
    <row r="12" spans="1:3" x14ac:dyDescent="0.35">
      <c r="A12" t="str">
        <f>IF(ISBLANK(new_SFP_rules!AH12),"",CONCATENATE(B12,C12," -severity ",new_SFP_rules!AK12," -qt ",new_SFP_rules!AL12," -monitor TXP -value ",new_SFP_rules!AI12, " -op GE -action ",SUBSTITUTE(new_SFP_rules!AM12,";",",")))</f>
        <v>mapsrule --create tx_h_ALL_2Km_32GLWL_QSFP_4467 -group ALL_2Km_32GLWL_QSFP -severity warning -qt 86400 -monitor TXP -value 4467 -op GE -action raslog,snmp-trap,email,sfp-marginal</v>
      </c>
      <c r="B12" t="str">
        <f>CONCATENATE("mapsrule --create ",new_SFP_rules!AJ12,new_SFP_rules!A12,"_",new_SFP_rules!AI12)</f>
        <v>mapsrule --create tx_h_ALL_2Km_32GLWL_QSFP_4467</v>
      </c>
      <c r="C12" t="str">
        <f>CONCATENATE(" -group ",new_SFP_rules!A12)</f>
        <v xml:space="preserve"> -group ALL_2Km_32GLWL_QSFP</v>
      </c>
    </row>
    <row r="13" spans="1:3" x14ac:dyDescent="0.35">
      <c r="A13" t="str">
        <f>IF(ISBLANK(new_SFP_rules!AH13),"",CONCATENATE(B13,C13," -severity ",new_SFP_rules!AK13," -qt ",new_SFP_rules!AL13," -monitor TXP -value ",new_SFP_rules!AI13, " -op GE -action ",SUBSTITUTE(new_SFP_rules!AM13,";",",")))</f>
        <v>mapsrule --create tx_h_ALL_32GSWL_QSFP_2455 -group ALL_32GSWL_QSFP -severity warning -qt 86400 -monitor TXP -value 2455 -op GE -action raslog,snmp-trap,email,sfp-marginal</v>
      </c>
      <c r="B13" t="str">
        <f>CONCATENATE("mapsrule --create ",new_SFP_rules!AJ13,new_SFP_rules!A13,"_",new_SFP_rules!AI13)</f>
        <v>mapsrule --create tx_h_ALL_32GSWL_QSFP_2455</v>
      </c>
      <c r="C13" t="str">
        <f>CONCATENATE(" -group ",new_SFP_rules!A13)</f>
        <v xml:space="preserve"> -group ALL_32GSWL_QSFP</v>
      </c>
    </row>
    <row r="14" spans="1:3" x14ac:dyDescent="0.35">
      <c r="A14" t="str">
        <f>IF(ISBLANK(new_SFP_rules!AH14),"",CONCATENATE(B14,C14," -severity ",new_SFP_rules!AK14," -qt ",new_SFP_rules!AL14," -monitor TXP -value ",new_SFP_rules!AI14, " -op GE -action ",SUBSTITUTE(new_SFP_rules!AM14,";",",")))</f>
        <v>mapsrule --create tx_h_ALL_FCOE_40G_QSFP_2455 -group ALL_FCOE_40G_QSFP -severity warning -qt 86400 -monitor TXP -value 2455 -op GE -action raslog,snmp-trap,email,sfp-marginal</v>
      </c>
      <c r="B14" t="str">
        <f>CONCATENATE("mapsrule --create ",new_SFP_rules!AJ14,new_SFP_rules!A14,"_",new_SFP_rules!AI14)</f>
        <v>mapsrule --create tx_h_ALL_FCOE_40G_QSFP_2455</v>
      </c>
      <c r="C14" t="str">
        <f>CONCATENATE(" -group ",new_SFP_rules!A14)</f>
        <v xml:space="preserve"> -group ALL_FCOE_40G_QSFP</v>
      </c>
    </row>
    <row r="15" spans="1:3" x14ac:dyDescent="0.35">
      <c r="A15" t="str">
        <f>IF(ISBLANK(new_SFP_rules!AH15),"",CONCATENATE(B15,C15," -severity ",new_SFP_rules!AK15," -qt ",new_SFP_rules!AL15," -monitor TXP -value ",new_SFP_rules!AI15, " -op GE -action ",SUBSTITUTE(new_SFP_rules!AM15,";",",")))</f>
        <v>mapsrule --create tx_h_ALL_FCOE_40G_QSFP_LR_2399 -group ALL_FCOE_40G_QSFP_LR -severity warning -qt 86400 -monitor TXP -value 2399 -op GE -action raslog,snmp-trap,email,sfp-marginal</v>
      </c>
      <c r="B15" t="str">
        <f>CONCATENATE("mapsrule --create ",new_SFP_rules!AJ15,new_SFP_rules!A15,"_",new_SFP_rules!AI15)</f>
        <v>mapsrule --create tx_h_ALL_FCOE_40G_QSFP_LR_2399</v>
      </c>
      <c r="C15" t="str">
        <f>CONCATENATE(" -group ",new_SFP_rules!A15)</f>
        <v xml:space="preserve"> -group ALL_FCOE_40G_QSFP_LR</v>
      </c>
    </row>
    <row r="16" spans="1:3" x14ac:dyDescent="0.35">
      <c r="A16" t="str">
        <f>IF(ISBLANK(new_SFP_rules!AH16),"",CONCATENATE(B16,C16," -severity ",new_SFP_rules!AK16," -qt ",new_SFP_rules!AL16," -monitor TXP -value ",new_SFP_rules!AI16, " -op GE -action ",SUBSTITUTE(new_SFP_rules!AM16,";",",")))</f>
        <v>mapsrule --create tx_h_ALL_FCOE_100G_SR4_QSFP_3467 -group ALL_FCOE_100G_SR4_QSFP -severity warning -qt 86400 -monitor TXP -value 3467 -op GE -action raslog,snmp-trap,email,sfp-marginal</v>
      </c>
      <c r="B16" t="str">
        <f>CONCATENATE("mapsrule --create ",new_SFP_rules!AJ16,new_SFP_rules!A16,"_",new_SFP_rules!AI16)</f>
        <v>mapsrule --create tx_h_ALL_FCOE_100G_SR4_QSFP_3467</v>
      </c>
      <c r="C16" t="str">
        <f>CONCATENATE(" -group ",new_SFP_rules!A16)</f>
        <v xml:space="preserve"> -group ALL_FCOE_100G_SR4_QSFP</v>
      </c>
    </row>
    <row r="17" spans="1:3" x14ac:dyDescent="0.35">
      <c r="A17" t="str">
        <f>IF(ISBLANK(new_SFP_rules!AH17),"",CONCATENATE(B17,C17," -severity ",new_SFP_rules!AK17," -qt ",new_SFP_rules!AL17," -monitor TXP -value ",new_SFP_rules!AI17, " -op GE -action ",SUBSTITUTE(new_SFP_rules!AM17,";",",")))</f>
        <v>mapsrule --create tx_h_ALL_100M_16GSWL_QSFP_2455 -group ALL_100M_16GSWL_QSFP -severity warning -qt 86400 -monitor TXP -value 2455 -op GE -action raslog,snmp-trap,email,sfp-marginal</v>
      </c>
      <c r="B17" t="str">
        <f>CONCATENATE("mapsrule --create ",new_SFP_rules!AJ17,new_SFP_rules!A17,"_",new_SFP_rules!AI17)</f>
        <v>mapsrule --create tx_h_ALL_100M_16GSWL_QSFP_2455</v>
      </c>
      <c r="C17" t="str">
        <f>CONCATENATE(" -group ",new_SFP_rules!A17)</f>
        <v xml:space="preserve"> -group ALL_100M_16GSWL_QSFP</v>
      </c>
    </row>
    <row r="18" spans="1:3" x14ac:dyDescent="0.35">
      <c r="A18" t="str">
        <f>IF(ISBLANK(new_SFP_rules!AH18),"",CONCATENATE(B18,C18," -severity ",new_SFP_rules!AK18," -qt ",new_SFP_rules!AL18," -monitor TXP -value ",new_SFP_rules!AI18, " -op GE -action ",SUBSTITUTE(new_SFP_rules!AM18,";",",")))</f>
        <v>mapsrule --create tx_h_ALL_2K_QSFP_2244 -group ALL_2K_QSFP -severity warning -qt 86400 -monitor TXP -value 2244 -op GE -action raslog,snmp-trap,email,sfp-marginal</v>
      </c>
      <c r="B18" t="str">
        <f>CONCATENATE("mapsrule --create ",new_SFP_rules!AJ18,new_SFP_rules!A18,"_",new_SFP_rules!AI18)</f>
        <v>mapsrule --create tx_h_ALL_2K_QSFP_2244</v>
      </c>
      <c r="C18" t="str">
        <f>CONCATENATE(" -group ",new_SFP_rules!A18)</f>
        <v xml:space="preserve"> -group ALL_2K_QSFP</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IF(ISBLANK(new_SFP_rules!AN2),"",CONCATENATE(B2,C2," -severity ",new_SFP_rules!AQ2," -qt ",new_SFP_rules!AR2," -monitor TXP -value ",new_SFP_rules!AO2, " -op LE -action ",SUBSTITUTE(new_SFP_rules!AS2,";",",")))</f>
        <v>mapsrule --create tx_l_ALL_10GE_SR_SFP_126 -group ALL_10GE_SR_SFP -severity warning -qt 86400 -monitor TXP -value 126 -op LE -action raslog,snmp-trap,email,sfp-marginal</v>
      </c>
      <c r="B2" t="str">
        <f>CONCATENATE("mapsrule --create ",new_SFP_rules!AP2,new_SFP_rules!A2,"_",new_SFP_rules!AO2)</f>
        <v>mapsrule --create tx_l_ALL_10GE_SR_SFP_126</v>
      </c>
      <c r="C2" t="str">
        <f>CONCATENATE(" -group ",new_SFP_rules!A2)</f>
        <v xml:space="preserve"> -group ALL_10GE_SR_SFP</v>
      </c>
    </row>
    <row r="3" spans="1:3" x14ac:dyDescent="0.35">
      <c r="A3" t="str">
        <f>IF(ISBLANK(new_SFP_rules!AN3),"",CONCATENATE(B3,C3," -severity ",new_SFP_rules!AQ3," -qt ",new_SFP_rules!AR3," -monitor TXP -value ",new_SFP_rules!AO3, " -op LE -action ",SUBSTITUTE(new_SFP_rules!AS3,";",",")))</f>
        <v>mapsrule --create tx_l_ALL_10GE_LR_SFP_60 -group ALL_10GE_LR_SFP -severity warning -qt 86400 -monitor TXP -value 60 -op LE -action raslog,snmp-trap,email,sfp-marginal</v>
      </c>
      <c r="B3" t="str">
        <f>CONCATENATE("mapsrule --create ",new_SFP_rules!AP3,new_SFP_rules!A3,"_",new_SFP_rules!AO3)</f>
        <v>mapsrule --create tx_l_ALL_10GE_LR_SFP_60</v>
      </c>
      <c r="C3" t="str">
        <f>CONCATENATE(" -group ",new_SFP_rules!A3)</f>
        <v xml:space="preserve"> -group ALL_10GE_LR_SFP</v>
      </c>
    </row>
    <row r="4" spans="1:3" x14ac:dyDescent="0.35">
      <c r="A4" t="str">
        <f>IF(ISBLANK(new_SFP_rules!AN4),"",CONCATENATE(B4,C4," -severity ",new_SFP_rules!AQ4," -qt ",new_SFP_rules!AR4," -monitor TXP -value ",new_SFP_rules!AO4, " -op LE -action ",SUBSTITUTE(new_SFP_rules!AS4,";",",")))</f>
        <v>mapsrule --create tx_l_ALL_10GSWL_SFP_126 -group ALL_10GSWL_SFP -severity warning -qt 86400 -monitor TXP -value 126 -op LE -action raslog,snmp-trap,email,sfp-marginal</v>
      </c>
      <c r="B4" t="str">
        <f>CONCATENATE("mapsrule --create ",new_SFP_rules!AP4,new_SFP_rules!A4,"_",new_SFP_rules!AO4)</f>
        <v>mapsrule --create tx_l_ALL_10GSWL_SFP_126</v>
      </c>
      <c r="C4" t="str">
        <f>CONCATENATE(" -group ",new_SFP_rules!A4)</f>
        <v xml:space="preserve"> -group ALL_10GSWL_SFP</v>
      </c>
    </row>
    <row r="5" spans="1:3" x14ac:dyDescent="0.35">
      <c r="A5" t="str">
        <f>IF(ISBLANK(new_SFP_rules!AN5),"",CONCATENATE(B5,C5," -severity ",new_SFP_rules!AQ5," -qt ",new_SFP_rules!AR5," -monitor TXP -value ",new_SFP_rules!AO5, " -op LE -action ",SUBSTITUTE(new_SFP_rules!AS5,";",",")))</f>
        <v>mapsrule --create tx_l_ALL_10GLWL_SFP_60 -group ALL_10GLWL_SFP -severity warning -qt 86400 -monitor TXP -value 60 -op LE -action raslog,snmp-trap,email,sfp-marginal</v>
      </c>
      <c r="B5" t="str">
        <f>CONCATENATE("mapsrule --create ",new_SFP_rules!AP5,new_SFP_rules!A5,"_",new_SFP_rules!AO5)</f>
        <v>mapsrule --create tx_l_ALL_10GLWL_SFP_60</v>
      </c>
      <c r="C5" t="str">
        <f>CONCATENATE(" -group ",new_SFP_rules!A5)</f>
        <v xml:space="preserve"> -group ALL_10GLWL_SFP</v>
      </c>
    </row>
    <row r="6" spans="1:3" x14ac:dyDescent="0.35">
      <c r="A6" t="str">
        <f>IF(ISBLANK(new_SFP_rules!AN6),"",CONCATENATE(B6,C6," -severity ",new_SFP_rules!AQ6," -qt ",new_SFP_rules!AR6," -monitor TXP -value ",new_SFP_rules!AO6, " -op LE -action ",SUBSTITUTE(new_SFP_rules!AS6,";",",")))</f>
        <v>mapsrule --create tx_l_ALL_16GSWL_SFP_251 -group ALL_16GSWL_SFP -severity warning -qt 86400 -monitor TXP -value 251 -op LE -action raslog,snmp-trap,email,sfp-marginal</v>
      </c>
      <c r="B6" t="str">
        <f>CONCATENATE("mapsrule --create ",new_SFP_rules!AP6,new_SFP_rules!A6,"_",new_SFP_rules!AO6)</f>
        <v>mapsrule --create tx_l_ALL_16GSWL_SFP_251</v>
      </c>
      <c r="C6" t="str">
        <f>CONCATENATE(" -group ",new_SFP_rules!A6)</f>
        <v xml:space="preserve"> -group ALL_16GSWL_SFP</v>
      </c>
    </row>
    <row r="7" spans="1:3" x14ac:dyDescent="0.35">
      <c r="A7" t="str">
        <f>IF(ISBLANK(new_SFP_rules!AN7),"",CONCATENATE(B7,C7," -severity ",new_SFP_rules!AQ7," -qt ",new_SFP_rules!AR7," -monitor TXP -value ",new_SFP_rules!AO7, " -op LE -action ",SUBSTITUTE(new_SFP_rules!AS7,";",",")))</f>
        <v>mapsrule --create tx_l_ALL_16GLWL_SFP_126 -group ALL_16GLWL_SFP -severity warning -qt 86400 -monitor TXP -value 126 -op LE -action raslog,snmp-trap,email,sfp-marginal</v>
      </c>
      <c r="B7" t="str">
        <f>CONCATENATE("mapsrule --create ",new_SFP_rules!AP7,new_SFP_rules!A7,"_",new_SFP_rules!AO7)</f>
        <v>mapsrule --create tx_l_ALL_16GLWL_SFP_126</v>
      </c>
      <c r="C7" t="str">
        <f>CONCATENATE(" -group ",new_SFP_rules!A7)</f>
        <v xml:space="preserve"> -group ALL_16GLWL_SFP</v>
      </c>
    </row>
    <row r="8" spans="1:3" x14ac:dyDescent="0.35">
      <c r="A8" t="str">
        <f>IF(ISBLANK(new_SFP_rules!AN8),"",CONCATENATE(B8,C8," -severity ",new_SFP_rules!AQ8," -qt ",new_SFP_rules!AR8," -monitor TXP -value ",new_SFP_rules!AO8, " -op LE -action ",SUBSTITUTE(new_SFP_rules!AS8,";",",")))</f>
        <v>mapsrule --create tx_l_ALL_25Km_16GLWL_SFP_158 -group ALL_25Km_16GLWL_SFP -severity warning -qt 86400 -monitor TXP -value 158 -op LE -action raslog,snmp-trap,email,sfp-marginal</v>
      </c>
      <c r="B8" t="str">
        <f>CONCATENATE("mapsrule --create ",new_SFP_rules!AP8,new_SFP_rules!A8,"_",new_SFP_rules!AO8)</f>
        <v>mapsrule --create tx_l_ALL_25Km_16GLWL_SFP_158</v>
      </c>
      <c r="C8" t="str">
        <f>CONCATENATE(" -group ",new_SFP_rules!A8)</f>
        <v xml:space="preserve"> -group ALL_25Km_16GLWL_SFP</v>
      </c>
    </row>
    <row r="9" spans="1:3" x14ac:dyDescent="0.35">
      <c r="A9" t="str">
        <f>IF(ISBLANK(new_SFP_rules!AN9),"",CONCATENATE(B9,C9," -severity ",new_SFP_rules!AQ9," -qt ",new_SFP_rules!AR9," -monitor TXP -value ",new_SFP_rules!AO9, " -op LE -action ",SUBSTITUTE(new_SFP_rules!AS9,";",",")))</f>
        <v>mapsrule --create tx_l_ALL_32GSWL_SFP_251 -group ALL_32GSWL_SFP -severity warning -qt 86400 -monitor TXP -value 251 -op LE -action raslog,snmp-trap,email,sfp-marginal</v>
      </c>
      <c r="B9" t="str">
        <f>CONCATENATE("mapsrule --create ",new_SFP_rules!AP9,new_SFP_rules!A9,"_",new_SFP_rules!AO9)</f>
        <v>mapsrule --create tx_l_ALL_32GSWL_SFP_251</v>
      </c>
      <c r="C9" t="str">
        <f>CONCATENATE(" -group ",new_SFP_rules!A9)</f>
        <v xml:space="preserve"> -group ALL_32GSWL_SFP</v>
      </c>
    </row>
    <row r="10" spans="1:3" x14ac:dyDescent="0.35">
      <c r="A10" t="str">
        <f>IF(ISBLANK(new_SFP_rules!AN10),"",CONCATENATE(B10,C10," -severity ",new_SFP_rules!AQ10," -qt ",new_SFP_rules!AR10," -monitor TXP -value ",new_SFP_rules!AO10, " -op LE -action ",SUBSTITUTE(new_SFP_rules!AS10,";",",")))</f>
        <v>mapsrule --create tx_l_ALL_32GLWL_SFP_126 -group ALL_32GLWL_SFP -severity warning -qt 86400 -monitor TXP -value 126 -op LE -action raslog,snmp-trap,email,sfp-marginal</v>
      </c>
      <c r="B10" t="str">
        <f>CONCATENATE("mapsrule --create ",new_SFP_rules!AP10,new_SFP_rules!A10,"_",new_SFP_rules!AO10)</f>
        <v>mapsrule --create tx_l_ALL_32GLWL_SFP_126</v>
      </c>
      <c r="C10" t="str">
        <f>CONCATENATE(" -group ",new_SFP_rules!A10)</f>
        <v xml:space="preserve"> -group ALL_32GLWL_SFP</v>
      </c>
    </row>
    <row r="11" spans="1:3" x14ac:dyDescent="0.35">
      <c r="A11" t="str">
        <f>IF(ISBLANK(new_SFP_rules!AN11),"",CONCATENATE(B11,C11," -severity ",new_SFP_rules!AQ11," -qt ",new_SFP_rules!AR11," -monitor TXP -value ",new_SFP_rules!AO11, " -op LE -action ",SUBSTITUTE(new_SFP_rules!AS11,";",",")))</f>
        <v>mapsrule --create tx_l_ALL_25Km_32GELWL_SFP_794 -group ALL_25Km_32GELWL_SFP -severity warning -qt 86400 -monitor TXP -value 794 -op LE -action raslog,snmp-trap,email,sfp-marginal</v>
      </c>
      <c r="B11" t="str">
        <f>CONCATENATE("mapsrule --create ",new_SFP_rules!AP11,new_SFP_rules!A11,"_",new_SFP_rules!AO11)</f>
        <v>mapsrule --create tx_l_ALL_25Km_32GELWL_SFP_794</v>
      </c>
      <c r="C11" t="str">
        <f>CONCATENATE(" -group ",new_SFP_rules!A11)</f>
        <v xml:space="preserve"> -group ALL_25Km_32GELWL_SFP</v>
      </c>
    </row>
    <row r="12" spans="1:3" x14ac:dyDescent="0.35">
      <c r="A12" t="str">
        <f>IF(ISBLANK(new_SFP_rules!AN12),"",CONCATENATE(B12,C12," -severity ",new_SFP_rules!AQ12," -qt ",new_SFP_rules!AR12," -monitor TXP -value ",new_SFP_rules!AO12, " -op LE -action ",SUBSTITUTE(new_SFP_rules!AS12,";",",")))</f>
        <v>mapsrule --create tx_l_ALL_2Km_32GLWL_QSFP_224 -group ALL_2Km_32GLWL_QSFP -severity warning -qt 86400 -monitor TXP -value 224 -op LE -action raslog,snmp-trap,email,sfp-marginal</v>
      </c>
      <c r="B12" t="str">
        <f>CONCATENATE("mapsrule --create ",new_SFP_rules!AP12,new_SFP_rules!A12,"_",new_SFP_rules!AO12)</f>
        <v>mapsrule --create tx_l_ALL_2Km_32GLWL_QSFP_224</v>
      </c>
      <c r="C12" t="str">
        <f>CONCATENATE(" -group ",new_SFP_rules!A12)</f>
        <v xml:space="preserve"> -group ALL_2Km_32GLWL_QSFP</v>
      </c>
    </row>
    <row r="13" spans="1:3" x14ac:dyDescent="0.35">
      <c r="A13" t="str">
        <f>IF(ISBLANK(new_SFP_rules!AN13),"",CONCATENATE(B13,C13," -severity ",new_SFP_rules!AQ13," -qt ",new_SFP_rules!AR13," -monitor TXP -value ",new_SFP_rules!AO13, " -op LE -action ",SUBSTITUTE(new_SFP_rules!AS13,";",",")))</f>
        <v>mapsrule --create tx_l_ALL_32GSWL_QSFP_141 -group ALL_32GSWL_QSFP -severity warning -qt 86400 -monitor TXP -value 141 -op LE -action raslog,snmp-trap,email,sfp-marginal</v>
      </c>
      <c r="B13" t="str">
        <f>CONCATENATE("mapsrule --create ",new_SFP_rules!AP13,new_SFP_rules!A13,"_",new_SFP_rules!AO13)</f>
        <v>mapsrule --create tx_l_ALL_32GSWL_QSFP_141</v>
      </c>
      <c r="C13" t="str">
        <f>CONCATENATE(" -group ",new_SFP_rules!A13)</f>
        <v xml:space="preserve"> -group ALL_32GSWL_QSFP</v>
      </c>
    </row>
    <row r="14" spans="1:3" x14ac:dyDescent="0.35">
      <c r="A14" t="str">
        <f>IF(ISBLANK(new_SFP_rules!AN14),"",CONCATENATE(B14,C14," -severity ",new_SFP_rules!AQ14," -qt ",new_SFP_rules!AR14," -monitor TXP -value ",new_SFP_rules!AO14, " -op LE -action ",SUBSTITUTE(new_SFP_rules!AS14,";",",")))</f>
        <v>mapsrule --create tx_l_ALL_FCOE_40G_QSFP_174 -group ALL_FCOE_40G_QSFP -severity warning -qt 86400 -monitor TXP -value 174 -op LE -action raslog,snmp-trap,email,sfp-marginal</v>
      </c>
      <c r="B14" t="str">
        <f>CONCATENATE("mapsrule --create ",new_SFP_rules!AP14,new_SFP_rules!A14,"_",new_SFP_rules!AO14)</f>
        <v>mapsrule --create tx_l_ALL_FCOE_40G_QSFP_174</v>
      </c>
      <c r="C14" t="str">
        <f>CONCATENATE(" -group ",new_SFP_rules!A14)</f>
        <v xml:space="preserve"> -group ALL_FCOE_40G_QSFP</v>
      </c>
    </row>
    <row r="15" spans="1:3" x14ac:dyDescent="0.35">
      <c r="A15" t="str">
        <f>IF(ISBLANK(new_SFP_rules!AN15),"",CONCATENATE(B15,C15," -severity ",new_SFP_rules!AQ15," -qt ",new_SFP_rules!AR15," -monitor TXP -value ",new_SFP_rules!AO15, " -op LE -action ",SUBSTITUTE(new_SFP_rules!AS15,";",",")))</f>
        <v>mapsrule --create tx_l_ALL_FCOE_40G_QSFP_LR_200 -group ALL_FCOE_40G_QSFP_LR -severity warning -qt 86400 -monitor TXP -value 200 -op LE -action raslog,snmp-trap,email,sfp-marginal</v>
      </c>
      <c r="B15" t="str">
        <f>CONCATENATE("mapsrule --create ",new_SFP_rules!AP15,new_SFP_rules!A15,"_",new_SFP_rules!AO15)</f>
        <v>mapsrule --create tx_l_ALL_FCOE_40G_QSFP_LR_200</v>
      </c>
      <c r="C15" t="str">
        <f>CONCATENATE(" -group ",new_SFP_rules!A15)</f>
        <v xml:space="preserve"> -group ALL_FCOE_40G_QSFP_LR</v>
      </c>
    </row>
    <row r="16" spans="1:3" x14ac:dyDescent="0.35">
      <c r="A16" t="str">
        <f>IF(ISBLANK(new_SFP_rules!AN16),"",CONCATENATE(B16,C16," -severity ",new_SFP_rules!AQ16," -qt ",new_SFP_rules!AR16," -monitor TXP -value ",new_SFP_rules!AO16, " -op LE -action ",SUBSTITUTE(new_SFP_rules!AS16,";",",")))</f>
        <v>mapsrule --create tx_l_ALL_FCOE_100G_SR4_QSFP_72 -group ALL_FCOE_100G_SR4_QSFP -severity warning -qt 86400 -monitor TXP -value 72 -op LE -action raslog,snmp-trap,email,sfp-marginal</v>
      </c>
      <c r="B16" t="str">
        <f>CONCATENATE("mapsrule --create ",new_SFP_rules!AP16,new_SFP_rules!A16,"_",new_SFP_rules!AO16)</f>
        <v>mapsrule --create tx_l_ALL_FCOE_100G_SR4_QSFP_72</v>
      </c>
      <c r="C16" t="str">
        <f>CONCATENATE(" -group ",new_SFP_rules!A16)</f>
        <v xml:space="preserve"> -group ALL_FCOE_100G_SR4_QSFP</v>
      </c>
    </row>
    <row r="17" spans="1:3" x14ac:dyDescent="0.35">
      <c r="A17" t="str">
        <f>IF(ISBLANK(new_SFP_rules!AN17),"",CONCATENATE(B17,C17," -severity ",new_SFP_rules!AQ17," -qt ",new_SFP_rules!AR17," -monitor TXP -value ",new_SFP_rules!AO17, " -op LE -action ",SUBSTITUTE(new_SFP_rules!AS17,";",",")))</f>
        <v>mapsrule --create tx_l_ALL_100M_16GSWL_QSFP_166 -group ALL_100M_16GSWL_QSFP -severity warning -qt 86400 -monitor TXP -value 166 -op LE -action raslog,snmp-trap,email,sfp-marginal</v>
      </c>
      <c r="B17" t="str">
        <f>CONCATENATE("mapsrule --create ",new_SFP_rules!AP17,new_SFP_rules!A17,"_",new_SFP_rules!AO17)</f>
        <v>mapsrule --create tx_l_ALL_100M_16GSWL_QSFP_166</v>
      </c>
      <c r="C17" t="str">
        <f>CONCATENATE(" -group ",new_SFP_rules!A17)</f>
        <v xml:space="preserve"> -group ALL_100M_16GSWL_QSFP</v>
      </c>
    </row>
    <row r="18" spans="1:3" x14ac:dyDescent="0.35">
      <c r="A18" t="str">
        <f>IF(ISBLANK(new_SFP_rules!AN18),"",CONCATENATE(B18,C18," -severity ",new_SFP_rules!AQ18," -qt ",new_SFP_rules!AR18," -monitor TXP -value ",new_SFP_rules!AO18, " -op LE -action ",SUBSTITUTE(new_SFP_rules!AS18,";",",")))</f>
        <v>mapsrule --create tx_l_ALL_2K_QSFP_141 -group ALL_2K_QSFP -severity warning -qt 86400 -monitor TXP -value 141 -op LE -action raslog,snmp-trap,email,sfp-marginal</v>
      </c>
      <c r="B18" t="str">
        <f>CONCATENATE("mapsrule --create ",new_SFP_rules!AP18,new_SFP_rules!A18,"_",new_SFP_rules!AO18)</f>
        <v>mapsrule --create tx_l_ALL_2K_QSFP_141</v>
      </c>
      <c r="C18" t="str">
        <f>CONCATENATE(" -group ",new_SFP_rules!A18)</f>
        <v xml:space="preserve"> -group ALL_2K_QSFP</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IF(ISBLANK(new_SFP_rules!AT2),"",CONCATENATE(B2,C2," -severity ",new_SFP_rules!AW2," -qt ",new_SFP_rules!AX2," -monitor RXP -value ",new_SFP_rules!AU2, " -op GE -action ",SUBSTITUTE(new_SFP_rules!AY2,";",",")))</f>
        <v>mapsrule --create rx_h_ALL_10GE_SR_SFP_2000 -group ALL_10GE_SR_SFP -severity warning -qt 86400 -monitor RXP -value 2000 -op GE -action raslog,snmp-trap,email,sfp-marginal</v>
      </c>
      <c r="B2" t="str">
        <f>CONCATENATE("mapsrule --create ",new_SFP_rules!AV2,new_SFP_rules!A2,"_",new_SFP_rules!AU2)</f>
        <v>mapsrule --create rx_h_ALL_10GE_SR_SFP_2000</v>
      </c>
      <c r="C2" t="str">
        <f>CONCATENATE(" -group ",new_SFP_rules!A2)</f>
        <v xml:space="preserve"> -group ALL_10GE_SR_SFP</v>
      </c>
    </row>
    <row r="3" spans="1:3" x14ac:dyDescent="0.35">
      <c r="A3" t="str">
        <f>IF(ISBLANK(new_SFP_rules!AT3),"",CONCATENATE(B3,C3," -severity ",new_SFP_rules!AW3," -qt ",new_SFP_rules!AX3," -monitor RXP -value ",new_SFP_rules!AU3, " -op GE -action ",SUBSTITUTE(new_SFP_rules!AY3,";",",")))</f>
        <v>mapsrule --create rx_h_ALL_10GE_LR_SFP_2239 -group ALL_10GE_LR_SFP -severity warning -qt 86400 -monitor RXP -value 2239 -op GE -action raslog,snmp-trap,email,sfp-marginal</v>
      </c>
      <c r="B3" t="str">
        <f>CONCATENATE("mapsrule --create ",new_SFP_rules!AV3,new_SFP_rules!A3,"_",new_SFP_rules!AU3)</f>
        <v>mapsrule --create rx_h_ALL_10GE_LR_SFP_2239</v>
      </c>
      <c r="C3" t="str">
        <f>CONCATENATE(" -group ",new_SFP_rules!A3)</f>
        <v xml:space="preserve"> -group ALL_10GE_LR_SFP</v>
      </c>
    </row>
    <row r="4" spans="1:3" x14ac:dyDescent="0.35">
      <c r="A4" t="str">
        <f>IF(ISBLANK(new_SFP_rules!AT4),"",CONCATENATE(B4,C4," -severity ",new_SFP_rules!AW4," -qt ",new_SFP_rules!AX4," -monitor RXP -value ",new_SFP_rules!AU4, " -op GE -action ",SUBSTITUTE(new_SFP_rules!AY4,";",",")))</f>
        <v>mapsrule --create rx_h_ALL_10GSWL_SFP_2000 -group ALL_10GSWL_SFP -severity warning -qt 86400 -monitor RXP -value 2000 -op GE -action raslog,snmp-trap,email,sfp-marginal</v>
      </c>
      <c r="B4" t="str">
        <f>CONCATENATE("mapsrule --create ",new_SFP_rules!AV4,new_SFP_rules!A4,"_",new_SFP_rules!AU4)</f>
        <v>mapsrule --create rx_h_ALL_10GSWL_SFP_2000</v>
      </c>
      <c r="C4" t="str">
        <f>CONCATENATE(" -group ",new_SFP_rules!A4)</f>
        <v xml:space="preserve"> -group ALL_10GSWL_SFP</v>
      </c>
    </row>
    <row r="5" spans="1:3" x14ac:dyDescent="0.35">
      <c r="A5" t="str">
        <f>IF(ISBLANK(new_SFP_rules!AT5),"",CONCATENATE(B5,C5," -severity ",new_SFP_rules!AW5," -qt ",new_SFP_rules!AX5," -monitor RXP -value ",new_SFP_rules!AU5, " -op GE -action ",SUBSTITUTE(new_SFP_rules!AY5,";",",")))</f>
        <v>mapsrule --create rx_h_ALL_10GLWL_SFP_2239 -group ALL_10GLWL_SFP -severity warning -qt 86400 -monitor RXP -value 2239 -op GE -action raslog,snmp-trap,email,sfp-marginal</v>
      </c>
      <c r="B5" t="str">
        <f>CONCATENATE("mapsrule --create ",new_SFP_rules!AV5,new_SFP_rules!A5,"_",new_SFP_rules!AU5)</f>
        <v>mapsrule --create rx_h_ALL_10GLWL_SFP_2239</v>
      </c>
      <c r="C5" t="str">
        <f>CONCATENATE(" -group ",new_SFP_rules!A5)</f>
        <v xml:space="preserve"> -group ALL_10GLWL_SFP</v>
      </c>
    </row>
    <row r="6" spans="1:3" x14ac:dyDescent="0.35">
      <c r="A6" t="str">
        <f>IF(ISBLANK(new_SFP_rules!AT6),"",CONCATENATE(B6,C6," -severity ",new_SFP_rules!AW6," -qt ",new_SFP_rules!AX6," -monitor RXP -value ",new_SFP_rules!AU6, " -op GE -action ",SUBSTITUTE(new_SFP_rules!AY6,";",",")))</f>
        <v>mapsrule --create rx_h_ALL_16GSWL_SFP_1259 -group ALL_16GSWL_SFP -severity warning -qt 86400 -monitor RXP -value 1259 -op GE -action raslog,snmp-trap,email,sfp-marginal</v>
      </c>
      <c r="B6" t="str">
        <f>CONCATENATE("mapsrule --create ",new_SFP_rules!AV6,new_SFP_rules!A6,"_",new_SFP_rules!AU6)</f>
        <v>mapsrule --create rx_h_ALL_16GSWL_SFP_1259</v>
      </c>
      <c r="C6" t="str">
        <f>CONCATENATE(" -group ",new_SFP_rules!A6)</f>
        <v xml:space="preserve"> -group ALL_16GSWL_SFP</v>
      </c>
    </row>
    <row r="7" spans="1:3" x14ac:dyDescent="0.35">
      <c r="A7" t="str">
        <f>IF(ISBLANK(new_SFP_rules!AT7),"",CONCATENATE(B7,C7," -severity ",new_SFP_rules!AW7," -qt ",new_SFP_rules!AX7," -monitor RXP -value ",new_SFP_rules!AU7, " -op GE -action ",SUBSTITUTE(new_SFP_rules!AY7,";",",")))</f>
        <v>mapsrule --create rx_h_ALL_16GLWL_SFP_2239 -group ALL_16GLWL_SFP -severity warning -qt 86400 -monitor RXP -value 2239 -op GE -action raslog,snmp-trap,email,sfp-marginal</v>
      </c>
      <c r="B7" t="str">
        <f>CONCATENATE("mapsrule --create ",new_SFP_rules!AV7,new_SFP_rules!A7,"_",new_SFP_rules!AU7)</f>
        <v>mapsrule --create rx_h_ALL_16GLWL_SFP_2239</v>
      </c>
      <c r="C7" t="str">
        <f>CONCATENATE(" -group ",new_SFP_rules!A7)</f>
        <v xml:space="preserve"> -group ALL_16GLWL_SFP</v>
      </c>
    </row>
    <row r="8" spans="1:3" x14ac:dyDescent="0.35">
      <c r="A8" t="str">
        <f>IF(ISBLANK(new_SFP_rules!AT8),"",CONCATENATE(B8,C8," -severity ",new_SFP_rules!AW8," -qt ",new_SFP_rules!AX8," -monitor RXP -value ",new_SFP_rules!AU8, " -op GE -action ",SUBSTITUTE(new_SFP_rules!AY8,";",",")))</f>
        <v>mapsrule --create rx_h_ALL_25Km_16GLWL_SFP_2239 -group ALL_25Km_16GLWL_SFP -severity warning -qt 86400 -monitor RXP -value 2239 -op GE -action raslog,snmp-trap,email,sfp-marginal</v>
      </c>
      <c r="B8" t="str">
        <f>CONCATENATE("mapsrule --create ",new_SFP_rules!AV8,new_SFP_rules!A8,"_",new_SFP_rules!AU8)</f>
        <v>mapsrule --create rx_h_ALL_25Km_16GLWL_SFP_2239</v>
      </c>
      <c r="C8" t="str">
        <f>CONCATENATE(" -group ",new_SFP_rules!A8)</f>
        <v xml:space="preserve"> -group ALL_25Km_16GLWL_SFP</v>
      </c>
    </row>
    <row r="9" spans="1:3" x14ac:dyDescent="0.35">
      <c r="A9" t="str">
        <f>IF(ISBLANK(new_SFP_rules!AT9),"",CONCATENATE(B9,C9," -severity ",new_SFP_rules!AW9," -qt ",new_SFP_rules!AX9," -monitor RXP -value ",new_SFP_rules!AU9, " -op GE -action ",SUBSTITUTE(new_SFP_rules!AY9,";",",")))</f>
        <v>mapsrule --create rx_h_ALL_32GSWL_SFP_2188 -group ALL_32GSWL_SFP -severity warning -qt 86400 -monitor RXP -value 2188 -op GE -action raslog,snmp-trap,email,sfp-marginal</v>
      </c>
      <c r="B9" t="str">
        <f>CONCATENATE("mapsrule --create ",new_SFP_rules!AV9,new_SFP_rules!A9,"_",new_SFP_rules!AU9)</f>
        <v>mapsrule --create rx_h_ALL_32GSWL_SFP_2188</v>
      </c>
      <c r="C9" t="str">
        <f>CONCATENATE(" -group ",new_SFP_rules!A9)</f>
        <v xml:space="preserve"> -group ALL_32GSWL_SFP</v>
      </c>
    </row>
    <row r="10" spans="1:3" x14ac:dyDescent="0.35">
      <c r="A10" t="str">
        <f>IF(ISBLANK(new_SFP_rules!AT10),"",CONCATENATE(B10,C10," -severity ",new_SFP_rules!AW10," -qt ",new_SFP_rules!AX10," -monitor RXP -value ",new_SFP_rules!AU10, " -op GE -action ",SUBSTITUTE(new_SFP_rules!AY10,";",",")))</f>
        <v>mapsrule --create rx_h_ALL_32GLWL_SFP_1995 -group ALL_32GLWL_SFP -severity warning -qt 86400 -monitor RXP -value 1995 -op GE -action raslog,snmp-trap,email,sfp-marginal</v>
      </c>
      <c r="B10" t="str">
        <f>CONCATENATE("mapsrule --create ",new_SFP_rules!AV10,new_SFP_rules!A10,"_",new_SFP_rules!AU10)</f>
        <v>mapsrule --create rx_h_ALL_32GLWL_SFP_1995</v>
      </c>
      <c r="C10" t="str">
        <f>CONCATENATE(" -group ",new_SFP_rules!A10)</f>
        <v xml:space="preserve"> -group ALL_32GLWL_SFP</v>
      </c>
    </row>
    <row r="11" spans="1:3" x14ac:dyDescent="0.35">
      <c r="A11" t="str">
        <f>IF(ISBLANK(new_SFP_rules!AT11),"",CONCATENATE(B11,C11," -severity ",new_SFP_rules!AW11," -qt ",new_SFP_rules!AX11," -monitor RXP -value ",new_SFP_rules!AU11, " -op GE -action ",SUBSTITUTE(new_SFP_rules!AY11,";",",")))</f>
        <v>mapsrule --create rx_h_ALL_25Km_32GELWL_SFP_1995 -group ALL_25Km_32GELWL_SFP -severity warning -qt 86400 -monitor RXP -value 1995 -op GE -action raslog,snmp-trap,email,sfp-marginal</v>
      </c>
      <c r="B11" t="str">
        <f>CONCATENATE("mapsrule --create ",new_SFP_rules!AV11,new_SFP_rules!A11,"_",new_SFP_rules!AU11)</f>
        <v>mapsrule --create rx_h_ALL_25Km_32GELWL_SFP_1995</v>
      </c>
      <c r="C11" t="str">
        <f>CONCATENATE(" -group ",new_SFP_rules!A11)</f>
        <v xml:space="preserve"> -group ALL_25Km_32GELWL_SFP</v>
      </c>
    </row>
    <row r="12" spans="1:3" x14ac:dyDescent="0.35">
      <c r="A12" t="str">
        <f>IF(ISBLANK(new_SFP_rules!AT12),"",CONCATENATE(B12,C12," -severity ",new_SFP_rules!AW12," -qt ",new_SFP_rules!AX12," -monitor RXP -value ",new_SFP_rules!AU12, " -op GE -action ",SUBSTITUTE(new_SFP_rules!AY12,";",",")))</f>
        <v>mapsrule --create rx_h_ALL_2Km_32GLWL_QSFP_3548 -group ALL_2Km_32GLWL_QSFP -severity warning -qt 86400 -monitor RXP -value 3548 -op GE -action raslog,snmp-trap,email,sfp-marginal</v>
      </c>
      <c r="B12" t="str">
        <f>CONCATENATE("mapsrule --create ",new_SFP_rules!AV12,new_SFP_rules!A12,"_",new_SFP_rules!AU12)</f>
        <v>mapsrule --create rx_h_ALL_2Km_32GLWL_QSFP_3548</v>
      </c>
      <c r="C12" t="str">
        <f>CONCATENATE(" -group ",new_SFP_rules!A12)</f>
        <v xml:space="preserve"> -group ALL_2Km_32GLWL_QSFP</v>
      </c>
    </row>
    <row r="13" spans="1:3" x14ac:dyDescent="0.35">
      <c r="A13" t="str">
        <f>IF(ISBLANK(new_SFP_rules!AT13),"",CONCATENATE(B13,C13," -severity ",new_SFP_rules!AW13," -qt ",new_SFP_rules!AX13," -monitor RXP -value ",new_SFP_rules!AU13, " -op GE -action ",SUBSTITUTE(new_SFP_rules!AY13,";",",")))</f>
        <v>mapsrule --create rx_h_ALL_32GSWL_QSFP_2188 -group ALL_32GSWL_QSFP -severity warning -qt 86400 -monitor RXP -value 2188 -op GE -action raslog,snmp-trap,email,sfp-marginal</v>
      </c>
      <c r="B13" t="str">
        <f>CONCATENATE("mapsrule --create ",new_SFP_rules!AV13,new_SFP_rules!A13,"_",new_SFP_rules!AU13)</f>
        <v>mapsrule --create rx_h_ALL_32GSWL_QSFP_2188</v>
      </c>
      <c r="C13" t="str">
        <f>CONCATENATE(" -group ",new_SFP_rules!A13)</f>
        <v xml:space="preserve"> -group ALL_32GSWL_QSFP</v>
      </c>
    </row>
    <row r="14" spans="1:3" x14ac:dyDescent="0.35">
      <c r="A14" t="str">
        <f>IF(ISBLANK(new_SFP_rules!AT14),"",CONCATENATE(B14,C14," -severity ",new_SFP_rules!AW14," -qt ",new_SFP_rules!AX14," -monitor RXP -value ",new_SFP_rules!AU14, " -op GE -action ",SUBSTITUTE(new_SFP_rules!AY14,";",",")))</f>
        <v>mapsrule --create rx_h_ALL_FCOE_40G_QSFP_2188 -group ALL_FCOE_40G_QSFP -severity warning -qt 86400 -monitor RXP -value 2188 -op GE -action raslog,snmp-trap,email,sfp-marginal</v>
      </c>
      <c r="B14" t="str">
        <f>CONCATENATE("mapsrule --create ",new_SFP_rules!AV14,new_SFP_rules!A14,"_",new_SFP_rules!AU14)</f>
        <v>mapsrule --create rx_h_ALL_FCOE_40G_QSFP_2188</v>
      </c>
      <c r="C14" t="str">
        <f>CONCATENATE(" -group ",new_SFP_rules!A14)</f>
        <v xml:space="preserve"> -group ALL_FCOE_40G_QSFP</v>
      </c>
    </row>
    <row r="15" spans="1:3" x14ac:dyDescent="0.35">
      <c r="A15" t="str">
        <f>IF(ISBLANK(new_SFP_rules!AT15),"",CONCATENATE(B15,C15," -severity ",new_SFP_rules!AW15," -qt ",new_SFP_rules!AX15," -monitor RXP -value ",new_SFP_rules!AU15, " -op GE -action ",SUBSTITUTE(new_SFP_rules!AY15,";",",")))</f>
        <v>mapsrule --create rx_h_ALL_FCOE_40G_QSFP_LR_2138 -group ALL_FCOE_40G_QSFP_LR -severity warning -qt 86400 -monitor RXP -value 2138 -op GE -action raslog,snmp-trap,email,sfp-marginal</v>
      </c>
      <c r="B15" t="str">
        <f>CONCATENATE("mapsrule --create ",new_SFP_rules!AV15,new_SFP_rules!A15,"_",new_SFP_rules!AU15)</f>
        <v>mapsrule --create rx_h_ALL_FCOE_40G_QSFP_LR_2138</v>
      </c>
      <c r="C15" t="str">
        <f>CONCATENATE(" -group ",new_SFP_rules!A15)</f>
        <v xml:space="preserve"> -group ALL_FCOE_40G_QSFP_LR</v>
      </c>
    </row>
    <row r="16" spans="1:3" x14ac:dyDescent="0.35">
      <c r="A16" t="str">
        <f>IF(ISBLANK(new_SFP_rules!AT16),"",CONCATENATE(B16,C16," -severity ",new_SFP_rules!AW16," -qt ",new_SFP_rules!AX16," -monitor RXP -value ",new_SFP_rules!AU16, " -op GE -action ",SUBSTITUTE(new_SFP_rules!AY16,";",",")))</f>
        <v>mapsrule --create rx_h_ALL_FCOE_100G_SR4_QSFP_2188 -group ALL_FCOE_100G_SR4_QSFP -severity warning -qt 86400 -monitor RXP -value 2188 -op GE -action raslog,snmp-trap,email,sfp-marginal</v>
      </c>
      <c r="B16" t="str">
        <f>CONCATENATE("mapsrule --create ",new_SFP_rules!AV16,new_SFP_rules!A16,"_",new_SFP_rules!AU16)</f>
        <v>mapsrule --create rx_h_ALL_FCOE_100G_SR4_QSFP_2188</v>
      </c>
      <c r="C16" t="str">
        <f>CONCATENATE(" -group ",new_SFP_rules!A16)</f>
        <v xml:space="preserve"> -group ALL_FCOE_100G_SR4_QSFP</v>
      </c>
    </row>
    <row r="17" spans="1:3" x14ac:dyDescent="0.35">
      <c r="A17" t="str">
        <f>IF(ISBLANK(new_SFP_rules!AT17),"",CONCATENATE(B17,C17," -severity ",new_SFP_rules!AW17," -qt ",new_SFP_rules!AX17," -monitor RXP -value ",new_SFP_rules!AU17, " -op GE -action ",SUBSTITUTE(new_SFP_rules!AY17,";",",")))</f>
        <v>mapsrule --create rx_h_ALL_100M_16GSWL_QSFP_2188 -group ALL_100M_16GSWL_QSFP -severity warning -qt 86400 -monitor RXP -value 2188 -op GE -action raslog,snmp-trap,email,sfp-marginal</v>
      </c>
      <c r="B17" t="str">
        <f>CONCATENATE("mapsrule --create ",new_SFP_rules!AV17,new_SFP_rules!A17,"_",new_SFP_rules!AU17)</f>
        <v>mapsrule --create rx_h_ALL_100M_16GSWL_QSFP_2188</v>
      </c>
      <c r="C17" t="str">
        <f>CONCATENATE(" -group ",new_SFP_rules!A17)</f>
        <v xml:space="preserve"> -group ALL_100M_16GSWL_QSFP</v>
      </c>
    </row>
    <row r="18" spans="1:3" x14ac:dyDescent="0.35">
      <c r="A18" t="str">
        <f>IF(ISBLANK(new_SFP_rules!AT18),"",CONCATENATE(B18,C18," -severity ",new_SFP_rules!AW18," -qt ",new_SFP_rules!AX18," -monitor RXP -value ",new_SFP_rules!AU18, " -op GE -action ",SUBSTITUTE(new_SFP_rules!AY18,";",",")))</f>
        <v>mapsrule --create rx_h_ALL_2K_QSFP_2000 -group ALL_2K_QSFP -severity warning -qt 86400 -monitor RXP -value 2000 -op GE -action raslog,snmp-trap,email,sfp-marginal</v>
      </c>
      <c r="B18" t="str">
        <f>CONCATENATE("mapsrule --create ",new_SFP_rules!AV18,new_SFP_rules!A18,"_",new_SFP_rules!AU18)</f>
        <v>mapsrule --create rx_h_ALL_2K_QSFP_2000</v>
      </c>
      <c r="C18" t="str">
        <f>CONCATENATE(" -group ",new_SFP_rules!A18)</f>
        <v xml:space="preserve"> -group ALL_2K_QSFP</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IF(ISBLANK(new_SFP_rules!AZ2),"",CONCATENATE(B2,C2," -severity ",new_SFP_rules!BC2," -qt ",new_SFP_rules!BD2," -monitor RXP -value ",new_SFP_rules!BA2, " -op LE -action ",SUBSTITUTE(new_SFP_rules!BE2,";",",")))</f>
        <v>mapsrule --create rx_l_ALL_10GE_SR_SFP_31 -group ALL_10GE_SR_SFP -severity warning -qt 86400 -monitor RXP -value 31 -op LE -action raslog,snmp-trap,email,sfp-marginal</v>
      </c>
      <c r="B2" t="str">
        <f>CONCATENATE("mapsrule --create ",new_SFP_rules!BB2,new_SFP_rules!A2,"_",new_SFP_rules!BA2)</f>
        <v>mapsrule --create rx_l_ALL_10GE_SR_SFP_31</v>
      </c>
      <c r="C2" t="str">
        <f>CONCATENATE(" -group ",new_SFP_rules!A2)</f>
        <v xml:space="preserve"> -group ALL_10GE_SR_SFP</v>
      </c>
    </row>
    <row r="3" spans="1:3" x14ac:dyDescent="0.35">
      <c r="A3" t="str">
        <f>IF(ISBLANK(new_SFP_rules!AZ3),"",CONCATENATE(B3,C3," -severity ",new_SFP_rules!BC3," -qt ",new_SFP_rules!BD3," -monitor RXP -value ",new_SFP_rules!BA3, " -op LE -action ",SUBSTITUTE(new_SFP_rules!BE3,";",",")))</f>
        <v>mapsrule --create rx_l__ALL_10GE_LR_SFP_14 -group ALL_10GE_LR_SFP -severity warning -qt 86400 -monitor RXP -value 14 -op LE -action raslog,snmp-trap,email,sfp-marginal</v>
      </c>
      <c r="B3" t="str">
        <f>CONCATENATE("mapsrule --create ",new_SFP_rules!BB3,"_",new_SFP_rules!A3,"_",new_SFP_rules!BA3)</f>
        <v>mapsrule --create rx_l__ALL_10GE_LR_SFP_14</v>
      </c>
      <c r="C3" t="str">
        <f>CONCATENATE(" -group ",new_SFP_rules!A3)</f>
        <v xml:space="preserve"> -group ALL_10GE_LR_SFP</v>
      </c>
    </row>
    <row r="4" spans="1:3" x14ac:dyDescent="0.35">
      <c r="A4" t="str">
        <f>IF(ISBLANK(new_SFP_rules!AZ4),"",CONCATENATE(B4,C4," -severity ",new_SFP_rules!BC4," -qt ",new_SFP_rules!BD4," -monitor RXP -value ",new_SFP_rules!BA4, " -op LE -action ",SUBSTITUTE(new_SFP_rules!BE4,";",",")))</f>
        <v>mapsrule --create rx_l__ALL_10GSWL_SFP_31 -group ALL_10GSWL_SFP -severity warning -qt 86400 -monitor RXP -value 31 -op LE -action raslog,snmp-trap,email,sfp-marginal</v>
      </c>
      <c r="B4" t="str">
        <f>CONCATENATE("mapsrule --create ",new_SFP_rules!BB4,"_",new_SFP_rules!A4,"_",new_SFP_rules!BA4)</f>
        <v>mapsrule --create rx_l__ALL_10GSWL_SFP_31</v>
      </c>
      <c r="C4" t="str">
        <f>CONCATENATE(" -group ",new_SFP_rules!A4)</f>
        <v xml:space="preserve"> -group ALL_10GSWL_SFP</v>
      </c>
    </row>
    <row r="5" spans="1:3" x14ac:dyDescent="0.35">
      <c r="A5" t="str">
        <f>IF(ISBLANK(new_SFP_rules!AZ5),"",CONCATENATE(B5,C5," -severity ",new_SFP_rules!BC5," -qt ",new_SFP_rules!BD5," -monitor RXP -value ",new_SFP_rules!BA5, " -op LE -action ",SUBSTITUTE(new_SFP_rules!BE5,";",",")))</f>
        <v>mapsrule --create rx_l__ALL_10GLWL_SFP_14 -group ALL_10GLWL_SFP -severity warning -qt 86400 -monitor RXP -value 14 -op LE -action raslog,snmp-trap,email,sfp-marginal</v>
      </c>
      <c r="B5" t="str">
        <f>CONCATENATE("mapsrule --create ",new_SFP_rules!BB5,"_",new_SFP_rules!A5,"_",new_SFP_rules!BA5)</f>
        <v>mapsrule --create rx_l__ALL_10GLWL_SFP_14</v>
      </c>
      <c r="C5" t="str">
        <f>CONCATENATE(" -group ",new_SFP_rules!A5)</f>
        <v xml:space="preserve"> -group ALL_10GLWL_SFP</v>
      </c>
    </row>
    <row r="6" spans="1:3" x14ac:dyDescent="0.35">
      <c r="A6" t="str">
        <f>IF(ISBLANK(new_SFP_rules!AZ6),"",CONCATENATE(B6,C6," -severity ",new_SFP_rules!BC6," -qt ",new_SFP_rules!BD6," -monitor RXP -value ",new_SFP_rules!BA6, " -op LE -action ",SUBSTITUTE(new_SFP_rules!BE6,";",",")))</f>
        <v>mapsrule --create rx_l__ALL_16GSWL_SFP_32 -group ALL_16GSWL_SFP -severity warning -qt 86400 -monitor RXP -value 32 -op LE -action raslog,snmp-trap,email,sfp-marginal</v>
      </c>
      <c r="B6" t="str">
        <f>CONCATENATE("mapsrule --create ",new_SFP_rules!BB6,"_",new_SFP_rules!A6,"_",new_SFP_rules!BA6)</f>
        <v>mapsrule --create rx_l__ALL_16GSWL_SFP_32</v>
      </c>
      <c r="C6" t="str">
        <f>CONCATENATE(" -group ",new_SFP_rules!A6)</f>
        <v xml:space="preserve"> -group ALL_16GSWL_SFP</v>
      </c>
    </row>
    <row r="7" spans="1:3" x14ac:dyDescent="0.35">
      <c r="A7" t="str">
        <f>IF(ISBLANK(new_SFP_rules!AZ7),"",CONCATENATE(B7,C7," -severity ",new_SFP_rules!BC7," -qt ",new_SFP_rules!BD7," -monitor RXP -value ",new_SFP_rules!BA7, " -op LE -action ",SUBSTITUTE(new_SFP_rules!BE7,";",",")))</f>
        <v>mapsrule --create rx_l__ALL_16GLWL_SFP_14 -group ALL_16GLWL_SFP -severity warning -qt 86400 -monitor RXP -value 14 -op LE -action raslog,snmp-trap,email,sfp-marginal</v>
      </c>
      <c r="B7" t="str">
        <f>CONCATENATE("mapsrule --create ",new_SFP_rules!BB7,"_",new_SFP_rules!A7,"_",new_SFP_rules!BA7)</f>
        <v>mapsrule --create rx_l__ALL_16GLWL_SFP_14</v>
      </c>
      <c r="C7" t="str">
        <f>CONCATENATE(" -group ",new_SFP_rules!A7)</f>
        <v xml:space="preserve"> -group ALL_16GLWL_SFP</v>
      </c>
    </row>
    <row r="8" spans="1:3" x14ac:dyDescent="0.35">
      <c r="A8" t="str">
        <f>IF(ISBLANK(new_SFP_rules!AZ8),"",CONCATENATE(B8,C8," -severity ",new_SFP_rules!BC8," -qt ",new_SFP_rules!BD8," -monitor RXP -value ",new_SFP_rules!BA8, " -op LE -action ",SUBSTITUTE(new_SFP_rules!BE8,";",",")))</f>
        <v>mapsrule --create rx_l__ALL_25Km_16GLWL_SFP_29 -group ALL_25Km_16GLWL_SFP -severity warning -qt 86400 -monitor RXP -value 29 -op LE -action raslog,snmp-trap,email,sfp-marginal</v>
      </c>
      <c r="B8" t="str">
        <f>CONCATENATE("mapsrule --create ",new_SFP_rules!BB8,"_",new_SFP_rules!A8,"_",new_SFP_rules!BA8)</f>
        <v>mapsrule --create rx_l__ALL_25Km_16GLWL_SFP_29</v>
      </c>
      <c r="C8" t="str">
        <f>CONCATENATE(" -group ",new_SFP_rules!A8)</f>
        <v xml:space="preserve"> -group ALL_25Km_16GLWL_SFP</v>
      </c>
    </row>
    <row r="9" spans="1:3" x14ac:dyDescent="0.35">
      <c r="A9" t="str">
        <f>IF(ISBLANK(new_SFP_rules!AZ9),"",CONCATENATE(B9,C9," -severity ",new_SFP_rules!BC9," -qt ",new_SFP_rules!BD9," -monitor RXP -value ",new_SFP_rules!BA9, " -op LE -action ",SUBSTITUTE(new_SFP_rules!BE9,";",",")))</f>
        <v>mapsrule --create rx_l__ALL_32GSWL_SFP_63 -group ALL_32GSWL_SFP -severity warning -qt 86400 -monitor RXP -value 63 -op LE -action raslog,snmp-trap,email,sfp-marginal</v>
      </c>
      <c r="B9" t="str">
        <f>CONCATENATE("mapsrule --create ",new_SFP_rules!BB9,"_",new_SFP_rules!A9,"_",new_SFP_rules!BA9)</f>
        <v>mapsrule --create rx_l__ALL_32GSWL_SFP_63</v>
      </c>
      <c r="C9" t="str">
        <f>CONCATENATE(" -group ",new_SFP_rules!A9)</f>
        <v xml:space="preserve"> -group ALL_32GSWL_SFP</v>
      </c>
    </row>
    <row r="10" spans="1:3" x14ac:dyDescent="0.35">
      <c r="A10" t="str">
        <f>IF(ISBLANK(new_SFP_rules!AZ10),"",CONCATENATE(B10,C10," -severity ",new_SFP_rules!BC10," -qt ",new_SFP_rules!BD10," -monitor RXP -value ",new_SFP_rules!BA10, " -op LE -action ",SUBSTITUTE(new_SFP_rules!BE10,";",",")))</f>
        <v>mapsrule --create rx_l__ALL_32GLWL_SFP_40 -group ALL_32GLWL_SFP -severity warning -qt 86400 -monitor RXP -value 40 -op LE -action raslog,snmp-trap,email,sfp-marginal</v>
      </c>
      <c r="B10" t="str">
        <f>CONCATENATE("mapsrule --create ",new_SFP_rules!BB10,"_",new_SFP_rules!A10,"_",new_SFP_rules!BA10)</f>
        <v>mapsrule --create rx_l__ALL_32GLWL_SFP_40</v>
      </c>
      <c r="C10" t="str">
        <f>CONCATENATE(" -group ",new_SFP_rules!A10)</f>
        <v xml:space="preserve"> -group ALL_32GLWL_SFP</v>
      </c>
    </row>
    <row r="11" spans="1:3" x14ac:dyDescent="0.35">
      <c r="A11" t="str">
        <f>IF(ISBLANK(new_SFP_rules!AZ11),"",CONCATENATE(B11,C11," -severity ",new_SFP_rules!BC11," -qt ",new_SFP_rules!BD11," -monitor RXP -value ",new_SFP_rules!BA11, " -op LE -action ",SUBSTITUTE(new_SFP_rules!BE11,";",",")))</f>
        <v>mapsrule --create rx_l__ALL_25Km_32GELWL_SFP_32 -group ALL_25Km_32GELWL_SFP -severity warning -qt 86400 -monitor RXP -value 32 -op LE -action raslog,snmp-trap,email,sfp-marginal</v>
      </c>
      <c r="B11" t="str">
        <f>CONCATENATE("mapsrule --create ",new_SFP_rules!BB11,"_",new_SFP_rules!A11,"_",new_SFP_rules!BA11)</f>
        <v>mapsrule --create rx_l__ALL_25Km_32GELWL_SFP_32</v>
      </c>
      <c r="C11" t="str">
        <f>CONCATENATE(" -group ",new_SFP_rules!A11)</f>
        <v xml:space="preserve"> -group ALL_25Km_32GELWL_SFP</v>
      </c>
    </row>
    <row r="12" spans="1:3" x14ac:dyDescent="0.35">
      <c r="A12" t="str">
        <f>IF(ISBLANK(new_SFP_rules!AZ12),"",CONCATENATE(B12,C12," -severity ",new_SFP_rules!BC12," -qt ",new_SFP_rules!BD12," -monitor RXP -value ",new_SFP_rules!BA12, " -op LE -action ",SUBSTITUTE(new_SFP_rules!BE12,";",",")))</f>
        <v>mapsrule --create rx_l__ALL_2Km_32GLWL_QSFP_78 -group ALL_2Km_32GLWL_QSFP -severity warning -qt 86400 -monitor RXP -value 78 -op LE -action raslog,snmp-trap,email,sfp-marginal</v>
      </c>
      <c r="B12" t="str">
        <f>CONCATENATE("mapsrule --create ",new_SFP_rules!BB12,"_",new_SFP_rules!A12,"_",new_SFP_rules!BA12)</f>
        <v>mapsrule --create rx_l__ALL_2Km_32GLWL_QSFP_78</v>
      </c>
      <c r="C12" t="str">
        <f>CONCATENATE(" -group ",new_SFP_rules!A12)</f>
        <v xml:space="preserve"> -group ALL_2Km_32GLWL_QSFP</v>
      </c>
    </row>
    <row r="13" spans="1:3" x14ac:dyDescent="0.35">
      <c r="A13" t="str">
        <f>IF(ISBLANK(new_SFP_rules!AZ13),"",CONCATENATE(B13,C13," -severity ",new_SFP_rules!BC13," -qt ",new_SFP_rules!BD13," -monitor RXP -value ",new_SFP_rules!BA13, " -op LE -action ",SUBSTITUTE(new_SFP_rules!BE13,";",",")))</f>
        <v>mapsrule --create rx_l__ALL_32GSWL_QSFP_91 -group ALL_32GSWL_QSFP -severity warning -qt 86400 -monitor RXP -value 91 -op LE -action raslog,snmp-trap,email,sfp-marginal</v>
      </c>
      <c r="B13" t="str">
        <f>CONCATENATE("mapsrule --create ",new_SFP_rules!BB13,"_",new_SFP_rules!A13,"_",new_SFP_rules!BA13)</f>
        <v>mapsrule --create rx_l__ALL_32GSWL_QSFP_91</v>
      </c>
      <c r="C13" t="str">
        <f>CONCATENATE(" -group ",new_SFP_rules!A13)</f>
        <v xml:space="preserve"> -group ALL_32GSWL_QSFP</v>
      </c>
    </row>
    <row r="14" spans="1:3" x14ac:dyDescent="0.35">
      <c r="A14" t="str">
        <f>IF(ISBLANK(new_SFP_rules!AZ14),"",CONCATENATE(B14,C14," -severity ",new_SFP_rules!BC14," -qt ",new_SFP_rules!BD14," -monitor RXP -value ",new_SFP_rules!BA14, " -op LE -action ",SUBSTITUTE(new_SFP_rules!BE14,";",",")))</f>
        <v>mapsrule --create rx_l__ALL_FCOE_40G_QSFP_45 -group ALL_FCOE_40G_QSFP -severity warning -qt 86400 -monitor RXP -value 45 -op LE -action raslog,snmp-trap,email,sfp-marginal</v>
      </c>
      <c r="B14" t="str">
        <f>CONCATENATE("mapsrule --create ",new_SFP_rules!BB14,"_",new_SFP_rules!A14,"_",new_SFP_rules!BA14)</f>
        <v>mapsrule --create rx_l__ALL_FCOE_40G_QSFP_45</v>
      </c>
      <c r="C14" t="str">
        <f>CONCATENATE(" -group ",new_SFP_rules!A14)</f>
        <v xml:space="preserve"> -group ALL_FCOE_40G_QSFP</v>
      </c>
    </row>
    <row r="15" spans="1:3" x14ac:dyDescent="0.35">
      <c r="A15" t="str">
        <f>IF(ISBLANK(new_SFP_rules!AZ15),"",CONCATENATE(B15,C15," -severity ",new_SFP_rules!BC15," -qt ",new_SFP_rules!BD15," -monitor RXP -value ",new_SFP_rules!BA15, " -op LE -action ",SUBSTITUTE(new_SFP_rules!BE15,";",",")))</f>
        <v>mapsrule --create rx_l__ALL_FCOE_40G_QSFP_LR_32 -group ALL_FCOE_40G_QSFP_LR -severity warning -qt 86400 -monitor RXP -value 32 -op LE -action raslog,snmp-trap,email,sfp-marginal</v>
      </c>
      <c r="B15" t="str">
        <f>CONCATENATE("mapsrule --create ",new_SFP_rules!BB15,"_",new_SFP_rules!A15,"_",new_SFP_rules!BA15)</f>
        <v>mapsrule --create rx_l__ALL_FCOE_40G_QSFP_LR_32</v>
      </c>
      <c r="C15" t="str">
        <f>CONCATENATE(" -group ",new_SFP_rules!A15)</f>
        <v xml:space="preserve"> -group ALL_FCOE_40G_QSFP_LR</v>
      </c>
    </row>
    <row r="16" spans="1:3" x14ac:dyDescent="0.35">
      <c r="A16" t="str">
        <f>IF(ISBLANK(new_SFP_rules!AZ16),"",CONCATENATE(B16,C16," -severity ",new_SFP_rules!BC16," -qt ",new_SFP_rules!BD16," -monitor RXP -value ",new_SFP_rules!BA16, " -op LE -action ",SUBSTITUTE(new_SFP_rules!BE16,";",",")))</f>
        <v>mapsrule --create rx_l__ALL_FCOE_100G_SR4_QSFP_60 -group ALL_FCOE_100G_SR4_QSFP -severity warning -qt 86400 -monitor RXP -value 60 -op LE -action raslog,snmp-trap,email,sfp-marginal</v>
      </c>
      <c r="B16" t="str">
        <f>CONCATENATE("mapsrule --create ",new_SFP_rules!BB16,"_",new_SFP_rules!A16,"_",new_SFP_rules!BA16)</f>
        <v>mapsrule --create rx_l__ALL_FCOE_100G_SR4_QSFP_60</v>
      </c>
      <c r="C16" t="str">
        <f>CONCATENATE(" -group ",new_SFP_rules!A16)</f>
        <v xml:space="preserve"> -group ALL_FCOE_100G_SR4_QSFP</v>
      </c>
    </row>
    <row r="17" spans="1:3" x14ac:dyDescent="0.35">
      <c r="A17" t="str">
        <f>IF(ISBLANK(new_SFP_rules!AZ17),"",CONCATENATE(B17,C17," -severity ",new_SFP_rules!BC17," -qt ",new_SFP_rules!BD17," -monitor RXP -value ",new_SFP_rules!BA17, " -op LE -action ",SUBSTITUTE(new_SFP_rules!BE17,";",",")))</f>
        <v>mapsrule --create rx_l__ALL_100M_16GSWL_QSFP_45 -group ALL_100M_16GSWL_QSFP -severity warning -qt 86400 -monitor RXP -value 45 -op LE -action raslog,snmp-trap,email,sfp-marginal</v>
      </c>
      <c r="B17" t="str">
        <f>CONCATENATE("mapsrule --create ",new_SFP_rules!BB17,"_",new_SFP_rules!A17,"_",new_SFP_rules!BA17)</f>
        <v>mapsrule --create rx_l__ALL_100M_16GSWL_QSFP_45</v>
      </c>
      <c r="C17" t="str">
        <f>CONCATENATE(" -group ",new_SFP_rules!A17)</f>
        <v xml:space="preserve"> -group ALL_100M_16GSWL_QSFP</v>
      </c>
    </row>
    <row r="18" spans="1:3" x14ac:dyDescent="0.35">
      <c r="A18" t="str">
        <f>IF(ISBLANK(new_SFP_rules!AZ18),"",CONCATENATE(B18,C18," -severity ",new_SFP_rules!BC18," -qt ",new_SFP_rules!BD18," -monitor RXP -value ",new_SFP_rules!BA18, " -op LE -action ",SUBSTITUTE(new_SFP_rules!BE18,";",",")))</f>
        <v>mapsrule --create rx_l__ALL_2K_QSFP_25 -group ALL_2K_QSFP -severity warning -qt 86400 -monitor RXP -value 25 -op LE -action raslog,snmp-trap,email,sfp-marginal</v>
      </c>
      <c r="B18" t="str">
        <f>CONCATENATE("mapsrule --create ",new_SFP_rules!BB18,"_",new_SFP_rules!A18,"_",new_SFP_rules!BA18)</f>
        <v>mapsrule --create rx_l__ALL_2K_QSFP_25</v>
      </c>
      <c r="C18" t="str">
        <f>CONCATENATE(" -group ",new_SFP_rules!A18)</f>
        <v xml:space="preserve"> -group ALL_2K_QSFP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tabSelected="1" workbookViewId="0">
      <selection activeCell="A5" sqref="A5"/>
    </sheetView>
  </sheetViews>
  <sheetFormatPr defaultRowHeight="14.5" x14ac:dyDescent="0.35"/>
  <cols>
    <col min="1" max="1" width="80.6328125" style="1" customWidth="1"/>
  </cols>
  <sheetData>
    <row r="1" spans="1:1" x14ac:dyDescent="0.35">
      <c r="A1" s="4" t="s">
        <v>127</v>
      </c>
    </row>
    <row r="3" spans="1:1" ht="58" x14ac:dyDescent="0.35">
      <c r="A3" s="1" t="s">
        <v>128</v>
      </c>
    </row>
    <row r="5" spans="1:1" x14ac:dyDescent="0.35">
      <c r="A5" s="4" t="s">
        <v>95</v>
      </c>
    </row>
    <row r="7" spans="1:1" ht="58" x14ac:dyDescent="0.35">
      <c r="A7" s="1" t="s">
        <v>144</v>
      </c>
    </row>
    <row r="9" spans="1:1" ht="58" x14ac:dyDescent="0.35">
      <c r="A9" s="1" t="s">
        <v>133</v>
      </c>
    </row>
    <row r="11" spans="1:1" ht="29" x14ac:dyDescent="0.35">
      <c r="A11" s="1" t="s">
        <v>96</v>
      </c>
    </row>
    <row r="13" spans="1:1" ht="29" x14ac:dyDescent="0.35">
      <c r="A13" s="1" t="s">
        <v>97</v>
      </c>
    </row>
    <row r="15" spans="1:1" ht="29" x14ac:dyDescent="0.35">
      <c r="A15" s="1" t="s">
        <v>99</v>
      </c>
    </row>
    <row r="17" spans="1:1" x14ac:dyDescent="0.35">
      <c r="A17" s="1" t="s">
        <v>100</v>
      </c>
    </row>
    <row r="18" spans="1:1" x14ac:dyDescent="0.35">
      <c r="A18" s="1" t="s">
        <v>105</v>
      </c>
    </row>
    <row r="19" spans="1:1" x14ac:dyDescent="0.35">
      <c r="A19" s="1" t="s">
        <v>101</v>
      </c>
    </row>
    <row r="20" spans="1:1" x14ac:dyDescent="0.35">
      <c r="A20" s="1" t="s">
        <v>104</v>
      </c>
    </row>
    <row r="21" spans="1:1" x14ac:dyDescent="0.35">
      <c r="A21" s="1" t="s">
        <v>102</v>
      </c>
    </row>
    <row r="22" spans="1:1" x14ac:dyDescent="0.35">
      <c r="A22" s="1" t="s">
        <v>103</v>
      </c>
    </row>
    <row r="24" spans="1:1" x14ac:dyDescent="0.35">
      <c r="A24" s="4" t="s">
        <v>26</v>
      </c>
    </row>
    <row r="26" spans="1:1" ht="43.5" x14ac:dyDescent="0.35">
      <c r="A26" s="17" t="s">
        <v>124</v>
      </c>
    </row>
    <row r="27" spans="1:1" x14ac:dyDescent="0.35">
      <c r="A27" s="17"/>
    </row>
    <row r="28" spans="1:1" ht="29" x14ac:dyDescent="0.35">
      <c r="A28" s="17" t="s">
        <v>98</v>
      </c>
    </row>
    <row r="29" spans="1:1" x14ac:dyDescent="0.35">
      <c r="A29" s="17"/>
    </row>
    <row r="30" spans="1:1" ht="29" x14ac:dyDescent="0.35">
      <c r="A30" s="17" t="s">
        <v>123</v>
      </c>
    </row>
    <row r="31" spans="1:1" x14ac:dyDescent="0.35">
      <c r="A31" s="17"/>
    </row>
    <row r="32" spans="1:1" x14ac:dyDescent="0.35">
      <c r="A32" s="17" t="s">
        <v>117</v>
      </c>
    </row>
    <row r="33" spans="1:1" x14ac:dyDescent="0.35">
      <c r="A33" s="17" t="s">
        <v>118</v>
      </c>
    </row>
    <row r="34" spans="1:1" x14ac:dyDescent="0.35">
      <c r="A34" s="17" t="s">
        <v>119</v>
      </c>
    </row>
    <row r="35" spans="1:1" x14ac:dyDescent="0.35">
      <c r="A35" s="17" t="s">
        <v>120</v>
      </c>
    </row>
    <row r="36" spans="1:1" x14ac:dyDescent="0.35">
      <c r="A36" s="17"/>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13" sqref="C13"/>
    </sheetView>
  </sheetViews>
  <sheetFormatPr defaultRowHeight="14.5" x14ac:dyDescent="0.35"/>
  <cols>
    <col min="1" max="2" width="12.6328125" customWidth="1"/>
  </cols>
  <sheetData>
    <row r="1" spans="1:1" x14ac:dyDescent="0.35">
      <c r="A1" s="5" t="s">
        <v>35</v>
      </c>
    </row>
    <row r="2" spans="1:1" x14ac:dyDescent="0.35">
      <c r="A2" t="s">
        <v>36</v>
      </c>
    </row>
    <row r="3" spans="1:1" x14ac:dyDescent="0.35">
      <c r="A3" t="s">
        <v>37</v>
      </c>
    </row>
    <row r="4" spans="1:1" x14ac:dyDescent="0.35">
      <c r="A4" t="s">
        <v>38</v>
      </c>
    </row>
    <row r="5" spans="1:1" x14ac:dyDescent="0.35">
      <c r="A5" t="s">
        <v>39</v>
      </c>
    </row>
    <row r="6" spans="1:1" x14ac:dyDescent="0.35">
      <c r="A6"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6"/>
  <sheetViews>
    <sheetView topLeftCell="AW1" workbookViewId="0">
      <selection activeCell="BF1" sqref="BF1"/>
    </sheetView>
  </sheetViews>
  <sheetFormatPr defaultRowHeight="14.5" x14ac:dyDescent="0.35"/>
  <cols>
    <col min="1" max="1" width="24.6328125" style="2" customWidth="1"/>
    <col min="2" max="2" width="14.6328125" style="15" customWidth="1"/>
    <col min="3" max="3" width="8.7265625" style="3"/>
    <col min="4" max="4" width="10.6328125" style="3" customWidth="1"/>
    <col min="5" max="8" width="8.7265625" style="3"/>
    <col min="9" max="9" width="0" style="3" hidden="1" customWidth="1"/>
    <col min="10" max="10" width="10.6328125" style="3" customWidth="1"/>
    <col min="11" max="14" width="8.7265625" style="3"/>
    <col min="15" max="15" width="10.6328125" style="3" customWidth="1"/>
    <col min="16" max="19" width="8.7265625" style="3"/>
    <col min="20" max="20" width="10.6328125" style="3" customWidth="1"/>
    <col min="21" max="24" width="8.7265625" style="3"/>
    <col min="25" max="25" width="10.6328125" style="3" customWidth="1"/>
    <col min="26" max="29" width="8.7265625" style="3"/>
    <col min="30" max="30" width="10.6328125" style="3" customWidth="1"/>
    <col min="31" max="34" width="8.7265625" style="3"/>
    <col min="35" max="35" width="11.36328125" style="3" bestFit="1" customWidth="1"/>
    <col min="36" max="36" width="10.6328125" style="3" customWidth="1"/>
    <col min="37" max="41" width="8.7265625" style="3"/>
    <col min="42" max="42" width="10.6328125" style="3" customWidth="1"/>
    <col min="43" max="47" width="8.7265625" style="3"/>
    <col min="48" max="48" width="10.6328125" style="3" customWidth="1"/>
    <col min="49" max="53" width="8.7265625" style="3"/>
    <col min="54" max="54" width="10.6328125" style="3" customWidth="1"/>
    <col min="55" max="57" width="8.7265625" style="3"/>
    <col min="58" max="58" width="8.7265625" style="1"/>
  </cols>
  <sheetData>
    <row r="1" spans="1:58" s="5" customFormat="1" ht="58" x14ac:dyDescent="0.35">
      <c r="A1" s="10" t="s">
        <v>0</v>
      </c>
      <c r="B1" s="10" t="s">
        <v>28</v>
      </c>
      <c r="C1" s="6" t="s">
        <v>42</v>
      </c>
      <c r="D1" s="6" t="s">
        <v>85</v>
      </c>
      <c r="E1" s="6" t="s">
        <v>55</v>
      </c>
      <c r="F1" s="6" t="s">
        <v>56</v>
      </c>
      <c r="G1" s="6" t="s">
        <v>63</v>
      </c>
      <c r="H1" s="6" t="s">
        <v>41</v>
      </c>
      <c r="I1" s="6" t="s">
        <v>23</v>
      </c>
      <c r="J1" s="6" t="s">
        <v>86</v>
      </c>
      <c r="K1" s="6" t="s">
        <v>57</v>
      </c>
      <c r="L1" s="6" t="s">
        <v>58</v>
      </c>
      <c r="M1" s="6" t="s">
        <v>64</v>
      </c>
      <c r="N1" s="6" t="s">
        <v>43</v>
      </c>
      <c r="O1" s="6" t="s">
        <v>87</v>
      </c>
      <c r="P1" s="6" t="s">
        <v>61</v>
      </c>
      <c r="Q1" s="6" t="s">
        <v>62</v>
      </c>
      <c r="R1" s="6" t="s">
        <v>65</v>
      </c>
      <c r="S1" s="6" t="s">
        <v>44</v>
      </c>
      <c r="T1" s="6" t="s">
        <v>88</v>
      </c>
      <c r="U1" s="6" t="s">
        <v>59</v>
      </c>
      <c r="V1" s="6" t="s">
        <v>60</v>
      </c>
      <c r="W1" s="6" t="s">
        <v>66</v>
      </c>
      <c r="X1" s="6" t="s">
        <v>45</v>
      </c>
      <c r="Y1" s="6" t="s">
        <v>90</v>
      </c>
      <c r="Z1" s="6" t="s">
        <v>67</v>
      </c>
      <c r="AA1" s="6" t="s">
        <v>68</v>
      </c>
      <c r="AB1" s="6" t="s">
        <v>69</v>
      </c>
      <c r="AC1" s="6" t="s">
        <v>46</v>
      </c>
      <c r="AD1" s="6" t="s">
        <v>89</v>
      </c>
      <c r="AE1" s="6" t="s">
        <v>70</v>
      </c>
      <c r="AF1" s="6" t="s">
        <v>71</v>
      </c>
      <c r="AG1" s="6" t="s">
        <v>72</v>
      </c>
      <c r="AH1" s="6" t="s">
        <v>47</v>
      </c>
      <c r="AI1" s="6" t="s">
        <v>48</v>
      </c>
      <c r="AJ1" s="6" t="s">
        <v>91</v>
      </c>
      <c r="AK1" s="6" t="s">
        <v>76</v>
      </c>
      <c r="AL1" s="6" t="s">
        <v>77</v>
      </c>
      <c r="AM1" s="6" t="s">
        <v>78</v>
      </c>
      <c r="AN1" s="6" t="s">
        <v>49</v>
      </c>
      <c r="AO1" s="6" t="s">
        <v>50</v>
      </c>
      <c r="AP1" s="6" t="s">
        <v>92</v>
      </c>
      <c r="AQ1" s="6" t="s">
        <v>73</v>
      </c>
      <c r="AR1" s="6" t="s">
        <v>74</v>
      </c>
      <c r="AS1" s="6" t="s">
        <v>75</v>
      </c>
      <c r="AT1" s="6" t="s">
        <v>51</v>
      </c>
      <c r="AU1" s="6" t="s">
        <v>52</v>
      </c>
      <c r="AV1" s="6" t="s">
        <v>93</v>
      </c>
      <c r="AW1" s="6" t="s">
        <v>79</v>
      </c>
      <c r="AX1" s="6" t="s">
        <v>80</v>
      </c>
      <c r="AY1" s="6" t="s">
        <v>81</v>
      </c>
      <c r="AZ1" s="6" t="s">
        <v>53</v>
      </c>
      <c r="BA1" s="6" t="s">
        <v>54</v>
      </c>
      <c r="BB1" s="6" t="s">
        <v>94</v>
      </c>
      <c r="BC1" s="6" t="s">
        <v>82</v>
      </c>
      <c r="BD1" s="6" t="s">
        <v>83</v>
      </c>
      <c r="BE1" s="6" t="s">
        <v>84</v>
      </c>
      <c r="BF1" s="4"/>
    </row>
    <row r="2" spans="1:58" x14ac:dyDescent="0.35">
      <c r="A2" s="12" t="s">
        <v>17</v>
      </c>
      <c r="B2" s="14" t="s">
        <v>29</v>
      </c>
      <c r="C2" s="9">
        <v>13</v>
      </c>
      <c r="D2" s="8" t="s">
        <v>107</v>
      </c>
      <c r="E2" s="8" t="s">
        <v>38</v>
      </c>
      <c r="F2" s="8">
        <v>86400</v>
      </c>
      <c r="G2" s="18" t="s">
        <v>143</v>
      </c>
      <c r="H2" s="9">
        <v>3</v>
      </c>
      <c r="I2" s="8">
        <v>0.9</v>
      </c>
      <c r="J2" s="8" t="s">
        <v>108</v>
      </c>
      <c r="K2" s="8" t="s">
        <v>38</v>
      </c>
      <c r="L2" s="8">
        <v>86400</v>
      </c>
      <c r="M2" s="18" t="s">
        <v>143</v>
      </c>
      <c r="N2" s="9">
        <v>3600</v>
      </c>
      <c r="O2" s="8" t="s">
        <v>109</v>
      </c>
      <c r="P2" s="8" t="s">
        <v>38</v>
      </c>
      <c r="Q2" s="8">
        <v>86400</v>
      </c>
      <c r="R2" s="18" t="s">
        <v>143</v>
      </c>
      <c r="S2" s="9">
        <v>3000</v>
      </c>
      <c r="T2" s="8" t="s">
        <v>110</v>
      </c>
      <c r="U2" s="8" t="s">
        <v>38</v>
      </c>
      <c r="V2" s="8">
        <v>86400</v>
      </c>
      <c r="W2" s="18" t="s">
        <v>143</v>
      </c>
      <c r="X2" s="9">
        <v>90</v>
      </c>
      <c r="Y2" s="8" t="s">
        <v>111</v>
      </c>
      <c r="Z2" s="8" t="s">
        <v>38</v>
      </c>
      <c r="AA2" s="8">
        <v>86400</v>
      </c>
      <c r="AB2" s="18" t="s">
        <v>143</v>
      </c>
      <c r="AC2" s="9">
        <v>-5</v>
      </c>
      <c r="AD2" s="8" t="s">
        <v>112</v>
      </c>
      <c r="AE2" s="8" t="s">
        <v>38</v>
      </c>
      <c r="AF2" s="8">
        <v>86400</v>
      </c>
      <c r="AG2" s="18" t="s">
        <v>143</v>
      </c>
      <c r="AH2" s="9">
        <v>3.01</v>
      </c>
      <c r="AI2" s="9">
        <f t="shared" ref="AI2:AI18" si="0">ROUND(POWER(10, AH2/10)*1000,0)</f>
        <v>2000</v>
      </c>
      <c r="AJ2" s="8" t="s">
        <v>113</v>
      </c>
      <c r="AK2" s="8" t="s">
        <v>38</v>
      </c>
      <c r="AL2" s="8">
        <v>86400</v>
      </c>
      <c r="AM2" s="18" t="s">
        <v>143</v>
      </c>
      <c r="AN2" s="9">
        <v>-9</v>
      </c>
      <c r="AO2" s="9">
        <f t="shared" ref="AO2:AO18" si="1">ROUND(POWER(10, AN2/10)*1000,0)</f>
        <v>126</v>
      </c>
      <c r="AP2" s="8" t="s">
        <v>114</v>
      </c>
      <c r="AQ2" s="8" t="s">
        <v>38</v>
      </c>
      <c r="AR2" s="8">
        <v>86400</v>
      </c>
      <c r="AS2" s="18" t="s">
        <v>143</v>
      </c>
      <c r="AT2" s="9">
        <v>3.01</v>
      </c>
      <c r="AU2" s="9">
        <f t="shared" ref="AU2:AU18" si="2">ROUND(POWER(10, AT2/10)*1000,0)</f>
        <v>2000</v>
      </c>
      <c r="AV2" s="8" t="s">
        <v>115</v>
      </c>
      <c r="AW2" s="8" t="s">
        <v>38</v>
      </c>
      <c r="AX2" s="8">
        <v>86400</v>
      </c>
      <c r="AY2" s="18" t="s">
        <v>143</v>
      </c>
      <c r="AZ2" s="9">
        <v>-15.02</v>
      </c>
      <c r="BA2" s="9">
        <f t="shared" ref="BA2:BA18" si="3">ROUND(POWER(10, AZ2/10)*1000,0)</f>
        <v>31</v>
      </c>
      <c r="BB2" s="8" t="s">
        <v>116</v>
      </c>
      <c r="BC2" s="8" t="s">
        <v>38</v>
      </c>
      <c r="BD2" s="8">
        <v>86400</v>
      </c>
      <c r="BE2" s="18" t="s">
        <v>143</v>
      </c>
    </row>
    <row r="3" spans="1:58" x14ac:dyDescent="0.35">
      <c r="A3" s="12" t="s">
        <v>18</v>
      </c>
      <c r="B3" s="14" t="s">
        <v>30</v>
      </c>
      <c r="C3" s="9">
        <v>95</v>
      </c>
      <c r="D3" s="8" t="s">
        <v>107</v>
      </c>
      <c r="E3" s="8" t="s">
        <v>38</v>
      </c>
      <c r="F3" s="8">
        <f>F2</f>
        <v>86400</v>
      </c>
      <c r="G3" s="18" t="s">
        <v>143</v>
      </c>
      <c r="H3" s="9">
        <v>8</v>
      </c>
      <c r="I3" s="8">
        <f>I2</f>
        <v>0.9</v>
      </c>
      <c r="J3" s="8" t="s">
        <v>108</v>
      </c>
      <c r="K3" s="8" t="s">
        <v>38</v>
      </c>
      <c r="L3" s="8">
        <f>L2</f>
        <v>86400</v>
      </c>
      <c r="M3" s="18" t="s">
        <v>143</v>
      </c>
      <c r="N3" s="9">
        <v>3600</v>
      </c>
      <c r="O3" s="8" t="s">
        <v>109</v>
      </c>
      <c r="P3" s="8" t="s">
        <v>38</v>
      </c>
      <c r="Q3" s="8">
        <f>Q2</f>
        <v>86400</v>
      </c>
      <c r="R3" s="18" t="s">
        <v>143</v>
      </c>
      <c r="S3" s="9">
        <v>2900</v>
      </c>
      <c r="T3" s="8" t="s">
        <v>110</v>
      </c>
      <c r="U3" s="8" t="s">
        <v>38</v>
      </c>
      <c r="V3" s="8">
        <f>V2</f>
        <v>86400</v>
      </c>
      <c r="W3" s="18" t="s">
        <v>143</v>
      </c>
      <c r="X3" s="9">
        <v>90</v>
      </c>
      <c r="Y3" s="8" t="s">
        <v>111</v>
      </c>
      <c r="Z3" s="8" t="s">
        <v>38</v>
      </c>
      <c r="AA3" s="8">
        <f>AA2</f>
        <v>86400</v>
      </c>
      <c r="AB3" s="18" t="s">
        <v>143</v>
      </c>
      <c r="AC3" s="9">
        <v>-5</v>
      </c>
      <c r="AD3" s="8" t="s">
        <v>112</v>
      </c>
      <c r="AE3" s="8" t="s">
        <v>38</v>
      </c>
      <c r="AF3" s="8">
        <f>AF2</f>
        <v>86400</v>
      </c>
      <c r="AG3" s="18" t="s">
        <v>143</v>
      </c>
      <c r="AH3" s="9">
        <v>3.5</v>
      </c>
      <c r="AI3" s="9">
        <f t="shared" si="0"/>
        <v>2239</v>
      </c>
      <c r="AJ3" s="8" t="s">
        <v>113</v>
      </c>
      <c r="AK3" s="8" t="s">
        <v>38</v>
      </c>
      <c r="AL3" s="8">
        <f>AL2</f>
        <v>86400</v>
      </c>
      <c r="AM3" s="18" t="s">
        <v>143</v>
      </c>
      <c r="AN3" s="9">
        <v>-12.2</v>
      </c>
      <c r="AO3" s="9">
        <f t="shared" si="1"/>
        <v>60</v>
      </c>
      <c r="AP3" s="8" t="s">
        <v>114</v>
      </c>
      <c r="AQ3" s="8" t="s">
        <v>38</v>
      </c>
      <c r="AR3" s="8">
        <f>AR2</f>
        <v>86400</v>
      </c>
      <c r="AS3" s="18" t="s">
        <v>143</v>
      </c>
      <c r="AT3" s="9">
        <v>3.5</v>
      </c>
      <c r="AU3" s="9">
        <f t="shared" si="2"/>
        <v>2239</v>
      </c>
      <c r="AV3" s="8" t="s">
        <v>115</v>
      </c>
      <c r="AW3" s="8" t="s">
        <v>38</v>
      </c>
      <c r="AX3" s="8">
        <f>AX2</f>
        <v>86400</v>
      </c>
      <c r="AY3" s="18" t="s">
        <v>143</v>
      </c>
      <c r="AZ3" s="9">
        <v>-18.420000000000002</v>
      </c>
      <c r="BA3" s="9">
        <f t="shared" si="3"/>
        <v>14</v>
      </c>
      <c r="BB3" s="8" t="s">
        <v>116</v>
      </c>
      <c r="BC3" s="8" t="s">
        <v>38</v>
      </c>
      <c r="BD3" s="8">
        <f>BD2</f>
        <v>86400</v>
      </c>
      <c r="BE3" s="18" t="s">
        <v>143</v>
      </c>
    </row>
    <row r="4" spans="1:58" ht="29" x14ac:dyDescent="0.35">
      <c r="A4" s="11" t="s">
        <v>4</v>
      </c>
      <c r="B4" s="14" t="s">
        <v>135</v>
      </c>
      <c r="C4" s="8">
        <v>10</v>
      </c>
      <c r="D4" s="8" t="s">
        <v>107</v>
      </c>
      <c r="E4" s="8" t="s">
        <v>38</v>
      </c>
      <c r="F4" s="8">
        <f t="shared" ref="F4:F18" si="4">F3</f>
        <v>86400</v>
      </c>
      <c r="G4" s="18" t="s">
        <v>143</v>
      </c>
      <c r="H4" s="9">
        <v>3</v>
      </c>
      <c r="I4" s="8">
        <f t="shared" ref="I4:I18" si="5">I3</f>
        <v>0.9</v>
      </c>
      <c r="J4" s="8" t="s">
        <v>108</v>
      </c>
      <c r="K4" s="8" t="s">
        <v>38</v>
      </c>
      <c r="L4" s="8">
        <f t="shared" ref="L4:L18" si="6">L3</f>
        <v>86400</v>
      </c>
      <c r="M4" s="18" t="s">
        <v>143</v>
      </c>
      <c r="N4" s="8">
        <v>3600</v>
      </c>
      <c r="O4" s="8" t="s">
        <v>109</v>
      </c>
      <c r="P4" s="8" t="s">
        <v>38</v>
      </c>
      <c r="Q4" s="8">
        <f t="shared" ref="Q4:Q18" si="7">Q3</f>
        <v>86400</v>
      </c>
      <c r="R4" s="18" t="s">
        <v>143</v>
      </c>
      <c r="S4" s="8">
        <v>3000</v>
      </c>
      <c r="T4" s="8" t="s">
        <v>110</v>
      </c>
      <c r="U4" s="8" t="s">
        <v>38</v>
      </c>
      <c r="V4" s="8">
        <f t="shared" ref="V4:V18" si="8">V3</f>
        <v>86400</v>
      </c>
      <c r="W4" s="18" t="s">
        <v>143</v>
      </c>
      <c r="X4" s="8">
        <v>90</v>
      </c>
      <c r="Y4" s="8" t="s">
        <v>111</v>
      </c>
      <c r="Z4" s="8" t="s">
        <v>38</v>
      </c>
      <c r="AA4" s="8">
        <f t="shared" ref="AA4:AA18" si="9">AA3</f>
        <v>86400</v>
      </c>
      <c r="AB4" s="18" t="s">
        <v>143</v>
      </c>
      <c r="AC4" s="8">
        <v>-5</v>
      </c>
      <c r="AD4" s="8" t="s">
        <v>112</v>
      </c>
      <c r="AE4" s="8" t="s">
        <v>38</v>
      </c>
      <c r="AF4" s="8">
        <f t="shared" ref="AF4:AF18" si="10">AF3</f>
        <v>86400</v>
      </c>
      <c r="AG4" s="18" t="s">
        <v>143</v>
      </c>
      <c r="AH4" s="8">
        <v>3.01</v>
      </c>
      <c r="AI4" s="8">
        <f t="shared" si="0"/>
        <v>2000</v>
      </c>
      <c r="AJ4" s="8" t="s">
        <v>113</v>
      </c>
      <c r="AK4" s="8" t="s">
        <v>38</v>
      </c>
      <c r="AL4" s="8">
        <f t="shared" ref="AL4:AL18" si="11">AL3</f>
        <v>86400</v>
      </c>
      <c r="AM4" s="18" t="s">
        <v>143</v>
      </c>
      <c r="AN4" s="9">
        <v>-9</v>
      </c>
      <c r="AO4" s="9">
        <f t="shared" si="1"/>
        <v>126</v>
      </c>
      <c r="AP4" s="8" t="s">
        <v>114</v>
      </c>
      <c r="AQ4" s="8" t="s">
        <v>38</v>
      </c>
      <c r="AR4" s="8">
        <f t="shared" ref="AR4:AR18" si="12">AR3</f>
        <v>86400</v>
      </c>
      <c r="AS4" s="18" t="s">
        <v>143</v>
      </c>
      <c r="AT4" s="8">
        <v>3.01</v>
      </c>
      <c r="AU4" s="8">
        <f t="shared" si="2"/>
        <v>2000</v>
      </c>
      <c r="AV4" s="8" t="s">
        <v>115</v>
      </c>
      <c r="AW4" s="8" t="s">
        <v>38</v>
      </c>
      <c r="AX4" s="8">
        <f t="shared" ref="AX4:AX18" si="13">AX3</f>
        <v>86400</v>
      </c>
      <c r="AY4" s="18" t="s">
        <v>143</v>
      </c>
      <c r="AZ4" s="9">
        <v>-15.02</v>
      </c>
      <c r="BA4" s="9">
        <f t="shared" si="3"/>
        <v>31</v>
      </c>
      <c r="BB4" s="8" t="s">
        <v>116</v>
      </c>
      <c r="BC4" s="8" t="s">
        <v>38</v>
      </c>
      <c r="BD4" s="8">
        <f t="shared" ref="BD4:BD18" si="14">BD3</f>
        <v>86400</v>
      </c>
      <c r="BE4" s="18" t="s">
        <v>143</v>
      </c>
    </row>
    <row r="5" spans="1:58" ht="29" x14ac:dyDescent="0.35">
      <c r="A5" s="11" t="s">
        <v>3</v>
      </c>
      <c r="B5" s="14" t="s">
        <v>136</v>
      </c>
      <c r="C5" s="8">
        <v>95</v>
      </c>
      <c r="D5" s="8" t="s">
        <v>107</v>
      </c>
      <c r="E5" s="8" t="s">
        <v>38</v>
      </c>
      <c r="F5" s="8">
        <f t="shared" si="4"/>
        <v>86400</v>
      </c>
      <c r="G5" s="18" t="s">
        <v>143</v>
      </c>
      <c r="H5" s="9">
        <v>8</v>
      </c>
      <c r="I5" s="8">
        <f t="shared" si="5"/>
        <v>0.9</v>
      </c>
      <c r="J5" s="8" t="s">
        <v>108</v>
      </c>
      <c r="K5" s="8" t="s">
        <v>38</v>
      </c>
      <c r="L5" s="8">
        <f t="shared" si="6"/>
        <v>86400</v>
      </c>
      <c r="M5" s="18" t="s">
        <v>143</v>
      </c>
      <c r="N5" s="8">
        <v>3600</v>
      </c>
      <c r="O5" s="8" t="s">
        <v>109</v>
      </c>
      <c r="P5" s="8" t="s">
        <v>38</v>
      </c>
      <c r="Q5" s="8">
        <f t="shared" si="7"/>
        <v>86400</v>
      </c>
      <c r="R5" s="18" t="s">
        <v>143</v>
      </c>
      <c r="S5" s="8">
        <v>2970</v>
      </c>
      <c r="T5" s="8" t="s">
        <v>110</v>
      </c>
      <c r="U5" s="8" t="s">
        <v>38</v>
      </c>
      <c r="V5" s="8">
        <f t="shared" si="8"/>
        <v>86400</v>
      </c>
      <c r="W5" s="18" t="s">
        <v>143</v>
      </c>
      <c r="X5" s="8">
        <v>90</v>
      </c>
      <c r="Y5" s="8" t="s">
        <v>111</v>
      </c>
      <c r="Z5" s="8" t="s">
        <v>38</v>
      </c>
      <c r="AA5" s="8">
        <f t="shared" si="9"/>
        <v>86400</v>
      </c>
      <c r="AB5" s="18" t="s">
        <v>143</v>
      </c>
      <c r="AC5" s="8">
        <v>-5</v>
      </c>
      <c r="AD5" s="8" t="s">
        <v>112</v>
      </c>
      <c r="AE5" s="8" t="s">
        <v>38</v>
      </c>
      <c r="AF5" s="8">
        <f t="shared" si="10"/>
        <v>86400</v>
      </c>
      <c r="AG5" s="18" t="s">
        <v>143</v>
      </c>
      <c r="AH5" s="8">
        <v>3.5</v>
      </c>
      <c r="AI5" s="8">
        <f t="shared" si="0"/>
        <v>2239</v>
      </c>
      <c r="AJ5" s="8" t="s">
        <v>113</v>
      </c>
      <c r="AK5" s="8" t="s">
        <v>38</v>
      </c>
      <c r="AL5" s="8">
        <f t="shared" si="11"/>
        <v>86400</v>
      </c>
      <c r="AM5" s="18" t="s">
        <v>143</v>
      </c>
      <c r="AN5" s="8">
        <v>-12.2</v>
      </c>
      <c r="AO5" s="8">
        <f t="shared" si="1"/>
        <v>60</v>
      </c>
      <c r="AP5" s="8" t="s">
        <v>114</v>
      </c>
      <c r="AQ5" s="8" t="s">
        <v>38</v>
      </c>
      <c r="AR5" s="8">
        <f t="shared" si="12"/>
        <v>86400</v>
      </c>
      <c r="AS5" s="18" t="s">
        <v>143</v>
      </c>
      <c r="AT5" s="8">
        <v>3.5</v>
      </c>
      <c r="AU5" s="8">
        <f t="shared" si="2"/>
        <v>2239</v>
      </c>
      <c r="AV5" s="8" t="s">
        <v>115</v>
      </c>
      <c r="AW5" s="8" t="s">
        <v>38</v>
      </c>
      <c r="AX5" s="8">
        <f t="shared" si="13"/>
        <v>86400</v>
      </c>
      <c r="AY5" s="18" t="s">
        <v>143</v>
      </c>
      <c r="AZ5" s="9">
        <v>-18.420000000000002</v>
      </c>
      <c r="BA5" s="9">
        <f t="shared" si="3"/>
        <v>14</v>
      </c>
      <c r="BB5" s="8" t="s">
        <v>116</v>
      </c>
      <c r="BC5" s="8" t="s">
        <v>38</v>
      </c>
      <c r="BD5" s="8">
        <f t="shared" si="14"/>
        <v>86400</v>
      </c>
      <c r="BE5" s="18" t="s">
        <v>143</v>
      </c>
    </row>
    <row r="6" spans="1:58" ht="29" x14ac:dyDescent="0.35">
      <c r="A6" s="11" t="s">
        <v>6</v>
      </c>
      <c r="B6" s="14" t="s">
        <v>137</v>
      </c>
      <c r="C6" s="8">
        <v>12</v>
      </c>
      <c r="D6" s="8" t="s">
        <v>107</v>
      </c>
      <c r="E6" s="8" t="s">
        <v>38</v>
      </c>
      <c r="F6" s="8">
        <f t="shared" si="4"/>
        <v>86400</v>
      </c>
      <c r="G6" s="18" t="s">
        <v>143</v>
      </c>
      <c r="H6" s="9">
        <v>3</v>
      </c>
      <c r="I6" s="8">
        <f t="shared" si="5"/>
        <v>0.9</v>
      </c>
      <c r="J6" s="8" t="s">
        <v>108</v>
      </c>
      <c r="K6" s="8" t="s">
        <v>38</v>
      </c>
      <c r="L6" s="8">
        <f t="shared" si="6"/>
        <v>86400</v>
      </c>
      <c r="M6" s="18" t="s">
        <v>143</v>
      </c>
      <c r="N6" s="8">
        <v>3600</v>
      </c>
      <c r="O6" s="8" t="s">
        <v>109</v>
      </c>
      <c r="P6" s="8" t="s">
        <v>38</v>
      </c>
      <c r="Q6" s="8">
        <f t="shared" si="7"/>
        <v>86400</v>
      </c>
      <c r="R6" s="18" t="s">
        <v>143</v>
      </c>
      <c r="S6" s="8">
        <v>3000</v>
      </c>
      <c r="T6" s="8" t="s">
        <v>110</v>
      </c>
      <c r="U6" s="8" t="s">
        <v>38</v>
      </c>
      <c r="V6" s="8">
        <f t="shared" si="8"/>
        <v>86400</v>
      </c>
      <c r="W6" s="18" t="s">
        <v>143</v>
      </c>
      <c r="X6" s="8">
        <v>85</v>
      </c>
      <c r="Y6" s="8" t="s">
        <v>111</v>
      </c>
      <c r="Z6" s="8" t="s">
        <v>38</v>
      </c>
      <c r="AA6" s="8">
        <f t="shared" si="9"/>
        <v>86400</v>
      </c>
      <c r="AB6" s="18" t="s">
        <v>143</v>
      </c>
      <c r="AC6" s="8">
        <v>-5</v>
      </c>
      <c r="AD6" s="8" t="s">
        <v>112</v>
      </c>
      <c r="AE6" s="8" t="s">
        <v>38</v>
      </c>
      <c r="AF6" s="8">
        <f t="shared" si="10"/>
        <v>86400</v>
      </c>
      <c r="AG6" s="18" t="s">
        <v>143</v>
      </c>
      <c r="AH6" s="8">
        <v>1</v>
      </c>
      <c r="AI6" s="8">
        <f t="shared" si="0"/>
        <v>1259</v>
      </c>
      <c r="AJ6" s="8" t="s">
        <v>113</v>
      </c>
      <c r="AK6" s="8" t="s">
        <v>38</v>
      </c>
      <c r="AL6" s="8">
        <f t="shared" si="11"/>
        <v>86400</v>
      </c>
      <c r="AM6" s="18" t="s">
        <v>143</v>
      </c>
      <c r="AN6" s="9">
        <v>-6</v>
      </c>
      <c r="AO6" s="9">
        <f t="shared" si="1"/>
        <v>251</v>
      </c>
      <c r="AP6" s="8" t="s">
        <v>114</v>
      </c>
      <c r="AQ6" s="8" t="s">
        <v>38</v>
      </c>
      <c r="AR6" s="8">
        <f t="shared" si="12"/>
        <v>86400</v>
      </c>
      <c r="AS6" s="18" t="s">
        <v>143</v>
      </c>
      <c r="AT6" s="8">
        <v>1</v>
      </c>
      <c r="AU6" s="8">
        <f t="shared" si="2"/>
        <v>1259</v>
      </c>
      <c r="AV6" s="8" t="s">
        <v>115</v>
      </c>
      <c r="AW6" s="8" t="s">
        <v>38</v>
      </c>
      <c r="AX6" s="8">
        <f t="shared" si="13"/>
        <v>86400</v>
      </c>
      <c r="AY6" s="18" t="s">
        <v>143</v>
      </c>
      <c r="AZ6" s="9">
        <v>-15</v>
      </c>
      <c r="BA6" s="9">
        <f t="shared" si="3"/>
        <v>32</v>
      </c>
      <c r="BB6" s="8" t="s">
        <v>116</v>
      </c>
      <c r="BC6" s="8" t="s">
        <v>38</v>
      </c>
      <c r="BD6" s="8">
        <f t="shared" si="14"/>
        <v>86400</v>
      </c>
      <c r="BE6" s="18" t="s">
        <v>143</v>
      </c>
    </row>
    <row r="7" spans="1:58" ht="29" x14ac:dyDescent="0.35">
      <c r="A7" s="11" t="s">
        <v>5</v>
      </c>
      <c r="B7" s="14" t="s">
        <v>138</v>
      </c>
      <c r="C7" s="8">
        <v>90</v>
      </c>
      <c r="D7" s="8" t="s">
        <v>107</v>
      </c>
      <c r="E7" s="8" t="s">
        <v>38</v>
      </c>
      <c r="F7" s="8">
        <f t="shared" si="4"/>
        <v>86400</v>
      </c>
      <c r="G7" s="18" t="s">
        <v>143</v>
      </c>
      <c r="H7" s="9">
        <v>1</v>
      </c>
      <c r="I7" s="8">
        <f t="shared" si="5"/>
        <v>0.9</v>
      </c>
      <c r="J7" s="8" t="s">
        <v>108</v>
      </c>
      <c r="K7" s="8" t="s">
        <v>38</v>
      </c>
      <c r="L7" s="8">
        <f t="shared" si="6"/>
        <v>86400</v>
      </c>
      <c r="M7" s="18" t="s">
        <v>143</v>
      </c>
      <c r="N7" s="8">
        <v>3600</v>
      </c>
      <c r="O7" s="8" t="s">
        <v>109</v>
      </c>
      <c r="P7" s="8" t="s">
        <v>38</v>
      </c>
      <c r="Q7" s="8">
        <f t="shared" si="7"/>
        <v>86400</v>
      </c>
      <c r="R7" s="18" t="s">
        <v>143</v>
      </c>
      <c r="S7" s="8">
        <v>3000</v>
      </c>
      <c r="T7" s="8" t="s">
        <v>110</v>
      </c>
      <c r="U7" s="8" t="s">
        <v>38</v>
      </c>
      <c r="V7" s="8">
        <f t="shared" si="8"/>
        <v>86400</v>
      </c>
      <c r="W7" s="18" t="s">
        <v>143</v>
      </c>
      <c r="X7" s="8">
        <v>90</v>
      </c>
      <c r="Y7" s="8" t="s">
        <v>111</v>
      </c>
      <c r="Z7" s="8" t="s">
        <v>38</v>
      </c>
      <c r="AA7" s="8">
        <f t="shared" si="9"/>
        <v>86400</v>
      </c>
      <c r="AB7" s="18" t="s">
        <v>143</v>
      </c>
      <c r="AC7" s="8">
        <v>-5</v>
      </c>
      <c r="AD7" s="8" t="s">
        <v>112</v>
      </c>
      <c r="AE7" s="8" t="s">
        <v>38</v>
      </c>
      <c r="AF7" s="8">
        <f t="shared" si="10"/>
        <v>86400</v>
      </c>
      <c r="AG7" s="18" t="s">
        <v>143</v>
      </c>
      <c r="AH7" s="7">
        <v>3.5</v>
      </c>
      <c r="AI7" s="7">
        <f t="shared" si="0"/>
        <v>2239</v>
      </c>
      <c r="AJ7" s="8" t="s">
        <v>113</v>
      </c>
      <c r="AK7" s="8" t="s">
        <v>38</v>
      </c>
      <c r="AL7" s="8">
        <f t="shared" si="11"/>
        <v>86400</v>
      </c>
      <c r="AM7" s="18" t="s">
        <v>143</v>
      </c>
      <c r="AN7" s="9">
        <v>-9</v>
      </c>
      <c r="AO7" s="9">
        <f t="shared" si="1"/>
        <v>126</v>
      </c>
      <c r="AP7" s="8" t="s">
        <v>114</v>
      </c>
      <c r="AQ7" s="8" t="s">
        <v>38</v>
      </c>
      <c r="AR7" s="8">
        <f t="shared" si="12"/>
        <v>86400</v>
      </c>
      <c r="AS7" s="18" t="s">
        <v>143</v>
      </c>
      <c r="AT7" s="7">
        <v>3.5</v>
      </c>
      <c r="AU7" s="7">
        <f t="shared" si="2"/>
        <v>2239</v>
      </c>
      <c r="AV7" s="8" t="s">
        <v>115</v>
      </c>
      <c r="AW7" s="8" t="s">
        <v>38</v>
      </c>
      <c r="AX7" s="8">
        <f t="shared" si="13"/>
        <v>86400</v>
      </c>
      <c r="AY7" s="18" t="s">
        <v>143</v>
      </c>
      <c r="AZ7" s="9">
        <v>-18.420000000000002</v>
      </c>
      <c r="BA7" s="9">
        <f t="shared" si="3"/>
        <v>14</v>
      </c>
      <c r="BB7" s="8" t="s">
        <v>116</v>
      </c>
      <c r="BC7" s="8" t="s">
        <v>38</v>
      </c>
      <c r="BD7" s="8">
        <f t="shared" si="14"/>
        <v>86400</v>
      </c>
      <c r="BE7" s="18" t="s">
        <v>143</v>
      </c>
    </row>
    <row r="8" spans="1:58" ht="29" x14ac:dyDescent="0.35">
      <c r="A8" s="11" t="s">
        <v>7</v>
      </c>
      <c r="B8" s="14" t="s">
        <v>139</v>
      </c>
      <c r="C8" s="8">
        <v>90</v>
      </c>
      <c r="D8" s="8" t="s">
        <v>107</v>
      </c>
      <c r="E8" s="8" t="s">
        <v>38</v>
      </c>
      <c r="F8" s="8">
        <f t="shared" si="4"/>
        <v>86400</v>
      </c>
      <c r="G8" s="18" t="s">
        <v>143</v>
      </c>
      <c r="H8" s="9">
        <v>1</v>
      </c>
      <c r="I8" s="8">
        <f t="shared" si="5"/>
        <v>0.9</v>
      </c>
      <c r="J8" s="8" t="s">
        <v>108</v>
      </c>
      <c r="K8" s="8" t="s">
        <v>38</v>
      </c>
      <c r="L8" s="8">
        <f t="shared" si="6"/>
        <v>86400</v>
      </c>
      <c r="M8" s="18" t="s">
        <v>143</v>
      </c>
      <c r="N8" s="8">
        <v>3750</v>
      </c>
      <c r="O8" s="8" t="s">
        <v>109</v>
      </c>
      <c r="P8" s="8" t="s">
        <v>38</v>
      </c>
      <c r="Q8" s="8">
        <f t="shared" si="7"/>
        <v>86400</v>
      </c>
      <c r="R8" s="18" t="s">
        <v>143</v>
      </c>
      <c r="S8" s="8">
        <v>2850</v>
      </c>
      <c r="T8" s="8" t="s">
        <v>110</v>
      </c>
      <c r="U8" s="8" t="s">
        <v>38</v>
      </c>
      <c r="V8" s="8">
        <f t="shared" si="8"/>
        <v>86400</v>
      </c>
      <c r="W8" s="18" t="s">
        <v>143</v>
      </c>
      <c r="X8" s="8">
        <v>75</v>
      </c>
      <c r="Y8" s="8" t="s">
        <v>111</v>
      </c>
      <c r="Z8" s="8" t="s">
        <v>38</v>
      </c>
      <c r="AA8" s="8">
        <f t="shared" si="9"/>
        <v>86400</v>
      </c>
      <c r="AB8" s="18" t="s">
        <v>143</v>
      </c>
      <c r="AC8" s="8">
        <v>-5</v>
      </c>
      <c r="AD8" s="8" t="s">
        <v>112</v>
      </c>
      <c r="AE8" s="8" t="s">
        <v>38</v>
      </c>
      <c r="AF8" s="8">
        <f t="shared" si="10"/>
        <v>86400</v>
      </c>
      <c r="AG8" s="18" t="s">
        <v>143</v>
      </c>
      <c r="AH8" s="8">
        <v>6.5</v>
      </c>
      <c r="AI8" s="8">
        <f t="shared" si="0"/>
        <v>4467</v>
      </c>
      <c r="AJ8" s="8" t="s">
        <v>113</v>
      </c>
      <c r="AK8" s="8" t="s">
        <v>38</v>
      </c>
      <c r="AL8" s="8">
        <f t="shared" si="11"/>
        <v>86400</v>
      </c>
      <c r="AM8" s="18" t="s">
        <v>143</v>
      </c>
      <c r="AN8" s="8">
        <v>-8</v>
      </c>
      <c r="AO8" s="8">
        <f t="shared" si="1"/>
        <v>158</v>
      </c>
      <c r="AP8" s="8" t="s">
        <v>114</v>
      </c>
      <c r="AQ8" s="8" t="s">
        <v>38</v>
      </c>
      <c r="AR8" s="8">
        <f t="shared" si="12"/>
        <v>86400</v>
      </c>
      <c r="AS8" s="18" t="s">
        <v>143</v>
      </c>
      <c r="AT8" s="8">
        <v>3.5</v>
      </c>
      <c r="AU8" s="8">
        <f t="shared" si="2"/>
        <v>2239</v>
      </c>
      <c r="AV8" s="8" t="s">
        <v>115</v>
      </c>
      <c r="AW8" s="8" t="s">
        <v>38</v>
      </c>
      <c r="AX8" s="8">
        <f t="shared" si="13"/>
        <v>86400</v>
      </c>
      <c r="AY8" s="18" t="s">
        <v>143</v>
      </c>
      <c r="AZ8" s="8">
        <v>-15.4</v>
      </c>
      <c r="BA8" s="8">
        <f t="shared" si="3"/>
        <v>29</v>
      </c>
      <c r="BB8" s="8" t="s">
        <v>116</v>
      </c>
      <c r="BC8" s="8" t="s">
        <v>38</v>
      </c>
      <c r="BD8" s="8">
        <f t="shared" si="14"/>
        <v>86400</v>
      </c>
      <c r="BE8" s="18" t="s">
        <v>143</v>
      </c>
    </row>
    <row r="9" spans="1:58" ht="29" x14ac:dyDescent="0.35">
      <c r="A9" s="11" t="s">
        <v>13</v>
      </c>
      <c r="B9" s="14" t="s">
        <v>140</v>
      </c>
      <c r="C9" s="8">
        <v>13</v>
      </c>
      <c r="D9" s="8" t="s">
        <v>107</v>
      </c>
      <c r="E9" s="8" t="s">
        <v>38</v>
      </c>
      <c r="F9" s="8">
        <f t="shared" si="4"/>
        <v>86400</v>
      </c>
      <c r="G9" s="18" t="s">
        <v>143</v>
      </c>
      <c r="H9" s="9">
        <v>1</v>
      </c>
      <c r="I9" s="8">
        <f t="shared" si="5"/>
        <v>0.9</v>
      </c>
      <c r="J9" s="8" t="s">
        <v>108</v>
      </c>
      <c r="K9" s="8" t="s">
        <v>38</v>
      </c>
      <c r="L9" s="8">
        <f t="shared" si="6"/>
        <v>86400</v>
      </c>
      <c r="M9" s="18" t="s">
        <v>143</v>
      </c>
      <c r="N9" s="7">
        <v>3630</v>
      </c>
      <c r="O9" s="8" t="s">
        <v>109</v>
      </c>
      <c r="P9" s="8" t="s">
        <v>38</v>
      </c>
      <c r="Q9" s="8">
        <f t="shared" si="7"/>
        <v>86400</v>
      </c>
      <c r="R9" s="18" t="s">
        <v>143</v>
      </c>
      <c r="S9" s="7">
        <v>2970</v>
      </c>
      <c r="T9" s="8" t="s">
        <v>110</v>
      </c>
      <c r="U9" s="8" t="s">
        <v>38</v>
      </c>
      <c r="V9" s="8">
        <f t="shared" si="8"/>
        <v>86400</v>
      </c>
      <c r="W9" s="18" t="s">
        <v>143</v>
      </c>
      <c r="X9" s="8">
        <v>85</v>
      </c>
      <c r="Y9" s="8" t="s">
        <v>111</v>
      </c>
      <c r="Z9" s="8" t="s">
        <v>38</v>
      </c>
      <c r="AA9" s="8">
        <f t="shared" si="9"/>
        <v>86400</v>
      </c>
      <c r="AB9" s="18" t="s">
        <v>143</v>
      </c>
      <c r="AC9" s="8">
        <v>-5</v>
      </c>
      <c r="AD9" s="8" t="s">
        <v>112</v>
      </c>
      <c r="AE9" s="8" t="s">
        <v>38</v>
      </c>
      <c r="AF9" s="8">
        <f t="shared" si="10"/>
        <v>86400</v>
      </c>
      <c r="AG9" s="18" t="s">
        <v>143</v>
      </c>
      <c r="AH9" s="8">
        <v>5</v>
      </c>
      <c r="AI9" s="8">
        <f t="shared" si="0"/>
        <v>3162</v>
      </c>
      <c r="AJ9" s="8" t="s">
        <v>113</v>
      </c>
      <c r="AK9" s="8" t="s">
        <v>38</v>
      </c>
      <c r="AL9" s="8">
        <f t="shared" si="11"/>
        <v>86400</v>
      </c>
      <c r="AM9" s="18" t="s">
        <v>143</v>
      </c>
      <c r="AN9" s="9">
        <v>-6</v>
      </c>
      <c r="AO9" s="9">
        <f t="shared" si="1"/>
        <v>251</v>
      </c>
      <c r="AP9" s="8" t="s">
        <v>114</v>
      </c>
      <c r="AQ9" s="8" t="s">
        <v>38</v>
      </c>
      <c r="AR9" s="8">
        <f t="shared" si="12"/>
        <v>86400</v>
      </c>
      <c r="AS9" s="18" t="s">
        <v>143</v>
      </c>
      <c r="AT9" s="9">
        <v>3.4</v>
      </c>
      <c r="AU9" s="9">
        <f t="shared" si="2"/>
        <v>2188</v>
      </c>
      <c r="AV9" s="8" t="s">
        <v>115</v>
      </c>
      <c r="AW9" s="8" t="s">
        <v>38</v>
      </c>
      <c r="AX9" s="8">
        <f t="shared" si="13"/>
        <v>86400</v>
      </c>
      <c r="AY9" s="18" t="s">
        <v>143</v>
      </c>
      <c r="AZ9" s="9">
        <v>-12</v>
      </c>
      <c r="BA9" s="9">
        <f t="shared" si="3"/>
        <v>63</v>
      </c>
      <c r="BB9" s="8" t="s">
        <v>116</v>
      </c>
      <c r="BC9" s="8" t="s">
        <v>38</v>
      </c>
      <c r="BD9" s="8">
        <f t="shared" si="14"/>
        <v>86400</v>
      </c>
      <c r="BE9" s="18" t="s">
        <v>143</v>
      </c>
    </row>
    <row r="10" spans="1:58" ht="29" x14ac:dyDescent="0.35">
      <c r="A10" s="11" t="s">
        <v>11</v>
      </c>
      <c r="B10" s="14" t="s">
        <v>141</v>
      </c>
      <c r="C10" s="7">
        <v>90</v>
      </c>
      <c r="D10" s="8" t="s">
        <v>107</v>
      </c>
      <c r="E10" s="8" t="s">
        <v>38</v>
      </c>
      <c r="F10" s="8">
        <f t="shared" si="4"/>
        <v>86400</v>
      </c>
      <c r="G10" s="18" t="s">
        <v>143</v>
      </c>
      <c r="H10" s="9">
        <v>1</v>
      </c>
      <c r="I10" s="8">
        <f t="shared" si="5"/>
        <v>0.9</v>
      </c>
      <c r="J10" s="8" t="s">
        <v>108</v>
      </c>
      <c r="K10" s="8" t="s">
        <v>38</v>
      </c>
      <c r="L10" s="8">
        <f t="shared" si="6"/>
        <v>86400</v>
      </c>
      <c r="M10" s="18" t="s">
        <v>143</v>
      </c>
      <c r="N10" s="8">
        <v>3600</v>
      </c>
      <c r="O10" s="8" t="s">
        <v>109</v>
      </c>
      <c r="P10" s="8" t="s">
        <v>38</v>
      </c>
      <c r="Q10" s="8">
        <f t="shared" si="7"/>
        <v>86400</v>
      </c>
      <c r="R10" s="18" t="s">
        <v>143</v>
      </c>
      <c r="S10" s="8">
        <v>3000</v>
      </c>
      <c r="T10" s="8" t="s">
        <v>110</v>
      </c>
      <c r="U10" s="8" t="s">
        <v>38</v>
      </c>
      <c r="V10" s="8">
        <f t="shared" si="8"/>
        <v>86400</v>
      </c>
      <c r="W10" s="18" t="s">
        <v>143</v>
      </c>
      <c r="X10" s="8">
        <v>75</v>
      </c>
      <c r="Y10" s="8" t="s">
        <v>111</v>
      </c>
      <c r="Z10" s="8" t="s">
        <v>38</v>
      </c>
      <c r="AA10" s="8">
        <f t="shared" si="9"/>
        <v>86400</v>
      </c>
      <c r="AB10" s="18" t="s">
        <v>143</v>
      </c>
      <c r="AC10" s="8">
        <v>-5</v>
      </c>
      <c r="AD10" s="8" t="s">
        <v>112</v>
      </c>
      <c r="AE10" s="8" t="s">
        <v>38</v>
      </c>
      <c r="AF10" s="8">
        <f t="shared" si="10"/>
        <v>86400</v>
      </c>
      <c r="AG10" s="18" t="s">
        <v>143</v>
      </c>
      <c r="AH10" s="8">
        <v>2</v>
      </c>
      <c r="AI10" s="8">
        <f t="shared" si="0"/>
        <v>1585</v>
      </c>
      <c r="AJ10" s="8" t="s">
        <v>113</v>
      </c>
      <c r="AK10" s="8" t="s">
        <v>38</v>
      </c>
      <c r="AL10" s="8">
        <f t="shared" si="11"/>
        <v>86400</v>
      </c>
      <c r="AM10" s="18" t="s">
        <v>143</v>
      </c>
      <c r="AN10" s="8">
        <v>-9</v>
      </c>
      <c r="AO10" s="8">
        <f t="shared" si="1"/>
        <v>126</v>
      </c>
      <c r="AP10" s="8" t="s">
        <v>114</v>
      </c>
      <c r="AQ10" s="8" t="s">
        <v>38</v>
      </c>
      <c r="AR10" s="8">
        <f t="shared" si="12"/>
        <v>86400</v>
      </c>
      <c r="AS10" s="18" t="s">
        <v>143</v>
      </c>
      <c r="AT10" s="9">
        <v>3</v>
      </c>
      <c r="AU10" s="9">
        <f t="shared" si="2"/>
        <v>1995</v>
      </c>
      <c r="AV10" s="8" t="s">
        <v>115</v>
      </c>
      <c r="AW10" s="8" t="s">
        <v>38</v>
      </c>
      <c r="AX10" s="8">
        <f t="shared" si="13"/>
        <v>86400</v>
      </c>
      <c r="AY10" s="18" t="s">
        <v>143</v>
      </c>
      <c r="AZ10" s="9">
        <v>-14</v>
      </c>
      <c r="BA10" s="9">
        <f t="shared" si="3"/>
        <v>40</v>
      </c>
      <c r="BB10" s="8" t="s">
        <v>116</v>
      </c>
      <c r="BC10" s="8" t="s">
        <v>38</v>
      </c>
      <c r="BD10" s="8">
        <f t="shared" si="14"/>
        <v>86400</v>
      </c>
      <c r="BE10" s="18" t="s">
        <v>143</v>
      </c>
    </row>
    <row r="11" spans="1:58" x14ac:dyDescent="0.35">
      <c r="A11" s="11" t="s">
        <v>8</v>
      </c>
      <c r="B11" s="14" t="s">
        <v>31</v>
      </c>
      <c r="C11" s="7">
        <v>130</v>
      </c>
      <c r="D11" s="8" t="s">
        <v>107</v>
      </c>
      <c r="E11" s="8" t="s">
        <v>38</v>
      </c>
      <c r="F11" s="8">
        <f t="shared" si="4"/>
        <v>86400</v>
      </c>
      <c r="G11" s="18" t="s">
        <v>143</v>
      </c>
      <c r="H11" s="9">
        <v>10</v>
      </c>
      <c r="I11" s="8">
        <f t="shared" si="5"/>
        <v>0.9</v>
      </c>
      <c r="J11" s="8" t="s">
        <v>108</v>
      </c>
      <c r="K11" s="8" t="s">
        <v>38</v>
      </c>
      <c r="L11" s="8">
        <f t="shared" si="6"/>
        <v>86400</v>
      </c>
      <c r="M11" s="18" t="s">
        <v>143</v>
      </c>
      <c r="N11" s="9">
        <v>3600</v>
      </c>
      <c r="O11" s="8" t="s">
        <v>109</v>
      </c>
      <c r="P11" s="8" t="s">
        <v>38</v>
      </c>
      <c r="Q11" s="8">
        <f t="shared" si="7"/>
        <v>86400</v>
      </c>
      <c r="R11" s="18" t="s">
        <v>143</v>
      </c>
      <c r="S11" s="9">
        <v>3000</v>
      </c>
      <c r="T11" s="8" t="s">
        <v>110</v>
      </c>
      <c r="U11" s="8" t="s">
        <v>38</v>
      </c>
      <c r="V11" s="8">
        <f t="shared" si="8"/>
        <v>86400</v>
      </c>
      <c r="W11" s="18" t="s">
        <v>143</v>
      </c>
      <c r="X11" s="9">
        <v>75</v>
      </c>
      <c r="Y11" s="8" t="s">
        <v>111</v>
      </c>
      <c r="Z11" s="8" t="s">
        <v>38</v>
      </c>
      <c r="AA11" s="8">
        <f t="shared" si="9"/>
        <v>86400</v>
      </c>
      <c r="AB11" s="18" t="s">
        <v>143</v>
      </c>
      <c r="AC11" s="9">
        <v>-5</v>
      </c>
      <c r="AD11" s="8" t="s">
        <v>112</v>
      </c>
      <c r="AE11" s="8" t="s">
        <v>38</v>
      </c>
      <c r="AF11" s="8">
        <f t="shared" si="10"/>
        <v>86400</v>
      </c>
      <c r="AG11" s="18" t="s">
        <v>143</v>
      </c>
      <c r="AH11" s="7">
        <v>5</v>
      </c>
      <c r="AI11" s="7">
        <f t="shared" si="0"/>
        <v>3162</v>
      </c>
      <c r="AJ11" s="8" t="s">
        <v>113</v>
      </c>
      <c r="AK11" s="8" t="s">
        <v>38</v>
      </c>
      <c r="AL11" s="8">
        <f t="shared" si="11"/>
        <v>86400</v>
      </c>
      <c r="AM11" s="18" t="s">
        <v>143</v>
      </c>
      <c r="AN11" s="9">
        <v>-1</v>
      </c>
      <c r="AO11" s="9">
        <f t="shared" si="1"/>
        <v>794</v>
      </c>
      <c r="AP11" s="8" t="s">
        <v>114</v>
      </c>
      <c r="AQ11" s="8" t="s">
        <v>38</v>
      </c>
      <c r="AR11" s="8">
        <f t="shared" si="12"/>
        <v>86400</v>
      </c>
      <c r="AS11" s="18" t="s">
        <v>143</v>
      </c>
      <c r="AT11" s="8">
        <v>3</v>
      </c>
      <c r="AU11" s="8">
        <f t="shared" si="2"/>
        <v>1995</v>
      </c>
      <c r="AV11" s="8" t="s">
        <v>115</v>
      </c>
      <c r="AW11" s="8" t="s">
        <v>38</v>
      </c>
      <c r="AX11" s="8">
        <f t="shared" si="13"/>
        <v>86400</v>
      </c>
      <c r="AY11" s="18" t="s">
        <v>143</v>
      </c>
      <c r="AZ11" s="8">
        <v>-15</v>
      </c>
      <c r="BA11" s="8">
        <f t="shared" si="3"/>
        <v>32</v>
      </c>
      <c r="BB11" s="8" t="s">
        <v>116</v>
      </c>
      <c r="BC11" s="8" t="s">
        <v>38</v>
      </c>
      <c r="BD11" s="8">
        <f t="shared" si="14"/>
        <v>86400</v>
      </c>
      <c r="BE11" s="18" t="s">
        <v>143</v>
      </c>
    </row>
    <row r="12" spans="1:58" x14ac:dyDescent="0.35">
      <c r="A12" s="11" t="s">
        <v>10</v>
      </c>
      <c r="B12" s="14" t="s">
        <v>34</v>
      </c>
      <c r="C12" s="8">
        <v>75</v>
      </c>
      <c r="D12" s="8" t="s">
        <v>107</v>
      </c>
      <c r="E12" s="8" t="s">
        <v>38</v>
      </c>
      <c r="F12" s="8">
        <f t="shared" si="4"/>
        <v>86400</v>
      </c>
      <c r="G12" s="18" t="s">
        <v>143</v>
      </c>
      <c r="H12" s="9">
        <v>1</v>
      </c>
      <c r="I12" s="8">
        <f t="shared" si="5"/>
        <v>0.9</v>
      </c>
      <c r="J12" s="8" t="s">
        <v>108</v>
      </c>
      <c r="K12" s="8" t="s">
        <v>38</v>
      </c>
      <c r="L12" s="8">
        <f t="shared" si="6"/>
        <v>86400</v>
      </c>
      <c r="M12" s="18" t="s">
        <v>143</v>
      </c>
      <c r="N12" s="8">
        <v>3604</v>
      </c>
      <c r="O12" s="8" t="s">
        <v>109</v>
      </c>
      <c r="P12" s="8" t="s">
        <v>38</v>
      </c>
      <c r="Q12" s="8">
        <f t="shared" si="7"/>
        <v>86400</v>
      </c>
      <c r="R12" s="18" t="s">
        <v>143</v>
      </c>
      <c r="S12" s="8">
        <v>3010</v>
      </c>
      <c r="T12" s="8" t="s">
        <v>110</v>
      </c>
      <c r="U12" s="8" t="s">
        <v>38</v>
      </c>
      <c r="V12" s="8">
        <f t="shared" si="8"/>
        <v>86400</v>
      </c>
      <c r="W12" s="18" t="s">
        <v>143</v>
      </c>
      <c r="X12" s="8">
        <v>75</v>
      </c>
      <c r="Y12" s="8" t="s">
        <v>111</v>
      </c>
      <c r="Z12" s="8" t="s">
        <v>38</v>
      </c>
      <c r="AA12" s="8">
        <f t="shared" si="9"/>
        <v>86400</v>
      </c>
      <c r="AB12" s="18" t="s">
        <v>143</v>
      </c>
      <c r="AC12" s="8">
        <v>-5</v>
      </c>
      <c r="AD12" s="8" t="s">
        <v>112</v>
      </c>
      <c r="AE12" s="8" t="s">
        <v>38</v>
      </c>
      <c r="AF12" s="8">
        <f t="shared" si="10"/>
        <v>86400</v>
      </c>
      <c r="AG12" s="18" t="s">
        <v>143</v>
      </c>
      <c r="AH12" s="9">
        <v>6.5</v>
      </c>
      <c r="AI12" s="9">
        <f t="shared" si="0"/>
        <v>4467</v>
      </c>
      <c r="AJ12" s="8" t="s">
        <v>113</v>
      </c>
      <c r="AK12" s="8" t="s">
        <v>38</v>
      </c>
      <c r="AL12" s="8">
        <f t="shared" si="11"/>
        <v>86400</v>
      </c>
      <c r="AM12" s="18" t="s">
        <v>143</v>
      </c>
      <c r="AN12" s="9">
        <v>-6.5</v>
      </c>
      <c r="AO12" s="9">
        <f t="shared" si="1"/>
        <v>224</v>
      </c>
      <c r="AP12" s="8" t="s">
        <v>114</v>
      </c>
      <c r="AQ12" s="8" t="s">
        <v>38</v>
      </c>
      <c r="AR12" s="8">
        <f t="shared" si="12"/>
        <v>86400</v>
      </c>
      <c r="AS12" s="18" t="s">
        <v>143</v>
      </c>
      <c r="AT12" s="9">
        <v>5.5</v>
      </c>
      <c r="AU12" s="9">
        <f t="shared" si="2"/>
        <v>3548</v>
      </c>
      <c r="AV12" s="8" t="s">
        <v>115</v>
      </c>
      <c r="AW12" s="8" t="s">
        <v>38</v>
      </c>
      <c r="AX12" s="8">
        <f t="shared" si="13"/>
        <v>86400</v>
      </c>
      <c r="AY12" s="18" t="s">
        <v>143</v>
      </c>
      <c r="AZ12" s="9">
        <v>-11.1</v>
      </c>
      <c r="BA12" s="9">
        <f t="shared" si="3"/>
        <v>78</v>
      </c>
      <c r="BB12" s="8" t="s">
        <v>116</v>
      </c>
      <c r="BC12" s="8" t="s">
        <v>38</v>
      </c>
      <c r="BD12" s="8">
        <f t="shared" si="14"/>
        <v>86400</v>
      </c>
      <c r="BE12" s="18" t="s">
        <v>143</v>
      </c>
    </row>
    <row r="13" spans="1:58" ht="29" x14ac:dyDescent="0.35">
      <c r="A13" s="11" t="s">
        <v>12</v>
      </c>
      <c r="B13" s="14" t="s">
        <v>142</v>
      </c>
      <c r="C13" s="7">
        <v>44</v>
      </c>
      <c r="D13" s="8" t="s">
        <v>107</v>
      </c>
      <c r="E13" s="8" t="s">
        <v>38</v>
      </c>
      <c r="F13" s="8">
        <f t="shared" si="4"/>
        <v>86400</v>
      </c>
      <c r="G13" s="18" t="s">
        <v>143</v>
      </c>
      <c r="H13" s="9">
        <v>1</v>
      </c>
      <c r="I13" s="8">
        <f t="shared" si="5"/>
        <v>0.9</v>
      </c>
      <c r="J13" s="8" t="s">
        <v>108</v>
      </c>
      <c r="K13" s="8" t="s">
        <v>38</v>
      </c>
      <c r="L13" s="8">
        <f t="shared" si="6"/>
        <v>86400</v>
      </c>
      <c r="M13" s="18" t="s">
        <v>143</v>
      </c>
      <c r="N13" s="8">
        <v>3630</v>
      </c>
      <c r="O13" s="8" t="s">
        <v>109</v>
      </c>
      <c r="P13" s="8" t="s">
        <v>38</v>
      </c>
      <c r="Q13" s="8">
        <f t="shared" si="7"/>
        <v>86400</v>
      </c>
      <c r="R13" s="18" t="s">
        <v>143</v>
      </c>
      <c r="S13" s="8">
        <v>2970</v>
      </c>
      <c r="T13" s="8" t="s">
        <v>110</v>
      </c>
      <c r="U13" s="8" t="s">
        <v>38</v>
      </c>
      <c r="V13" s="8">
        <f t="shared" si="8"/>
        <v>86400</v>
      </c>
      <c r="W13" s="18" t="s">
        <v>143</v>
      </c>
      <c r="X13" s="8">
        <v>75</v>
      </c>
      <c r="Y13" s="8" t="s">
        <v>111</v>
      </c>
      <c r="Z13" s="8" t="s">
        <v>38</v>
      </c>
      <c r="AA13" s="8">
        <f t="shared" si="9"/>
        <v>86400</v>
      </c>
      <c r="AB13" s="18" t="s">
        <v>143</v>
      </c>
      <c r="AC13" s="8">
        <v>-5</v>
      </c>
      <c r="AD13" s="8" t="s">
        <v>112</v>
      </c>
      <c r="AE13" s="8" t="s">
        <v>38</v>
      </c>
      <c r="AF13" s="8">
        <f t="shared" si="10"/>
        <v>86400</v>
      </c>
      <c r="AG13" s="18" t="s">
        <v>143</v>
      </c>
      <c r="AH13" s="9">
        <f>AT13+0.5</f>
        <v>3.9</v>
      </c>
      <c r="AI13" s="9">
        <f t="shared" si="0"/>
        <v>2455</v>
      </c>
      <c r="AJ13" s="8" t="s">
        <v>113</v>
      </c>
      <c r="AK13" s="8" t="s">
        <v>38</v>
      </c>
      <c r="AL13" s="8">
        <f t="shared" si="11"/>
        <v>86400</v>
      </c>
      <c r="AM13" s="18" t="s">
        <v>143</v>
      </c>
      <c r="AN13" s="9">
        <v>-8.5</v>
      </c>
      <c r="AO13" s="9">
        <f t="shared" si="1"/>
        <v>141</v>
      </c>
      <c r="AP13" s="8" t="s">
        <v>114</v>
      </c>
      <c r="AQ13" s="8" t="s">
        <v>38</v>
      </c>
      <c r="AR13" s="8">
        <f t="shared" si="12"/>
        <v>86400</v>
      </c>
      <c r="AS13" s="18" t="s">
        <v>143</v>
      </c>
      <c r="AT13" s="8">
        <v>3.4</v>
      </c>
      <c r="AU13" s="8">
        <f t="shared" si="2"/>
        <v>2188</v>
      </c>
      <c r="AV13" s="8" t="s">
        <v>115</v>
      </c>
      <c r="AW13" s="8" t="s">
        <v>38</v>
      </c>
      <c r="AX13" s="8">
        <f t="shared" si="13"/>
        <v>86400</v>
      </c>
      <c r="AY13" s="18" t="s">
        <v>143</v>
      </c>
      <c r="AZ13" s="9">
        <v>-10.4</v>
      </c>
      <c r="BA13" s="9">
        <f t="shared" si="3"/>
        <v>91</v>
      </c>
      <c r="BB13" s="8" t="s">
        <v>116</v>
      </c>
      <c r="BC13" s="8" t="s">
        <v>38</v>
      </c>
      <c r="BD13" s="8">
        <f t="shared" si="14"/>
        <v>86400</v>
      </c>
      <c r="BE13" s="18" t="s">
        <v>143</v>
      </c>
    </row>
    <row r="14" spans="1:58" x14ac:dyDescent="0.35">
      <c r="A14" s="11" t="s">
        <v>14</v>
      </c>
      <c r="B14" s="14" t="s">
        <v>32</v>
      </c>
      <c r="C14" s="7">
        <v>12</v>
      </c>
      <c r="D14" s="8" t="s">
        <v>107</v>
      </c>
      <c r="E14" s="8" t="s">
        <v>38</v>
      </c>
      <c r="F14" s="8">
        <f t="shared" si="4"/>
        <v>86400</v>
      </c>
      <c r="G14" s="18" t="s">
        <v>143</v>
      </c>
      <c r="H14" s="9">
        <v>1</v>
      </c>
      <c r="I14" s="8">
        <f t="shared" si="5"/>
        <v>0.9</v>
      </c>
      <c r="J14" s="8" t="s">
        <v>108</v>
      </c>
      <c r="K14" s="8" t="s">
        <v>38</v>
      </c>
      <c r="L14" s="8">
        <f t="shared" si="6"/>
        <v>86400</v>
      </c>
      <c r="M14" s="18" t="s">
        <v>143</v>
      </c>
      <c r="N14" s="8">
        <v>3630</v>
      </c>
      <c r="O14" s="8" t="s">
        <v>109</v>
      </c>
      <c r="P14" s="8" t="s">
        <v>38</v>
      </c>
      <c r="Q14" s="8">
        <f t="shared" si="7"/>
        <v>86400</v>
      </c>
      <c r="R14" s="18" t="s">
        <v>143</v>
      </c>
      <c r="S14" s="8">
        <v>2970</v>
      </c>
      <c r="T14" s="8" t="s">
        <v>110</v>
      </c>
      <c r="U14" s="8" t="s">
        <v>38</v>
      </c>
      <c r="V14" s="8">
        <f t="shared" si="8"/>
        <v>86400</v>
      </c>
      <c r="W14" s="18" t="s">
        <v>143</v>
      </c>
      <c r="X14" s="8">
        <v>75</v>
      </c>
      <c r="Y14" s="8" t="s">
        <v>111</v>
      </c>
      <c r="Z14" s="8" t="s">
        <v>38</v>
      </c>
      <c r="AA14" s="8">
        <f t="shared" si="9"/>
        <v>86400</v>
      </c>
      <c r="AB14" s="18" t="s">
        <v>143</v>
      </c>
      <c r="AC14" s="8">
        <v>-5</v>
      </c>
      <c r="AD14" s="8" t="s">
        <v>112</v>
      </c>
      <c r="AE14" s="8" t="s">
        <v>38</v>
      </c>
      <c r="AF14" s="8">
        <f t="shared" si="10"/>
        <v>86400</v>
      </c>
      <c r="AG14" s="18" t="s">
        <v>143</v>
      </c>
      <c r="AH14" s="9">
        <f>AT14+0.5</f>
        <v>3.9</v>
      </c>
      <c r="AI14" s="9">
        <f t="shared" si="0"/>
        <v>2455</v>
      </c>
      <c r="AJ14" s="8" t="s">
        <v>113</v>
      </c>
      <c r="AK14" s="8" t="s">
        <v>38</v>
      </c>
      <c r="AL14" s="8">
        <f t="shared" si="11"/>
        <v>86400</v>
      </c>
      <c r="AM14" s="18" t="s">
        <v>143</v>
      </c>
      <c r="AN14" s="9">
        <v>-7.6</v>
      </c>
      <c r="AO14" s="9">
        <f t="shared" si="1"/>
        <v>174</v>
      </c>
      <c r="AP14" s="8" t="s">
        <v>114</v>
      </c>
      <c r="AQ14" s="8" t="s">
        <v>38</v>
      </c>
      <c r="AR14" s="8">
        <f t="shared" si="12"/>
        <v>86400</v>
      </c>
      <c r="AS14" s="18" t="s">
        <v>143</v>
      </c>
      <c r="AT14" s="8">
        <v>3.4</v>
      </c>
      <c r="AU14" s="8">
        <f t="shared" si="2"/>
        <v>2188</v>
      </c>
      <c r="AV14" s="8" t="s">
        <v>115</v>
      </c>
      <c r="AW14" s="8" t="s">
        <v>38</v>
      </c>
      <c r="AX14" s="8">
        <f t="shared" si="13"/>
        <v>86400</v>
      </c>
      <c r="AY14" s="18" t="s">
        <v>143</v>
      </c>
      <c r="AZ14" s="8">
        <v>-13.51</v>
      </c>
      <c r="BA14" s="8">
        <f t="shared" si="3"/>
        <v>45</v>
      </c>
      <c r="BB14" s="8" t="s">
        <v>116</v>
      </c>
      <c r="BC14" s="8" t="s">
        <v>38</v>
      </c>
      <c r="BD14" s="8">
        <f t="shared" si="14"/>
        <v>86400</v>
      </c>
      <c r="BE14" s="18" t="s">
        <v>143</v>
      </c>
    </row>
    <row r="15" spans="1:58" x14ac:dyDescent="0.35">
      <c r="A15" s="12" t="s">
        <v>16</v>
      </c>
      <c r="B15" s="14" t="s">
        <v>122</v>
      </c>
      <c r="C15" s="9">
        <v>80</v>
      </c>
      <c r="D15" s="8" t="s">
        <v>107</v>
      </c>
      <c r="E15" s="8" t="s">
        <v>38</v>
      </c>
      <c r="F15" s="8">
        <f t="shared" si="4"/>
        <v>86400</v>
      </c>
      <c r="G15" s="18" t="s">
        <v>143</v>
      </c>
      <c r="H15" s="9">
        <v>8</v>
      </c>
      <c r="I15" s="8">
        <f t="shared" si="5"/>
        <v>0.9</v>
      </c>
      <c r="J15" s="8" t="s">
        <v>108</v>
      </c>
      <c r="K15" s="8" t="s">
        <v>38</v>
      </c>
      <c r="L15" s="8">
        <f t="shared" si="6"/>
        <v>86400</v>
      </c>
      <c r="M15" s="18" t="s">
        <v>143</v>
      </c>
      <c r="N15" s="9">
        <v>3630</v>
      </c>
      <c r="O15" s="8" t="s">
        <v>109</v>
      </c>
      <c r="P15" s="8" t="s">
        <v>38</v>
      </c>
      <c r="Q15" s="8">
        <f t="shared" si="7"/>
        <v>86400</v>
      </c>
      <c r="R15" s="18" t="s">
        <v>143</v>
      </c>
      <c r="S15" s="9">
        <v>2970</v>
      </c>
      <c r="T15" s="8" t="s">
        <v>110</v>
      </c>
      <c r="U15" s="8" t="s">
        <v>38</v>
      </c>
      <c r="V15" s="8">
        <f t="shared" si="8"/>
        <v>86400</v>
      </c>
      <c r="W15" s="18" t="s">
        <v>143</v>
      </c>
      <c r="X15" s="9">
        <v>78</v>
      </c>
      <c r="Y15" s="8" t="s">
        <v>111</v>
      </c>
      <c r="Z15" s="8" t="s">
        <v>38</v>
      </c>
      <c r="AA15" s="8">
        <f t="shared" si="9"/>
        <v>86400</v>
      </c>
      <c r="AB15" s="18" t="s">
        <v>143</v>
      </c>
      <c r="AC15" s="9">
        <v>-5</v>
      </c>
      <c r="AD15" s="8" t="s">
        <v>112</v>
      </c>
      <c r="AE15" s="8" t="s">
        <v>38</v>
      </c>
      <c r="AF15" s="8">
        <f t="shared" si="10"/>
        <v>86400</v>
      </c>
      <c r="AG15" s="18" t="s">
        <v>143</v>
      </c>
      <c r="AH15" s="9">
        <f>AT15+0.5</f>
        <v>3.8</v>
      </c>
      <c r="AI15" s="9">
        <f t="shared" si="0"/>
        <v>2399</v>
      </c>
      <c r="AJ15" s="8" t="s">
        <v>113</v>
      </c>
      <c r="AK15" s="8" t="s">
        <v>38</v>
      </c>
      <c r="AL15" s="8">
        <f t="shared" si="11"/>
        <v>86400</v>
      </c>
      <c r="AM15" s="18" t="s">
        <v>143</v>
      </c>
      <c r="AN15" s="9">
        <v>-7</v>
      </c>
      <c r="AO15" s="9">
        <f t="shared" si="1"/>
        <v>200</v>
      </c>
      <c r="AP15" s="8" t="s">
        <v>114</v>
      </c>
      <c r="AQ15" s="8" t="s">
        <v>38</v>
      </c>
      <c r="AR15" s="8">
        <f t="shared" si="12"/>
        <v>86400</v>
      </c>
      <c r="AS15" s="18" t="s">
        <v>143</v>
      </c>
      <c r="AT15" s="9">
        <v>3.3</v>
      </c>
      <c r="AU15" s="9">
        <f t="shared" si="2"/>
        <v>2138</v>
      </c>
      <c r="AV15" s="8" t="s">
        <v>115</v>
      </c>
      <c r="AW15" s="8" t="s">
        <v>38</v>
      </c>
      <c r="AX15" s="8">
        <f t="shared" si="13"/>
        <v>86400</v>
      </c>
      <c r="AY15" s="18" t="s">
        <v>143</v>
      </c>
      <c r="AZ15" s="9">
        <v>-15</v>
      </c>
      <c r="BA15" s="9">
        <f t="shared" si="3"/>
        <v>32</v>
      </c>
      <c r="BB15" s="8" t="s">
        <v>116</v>
      </c>
      <c r="BC15" s="8" t="s">
        <v>38</v>
      </c>
      <c r="BD15" s="8">
        <f t="shared" si="14"/>
        <v>86400</v>
      </c>
      <c r="BE15" s="18" t="s">
        <v>143</v>
      </c>
    </row>
    <row r="16" spans="1:58" s="1" customFormat="1" x14ac:dyDescent="0.35">
      <c r="A16" s="11" t="s">
        <v>1</v>
      </c>
      <c r="B16" s="14" t="s">
        <v>33</v>
      </c>
      <c r="C16" s="8">
        <v>10</v>
      </c>
      <c r="D16" s="8" t="s">
        <v>107</v>
      </c>
      <c r="E16" s="8" t="s">
        <v>38</v>
      </c>
      <c r="F16" s="8">
        <f t="shared" si="4"/>
        <v>86400</v>
      </c>
      <c r="G16" s="18" t="s">
        <v>143</v>
      </c>
      <c r="H16" s="8">
        <v>2</v>
      </c>
      <c r="I16" s="8">
        <f t="shared" si="5"/>
        <v>0.9</v>
      </c>
      <c r="J16" s="8" t="s">
        <v>108</v>
      </c>
      <c r="K16" s="8" t="s">
        <v>38</v>
      </c>
      <c r="L16" s="8">
        <f t="shared" si="6"/>
        <v>86400</v>
      </c>
      <c r="M16" s="18" t="s">
        <v>143</v>
      </c>
      <c r="N16" s="8">
        <v>3630</v>
      </c>
      <c r="O16" s="8" t="s">
        <v>109</v>
      </c>
      <c r="P16" s="8" t="s">
        <v>38</v>
      </c>
      <c r="Q16" s="8">
        <f t="shared" si="7"/>
        <v>86400</v>
      </c>
      <c r="R16" s="18" t="s">
        <v>143</v>
      </c>
      <c r="S16" s="8">
        <v>2970</v>
      </c>
      <c r="T16" s="8" t="s">
        <v>110</v>
      </c>
      <c r="U16" s="8" t="s">
        <v>38</v>
      </c>
      <c r="V16" s="8">
        <f t="shared" si="8"/>
        <v>86400</v>
      </c>
      <c r="W16" s="18" t="s">
        <v>143</v>
      </c>
      <c r="X16" s="8">
        <v>75</v>
      </c>
      <c r="Y16" s="8" t="s">
        <v>111</v>
      </c>
      <c r="Z16" s="8" t="s">
        <v>38</v>
      </c>
      <c r="AA16" s="8">
        <f t="shared" si="9"/>
        <v>86400</v>
      </c>
      <c r="AB16" s="18" t="s">
        <v>143</v>
      </c>
      <c r="AC16" s="8">
        <v>-5</v>
      </c>
      <c r="AD16" s="8" t="s">
        <v>112</v>
      </c>
      <c r="AE16" s="8" t="s">
        <v>38</v>
      </c>
      <c r="AF16" s="8">
        <f t="shared" si="10"/>
        <v>86400</v>
      </c>
      <c r="AG16" s="18" t="s">
        <v>143</v>
      </c>
      <c r="AH16" s="9">
        <v>5.4</v>
      </c>
      <c r="AI16" s="9">
        <f t="shared" si="0"/>
        <v>3467</v>
      </c>
      <c r="AJ16" s="8" t="s">
        <v>113</v>
      </c>
      <c r="AK16" s="8" t="s">
        <v>38</v>
      </c>
      <c r="AL16" s="8">
        <f t="shared" si="11"/>
        <v>86400</v>
      </c>
      <c r="AM16" s="18" t="s">
        <v>143</v>
      </c>
      <c r="AN16" s="9">
        <f>-11.4</f>
        <v>-11.4</v>
      </c>
      <c r="AO16" s="9">
        <f t="shared" si="1"/>
        <v>72</v>
      </c>
      <c r="AP16" s="8" t="s">
        <v>114</v>
      </c>
      <c r="AQ16" s="8" t="s">
        <v>38</v>
      </c>
      <c r="AR16" s="8">
        <f t="shared" si="12"/>
        <v>86400</v>
      </c>
      <c r="AS16" s="18" t="s">
        <v>143</v>
      </c>
      <c r="AT16" s="8">
        <v>3.4</v>
      </c>
      <c r="AU16" s="8">
        <f t="shared" si="2"/>
        <v>2188</v>
      </c>
      <c r="AV16" s="8" t="s">
        <v>115</v>
      </c>
      <c r="AW16" s="8" t="s">
        <v>38</v>
      </c>
      <c r="AX16" s="8">
        <f t="shared" si="13"/>
        <v>86400</v>
      </c>
      <c r="AY16" s="18" t="s">
        <v>143</v>
      </c>
      <c r="AZ16" s="8">
        <v>-12.22</v>
      </c>
      <c r="BA16" s="8">
        <f t="shared" si="3"/>
        <v>60</v>
      </c>
      <c r="BB16" s="8" t="s">
        <v>116</v>
      </c>
      <c r="BC16" s="8" t="s">
        <v>38</v>
      </c>
      <c r="BD16" s="8">
        <f t="shared" si="14"/>
        <v>86400</v>
      </c>
      <c r="BE16" s="18" t="s">
        <v>143</v>
      </c>
    </row>
    <row r="17" spans="1:57" x14ac:dyDescent="0.35">
      <c r="A17" s="11" t="s">
        <v>2</v>
      </c>
      <c r="B17" s="14" t="s">
        <v>121</v>
      </c>
      <c r="C17" s="8">
        <v>10</v>
      </c>
      <c r="D17" s="8" t="s">
        <v>107</v>
      </c>
      <c r="E17" s="8" t="s">
        <v>38</v>
      </c>
      <c r="F17" s="8">
        <f t="shared" si="4"/>
        <v>86400</v>
      </c>
      <c r="G17" s="18" t="s">
        <v>143</v>
      </c>
      <c r="H17" s="7">
        <v>1</v>
      </c>
      <c r="I17" s="8">
        <f t="shared" si="5"/>
        <v>0.9</v>
      </c>
      <c r="J17" s="8" t="s">
        <v>108</v>
      </c>
      <c r="K17" s="8" t="s">
        <v>38</v>
      </c>
      <c r="L17" s="8">
        <f t="shared" si="6"/>
        <v>86400</v>
      </c>
      <c r="M17" s="18" t="s">
        <v>143</v>
      </c>
      <c r="N17" s="8">
        <v>3630</v>
      </c>
      <c r="O17" s="8" t="s">
        <v>109</v>
      </c>
      <c r="P17" s="8" t="s">
        <v>38</v>
      </c>
      <c r="Q17" s="8">
        <f t="shared" si="7"/>
        <v>86400</v>
      </c>
      <c r="R17" s="18" t="s">
        <v>143</v>
      </c>
      <c r="S17" s="8">
        <v>2970</v>
      </c>
      <c r="T17" s="8" t="s">
        <v>110</v>
      </c>
      <c r="U17" s="8" t="s">
        <v>38</v>
      </c>
      <c r="V17" s="8">
        <f t="shared" si="8"/>
        <v>86400</v>
      </c>
      <c r="W17" s="18" t="s">
        <v>143</v>
      </c>
      <c r="X17" s="8">
        <v>85</v>
      </c>
      <c r="Y17" s="8" t="s">
        <v>111</v>
      </c>
      <c r="Z17" s="8" t="s">
        <v>38</v>
      </c>
      <c r="AA17" s="8">
        <f t="shared" si="9"/>
        <v>86400</v>
      </c>
      <c r="AB17" s="18" t="s">
        <v>143</v>
      </c>
      <c r="AC17" s="8">
        <v>-5</v>
      </c>
      <c r="AD17" s="8" t="s">
        <v>112</v>
      </c>
      <c r="AE17" s="8" t="s">
        <v>38</v>
      </c>
      <c r="AF17" s="8">
        <f t="shared" si="10"/>
        <v>86400</v>
      </c>
      <c r="AG17" s="18" t="s">
        <v>143</v>
      </c>
      <c r="AH17" s="9">
        <f>AT17+0.5</f>
        <v>3.9</v>
      </c>
      <c r="AI17" s="9">
        <f t="shared" si="0"/>
        <v>2455</v>
      </c>
      <c r="AJ17" s="8" t="s">
        <v>113</v>
      </c>
      <c r="AK17" s="8" t="s">
        <v>38</v>
      </c>
      <c r="AL17" s="8">
        <f t="shared" si="11"/>
        <v>86400</v>
      </c>
      <c r="AM17" s="18" t="s">
        <v>143</v>
      </c>
      <c r="AN17" s="9">
        <v>-7.8</v>
      </c>
      <c r="AO17" s="9">
        <f t="shared" si="1"/>
        <v>166</v>
      </c>
      <c r="AP17" s="8" t="s">
        <v>114</v>
      </c>
      <c r="AQ17" s="8" t="s">
        <v>38</v>
      </c>
      <c r="AR17" s="8">
        <f t="shared" si="12"/>
        <v>86400</v>
      </c>
      <c r="AS17" s="18" t="s">
        <v>143</v>
      </c>
      <c r="AT17" s="8">
        <v>3.4</v>
      </c>
      <c r="AU17" s="8">
        <f t="shared" si="2"/>
        <v>2188</v>
      </c>
      <c r="AV17" s="8" t="s">
        <v>115</v>
      </c>
      <c r="AW17" s="8" t="s">
        <v>38</v>
      </c>
      <c r="AX17" s="8">
        <f t="shared" si="13"/>
        <v>86400</v>
      </c>
      <c r="AY17" s="18" t="s">
        <v>143</v>
      </c>
      <c r="AZ17" s="9">
        <v>-13.51</v>
      </c>
      <c r="BA17" s="9">
        <f t="shared" si="3"/>
        <v>45</v>
      </c>
      <c r="BB17" s="8" t="s">
        <v>116</v>
      </c>
      <c r="BC17" s="8" t="s">
        <v>38</v>
      </c>
      <c r="BD17" s="8">
        <f t="shared" si="14"/>
        <v>86400</v>
      </c>
      <c r="BE17" s="18" t="s">
        <v>143</v>
      </c>
    </row>
    <row r="18" spans="1:57" x14ac:dyDescent="0.35">
      <c r="A18" s="11" t="s">
        <v>9</v>
      </c>
      <c r="B18" s="14" t="s">
        <v>34</v>
      </c>
      <c r="C18" s="8">
        <v>39</v>
      </c>
      <c r="D18" s="8" t="s">
        <v>107</v>
      </c>
      <c r="E18" s="8" t="s">
        <v>38</v>
      </c>
      <c r="F18" s="8">
        <f t="shared" si="4"/>
        <v>86400</v>
      </c>
      <c r="G18" s="18" t="s">
        <v>143</v>
      </c>
      <c r="H18" s="9">
        <v>3</v>
      </c>
      <c r="I18" s="8">
        <f t="shared" si="5"/>
        <v>0.9</v>
      </c>
      <c r="J18" s="8" t="s">
        <v>108</v>
      </c>
      <c r="K18" s="8" t="s">
        <v>38</v>
      </c>
      <c r="L18" s="8">
        <f t="shared" si="6"/>
        <v>86400</v>
      </c>
      <c r="M18" s="18" t="s">
        <v>143</v>
      </c>
      <c r="N18" s="8">
        <v>3600</v>
      </c>
      <c r="O18" s="8" t="s">
        <v>109</v>
      </c>
      <c r="P18" s="8" t="s">
        <v>38</v>
      </c>
      <c r="Q18" s="8">
        <f t="shared" si="7"/>
        <v>86400</v>
      </c>
      <c r="R18" s="18" t="s">
        <v>143</v>
      </c>
      <c r="S18" s="8">
        <v>2900</v>
      </c>
      <c r="T18" s="8" t="s">
        <v>110</v>
      </c>
      <c r="U18" s="8" t="s">
        <v>38</v>
      </c>
      <c r="V18" s="8">
        <f t="shared" si="8"/>
        <v>86400</v>
      </c>
      <c r="W18" s="18" t="s">
        <v>143</v>
      </c>
      <c r="X18" s="8">
        <v>85</v>
      </c>
      <c r="Y18" s="8" t="s">
        <v>111</v>
      </c>
      <c r="Z18" s="8" t="s">
        <v>38</v>
      </c>
      <c r="AA18" s="8">
        <f t="shared" si="9"/>
        <v>86400</v>
      </c>
      <c r="AB18" s="18" t="s">
        <v>143</v>
      </c>
      <c r="AC18" s="8">
        <v>-15</v>
      </c>
      <c r="AD18" s="8" t="s">
        <v>112</v>
      </c>
      <c r="AE18" s="8" t="s">
        <v>38</v>
      </c>
      <c r="AF18" s="8">
        <f t="shared" si="10"/>
        <v>86400</v>
      </c>
      <c r="AG18" s="18" t="s">
        <v>143</v>
      </c>
      <c r="AH18" s="9">
        <f>AT18+0.5</f>
        <v>3.51</v>
      </c>
      <c r="AI18" s="9">
        <f t="shared" si="0"/>
        <v>2244</v>
      </c>
      <c r="AJ18" s="8" t="s">
        <v>113</v>
      </c>
      <c r="AK18" s="8" t="s">
        <v>38</v>
      </c>
      <c r="AL18" s="8">
        <f t="shared" si="11"/>
        <v>86400</v>
      </c>
      <c r="AM18" s="18" t="s">
        <v>143</v>
      </c>
      <c r="AN18" s="9">
        <v>-8.5</v>
      </c>
      <c r="AO18" s="9">
        <f t="shared" si="1"/>
        <v>141</v>
      </c>
      <c r="AP18" s="8" t="s">
        <v>114</v>
      </c>
      <c r="AQ18" s="8" t="s">
        <v>38</v>
      </c>
      <c r="AR18" s="8">
        <f t="shared" si="12"/>
        <v>86400</v>
      </c>
      <c r="AS18" s="18" t="s">
        <v>143</v>
      </c>
      <c r="AT18" s="8">
        <v>3.01</v>
      </c>
      <c r="AU18" s="8">
        <f t="shared" si="2"/>
        <v>2000</v>
      </c>
      <c r="AV18" s="8" t="s">
        <v>115</v>
      </c>
      <c r="AW18" s="8" t="s">
        <v>38</v>
      </c>
      <c r="AX18" s="8">
        <f t="shared" si="13"/>
        <v>86400</v>
      </c>
      <c r="AY18" s="18" t="s">
        <v>143</v>
      </c>
      <c r="AZ18" s="7">
        <v>-16.02</v>
      </c>
      <c r="BA18" s="7">
        <f t="shared" si="3"/>
        <v>25</v>
      </c>
      <c r="BB18" s="8" t="s">
        <v>116</v>
      </c>
      <c r="BC18" s="8" t="s">
        <v>38</v>
      </c>
      <c r="BD18" s="8">
        <f t="shared" si="14"/>
        <v>86400</v>
      </c>
      <c r="BE18" s="18" t="s">
        <v>143</v>
      </c>
    </row>
    <row r="19" spans="1:57" x14ac:dyDescent="0.35">
      <c r="A19" s="2" t="s">
        <v>19</v>
      </c>
    </row>
    <row r="20" spans="1:57" x14ac:dyDescent="0.35">
      <c r="A20" s="13"/>
    </row>
    <row r="21" spans="1:57" x14ac:dyDescent="0.35">
      <c r="A21" s="8" t="s">
        <v>15</v>
      </c>
      <c r="B21" s="8"/>
      <c r="C21" s="19" t="s">
        <v>22</v>
      </c>
      <c r="D21" s="19"/>
      <c r="E21" s="19"/>
      <c r="F21" s="19"/>
      <c r="G21" s="19"/>
      <c r="H21" s="19"/>
      <c r="I21" s="19"/>
      <c r="J21" s="19"/>
      <c r="K21" s="19"/>
      <c r="L21" s="19"/>
      <c r="M21" s="19"/>
      <c r="N21" s="20"/>
      <c r="O21" s="20"/>
      <c r="P21" s="20"/>
      <c r="Q21" s="20"/>
      <c r="R21" s="20"/>
      <c r="S21" s="20"/>
      <c r="T21" s="20"/>
      <c r="U21" s="20"/>
      <c r="V21" s="20"/>
      <c r="W21" s="20"/>
      <c r="X21" s="20"/>
      <c r="Y21" s="20"/>
      <c r="Z21" s="20"/>
      <c r="AA21" s="20"/>
      <c r="AB21" s="20"/>
      <c r="AC21" s="20"/>
      <c r="AD21" s="20"/>
      <c r="AE21" s="20"/>
      <c r="AF21" s="20"/>
      <c r="AG21" s="20"/>
    </row>
    <row r="22" spans="1:57" x14ac:dyDescent="0.35">
      <c r="A22" s="9" t="s">
        <v>15</v>
      </c>
      <c r="B22" s="9"/>
      <c r="C22" s="19" t="s">
        <v>20</v>
      </c>
      <c r="D22" s="19"/>
      <c r="E22" s="19"/>
      <c r="F22" s="19"/>
      <c r="G22" s="19"/>
      <c r="H22" s="19"/>
      <c r="I22" s="19"/>
      <c r="J22" s="19"/>
      <c r="K22" s="19"/>
      <c r="L22" s="19"/>
      <c r="M22" s="19"/>
      <c r="N22" s="20"/>
      <c r="O22" s="20"/>
      <c r="P22" s="20"/>
      <c r="Q22" s="20"/>
      <c r="R22" s="20"/>
      <c r="S22" s="20"/>
      <c r="T22" s="20"/>
      <c r="U22" s="20"/>
      <c r="V22" s="20"/>
      <c r="W22" s="20"/>
      <c r="X22" s="20"/>
      <c r="Y22" s="20"/>
      <c r="Z22" s="20"/>
      <c r="AA22" s="20"/>
      <c r="AB22" s="20"/>
      <c r="AC22" s="20"/>
      <c r="AD22" s="20"/>
      <c r="AE22" s="20"/>
      <c r="AF22" s="20"/>
      <c r="AG22" s="20"/>
    </row>
    <row r="23" spans="1:57" x14ac:dyDescent="0.35">
      <c r="A23" s="7" t="s">
        <v>15</v>
      </c>
      <c r="B23" s="7"/>
      <c r="C23" s="19" t="s">
        <v>21</v>
      </c>
      <c r="D23" s="19"/>
      <c r="E23" s="19"/>
      <c r="F23" s="19"/>
      <c r="G23" s="19"/>
      <c r="H23" s="19"/>
      <c r="I23" s="19"/>
      <c r="J23" s="19"/>
      <c r="K23" s="19"/>
      <c r="L23" s="19"/>
      <c r="M23" s="19"/>
      <c r="N23" s="20"/>
      <c r="O23" s="20"/>
      <c r="P23" s="20"/>
      <c r="Q23" s="20"/>
      <c r="R23" s="20"/>
      <c r="S23" s="20"/>
      <c r="T23" s="20"/>
      <c r="U23" s="20"/>
      <c r="V23" s="20"/>
      <c r="W23" s="20"/>
      <c r="X23" s="20"/>
      <c r="Y23" s="20"/>
      <c r="Z23" s="20"/>
      <c r="AA23" s="20"/>
      <c r="AB23" s="20"/>
      <c r="AC23" s="20"/>
      <c r="AD23" s="20"/>
      <c r="AE23" s="20"/>
      <c r="AF23" s="20"/>
      <c r="AG23" s="20"/>
    </row>
    <row r="25" spans="1:57" x14ac:dyDescent="0.35">
      <c r="A25" s="21" t="s">
        <v>106</v>
      </c>
      <c r="B25" s="21"/>
      <c r="C25" s="21"/>
      <c r="D25" s="21"/>
      <c r="E25" s="21"/>
      <c r="F25" s="21"/>
      <c r="G25" s="21"/>
      <c r="H25" s="21"/>
      <c r="I25" s="21"/>
      <c r="J25" s="21"/>
      <c r="K25" s="21"/>
      <c r="L25" s="21"/>
      <c r="M25" s="21"/>
      <c r="N25" s="21"/>
      <c r="O25" s="21"/>
      <c r="P25" s="21"/>
      <c r="Q25" s="21"/>
      <c r="R25" s="21"/>
      <c r="S25" s="21"/>
      <c r="T25" s="21"/>
      <c r="U25" s="21"/>
      <c r="V25" s="21"/>
      <c r="W25" s="16"/>
      <c r="AB25" s="16"/>
      <c r="AG25" s="16"/>
      <c r="AM25" s="16"/>
      <c r="AS25" s="16"/>
      <c r="AY25" s="16"/>
      <c r="BE25" s="16"/>
    </row>
    <row r="26" spans="1:57" x14ac:dyDescent="0.35">
      <c r="A26" s="21"/>
      <c r="B26" s="21"/>
      <c r="C26" s="21"/>
      <c r="D26" s="21"/>
      <c r="E26" s="21"/>
      <c r="F26" s="21"/>
      <c r="G26" s="21"/>
      <c r="H26" s="21"/>
      <c r="I26" s="21"/>
      <c r="J26" s="21"/>
      <c r="K26" s="21"/>
      <c r="L26" s="21"/>
      <c r="M26" s="21"/>
      <c r="N26" s="21"/>
      <c r="O26" s="21"/>
      <c r="P26" s="21"/>
      <c r="Q26" s="21"/>
      <c r="R26" s="21"/>
      <c r="S26" s="21"/>
      <c r="T26" s="21"/>
      <c r="U26" s="21"/>
      <c r="V26" s="21"/>
      <c r="W26" s="16"/>
      <c r="AB26" s="16"/>
      <c r="AG26" s="16"/>
      <c r="AM26" s="16"/>
      <c r="AS26" s="16"/>
      <c r="AY26" s="16"/>
      <c r="BE26" s="16"/>
    </row>
  </sheetData>
  <mergeCells count="5">
    <mergeCell ref="C21:AG21"/>
    <mergeCell ref="C22:AG22"/>
    <mergeCell ref="C23:AG23"/>
    <mergeCell ref="A25:V25"/>
    <mergeCell ref="A26:V26"/>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supporting_sheets!$A$3:$A$6</xm:f>
          </x14:formula1>
          <xm:sqref>E2:E18 K2:K18 P2:P18 U2:U18 Z2:Z18 AE2:AE18 AQ2:AQ18 AK2:AK18 AW2:AW18 BC2:BC18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2" sqref="A2"/>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IF(ISBLANK(new_SFP_rules!C2),"",CONCATENATE(B2,C2," -severity ",new_SFP_rules!E2," -qt ",new_SFP_rules!F2," -monitor CURRENT -value ",new_SFP_rules!C2, " -op GE -action ",SUBSTITUTE(new_SFP_rules!G2,";",",")))</f>
        <v>mapsrule --create cur_h_ALL_10GE_SR_SFP_13 -group ALL_10GE_SR_SFP -severity warning -qt 86400 -monitor CURRENT -value 13 -op GE -action raslog,snmp-trap,email,sfp-marginal</v>
      </c>
      <c r="B2" t="str">
        <f>CONCATENATE("mapsrule --create ",new_SFP_rules!D2,new_SFP_rules!A2,"_",new_SFP_rules!C2)</f>
        <v>mapsrule --create cur_h_ALL_10GE_SR_SFP_13</v>
      </c>
      <c r="C2" t="str">
        <f>CONCATENATE(" -group ",new_SFP_rules!A2)</f>
        <v xml:space="preserve"> -group ALL_10GE_SR_SFP</v>
      </c>
    </row>
    <row r="3" spans="1:3" x14ac:dyDescent="0.35">
      <c r="A3" t="str">
        <f>IF(ISBLANK(new_SFP_rules!C3),"",CONCATENATE(B3,C3," -severity ",new_SFP_rules!E3," -qt ",new_SFP_rules!F3," -monitor CURRENT -value ",new_SFP_rules!C3, " -op GE -action ",SUBSTITUTE(new_SFP_rules!G3,";",",")))</f>
        <v>mapsrule --create cur_h_ALL_10GE_LR_SFP_95 -group ALL_10GE_LR_SFP -severity warning -qt 86400 -monitor CURRENT -value 95 -op GE -action raslog,snmp-trap,email,sfp-marginal</v>
      </c>
      <c r="B3" t="str">
        <f>CONCATENATE("mapsrule --create ",new_SFP_rules!D3,new_SFP_rules!A3,"_",new_SFP_rules!C3)</f>
        <v>mapsrule --create cur_h_ALL_10GE_LR_SFP_95</v>
      </c>
      <c r="C3" t="str">
        <f>CONCATENATE(" -group ",new_SFP_rules!A3)</f>
        <v xml:space="preserve"> -group ALL_10GE_LR_SFP</v>
      </c>
    </row>
    <row r="4" spans="1:3" x14ac:dyDescent="0.35">
      <c r="A4" t="str">
        <f>IF(ISBLANK(new_SFP_rules!C4),"",CONCATENATE(B4,C4," -severity ",new_SFP_rules!E4," -qt ",new_SFP_rules!F4," -monitor CURRENT -value ",new_SFP_rules!C4, " -op GE -action ",SUBSTITUTE(new_SFP_rules!G4,";",",")))</f>
        <v>mapsrule --create cur_h_ALL_10GSWL_SFP_10 -group ALL_10GSWL_SFP -severity warning -qt 86400 -monitor CURRENT -value 10 -op GE -action raslog,snmp-trap,email,sfp-marginal</v>
      </c>
      <c r="B4" t="str">
        <f>CONCATENATE("mapsrule --create ",new_SFP_rules!D4,new_SFP_rules!A4,"_",new_SFP_rules!C4)</f>
        <v>mapsrule --create cur_h_ALL_10GSWL_SFP_10</v>
      </c>
      <c r="C4" t="str">
        <f>CONCATENATE(" -group ",new_SFP_rules!A4)</f>
        <v xml:space="preserve"> -group ALL_10GSWL_SFP</v>
      </c>
    </row>
    <row r="5" spans="1:3" x14ac:dyDescent="0.35">
      <c r="A5" t="str">
        <f>IF(ISBLANK(new_SFP_rules!C5),"",CONCATENATE(B5,C5," -severity ",new_SFP_rules!E5," -qt ",new_SFP_rules!F5," -monitor CURRENT -value ",new_SFP_rules!C5, " -op GE -action ",SUBSTITUTE(new_SFP_rules!G5,";",",")))</f>
        <v>mapsrule --create cur_h_ALL_10GLWL_SFP_95 -group ALL_10GLWL_SFP -severity warning -qt 86400 -monitor CURRENT -value 95 -op GE -action raslog,snmp-trap,email,sfp-marginal</v>
      </c>
      <c r="B5" t="str">
        <f>CONCATENATE("mapsrule --create ",new_SFP_rules!D5,new_SFP_rules!A5,"_",new_SFP_rules!C5)</f>
        <v>mapsrule --create cur_h_ALL_10GLWL_SFP_95</v>
      </c>
      <c r="C5" t="str">
        <f>CONCATENATE(" -group ",new_SFP_rules!A5)</f>
        <v xml:space="preserve"> -group ALL_10GLWL_SFP</v>
      </c>
    </row>
    <row r="6" spans="1:3" x14ac:dyDescent="0.35">
      <c r="A6" t="str">
        <f>IF(ISBLANK(new_SFP_rules!C6),"",CONCATENATE(B6,C6," -severity ",new_SFP_rules!E6," -qt ",new_SFP_rules!F6," -monitor CURRENT -value ",new_SFP_rules!C6, " -op GE -action ",SUBSTITUTE(new_SFP_rules!G6,";",",")))</f>
        <v>mapsrule --create cur_h_ALL_16GSWL_SFP_12 -group ALL_16GSWL_SFP -severity warning -qt 86400 -monitor CURRENT -value 12 -op GE -action raslog,snmp-trap,email,sfp-marginal</v>
      </c>
      <c r="B6" t="str">
        <f>CONCATENATE("mapsrule --create ",new_SFP_rules!D6,new_SFP_rules!A6,"_",new_SFP_rules!C6)</f>
        <v>mapsrule --create cur_h_ALL_16GSWL_SFP_12</v>
      </c>
      <c r="C6" t="str">
        <f>CONCATENATE(" -group ",new_SFP_rules!A6)</f>
        <v xml:space="preserve"> -group ALL_16GSWL_SFP</v>
      </c>
    </row>
    <row r="7" spans="1:3" x14ac:dyDescent="0.35">
      <c r="A7" t="str">
        <f>IF(ISBLANK(new_SFP_rules!C7),"",CONCATENATE(B7,C7," -severity ",new_SFP_rules!E7," -qt ",new_SFP_rules!F7," -monitor CURRENT -value ",new_SFP_rules!C7, " -op GE -action ",SUBSTITUTE(new_SFP_rules!G7,";",",")))</f>
        <v>mapsrule --create cur_h_ALL_16GLWL_SFP_90 -group ALL_16GLWL_SFP -severity warning -qt 86400 -monitor CURRENT -value 90 -op GE -action raslog,snmp-trap,email,sfp-marginal</v>
      </c>
      <c r="B7" t="str">
        <f>CONCATENATE("mapsrule --create ",new_SFP_rules!D7,new_SFP_rules!A7,"_",new_SFP_rules!C7)</f>
        <v>mapsrule --create cur_h_ALL_16GLWL_SFP_90</v>
      </c>
      <c r="C7" t="str">
        <f>CONCATENATE(" -group ",new_SFP_rules!A7)</f>
        <v xml:space="preserve"> -group ALL_16GLWL_SFP</v>
      </c>
    </row>
    <row r="8" spans="1:3" x14ac:dyDescent="0.35">
      <c r="A8" t="str">
        <f>IF(ISBLANK(new_SFP_rules!C8),"",CONCATENATE(B8,C8," -severity ",new_SFP_rules!E8," -qt ",new_SFP_rules!F8," -monitor CURRENT -value ",new_SFP_rules!C8, " -op GE -action ",SUBSTITUTE(new_SFP_rules!G8,";",",")))</f>
        <v>mapsrule --create cur_h_ALL_25Km_16GLWL_SFP_90 -group ALL_25Km_16GLWL_SFP -severity warning -qt 86400 -monitor CURRENT -value 90 -op GE -action raslog,snmp-trap,email,sfp-marginal</v>
      </c>
      <c r="B8" t="str">
        <f>CONCATENATE("mapsrule --create ",new_SFP_rules!D8,new_SFP_rules!A8,"_",new_SFP_rules!C8)</f>
        <v>mapsrule --create cur_h_ALL_25Km_16GLWL_SFP_90</v>
      </c>
      <c r="C8" t="str">
        <f>CONCATENATE(" -group ",new_SFP_rules!A8)</f>
        <v xml:space="preserve"> -group ALL_25Km_16GLWL_SFP</v>
      </c>
    </row>
    <row r="9" spans="1:3" x14ac:dyDescent="0.35">
      <c r="A9" t="str">
        <f>IF(ISBLANK(new_SFP_rules!C9),"",CONCATENATE(B9,C9," -severity ",new_SFP_rules!E9," -qt ",new_SFP_rules!F9," -monitor CURRENT -value ",new_SFP_rules!C9, " -op GE -action ",SUBSTITUTE(new_SFP_rules!G9,";",",")))</f>
        <v>mapsrule --create cur_h_ALL_32GSWL_SFP_13 -group ALL_32GSWL_SFP -severity warning -qt 86400 -monitor CURRENT -value 13 -op GE -action raslog,snmp-trap,email,sfp-marginal</v>
      </c>
      <c r="B9" t="str">
        <f>CONCATENATE("mapsrule --create ",new_SFP_rules!D9,new_SFP_rules!A9,"_",new_SFP_rules!C9)</f>
        <v>mapsrule --create cur_h_ALL_32GSWL_SFP_13</v>
      </c>
      <c r="C9" t="str">
        <f>CONCATENATE(" -group ",new_SFP_rules!A9)</f>
        <v xml:space="preserve"> -group ALL_32GSWL_SFP</v>
      </c>
    </row>
    <row r="10" spans="1:3" x14ac:dyDescent="0.35">
      <c r="A10" t="str">
        <f>IF(ISBLANK(new_SFP_rules!C10),"",CONCATENATE(B10,C10," -severity ",new_SFP_rules!E10," -qt ",new_SFP_rules!F10," -monitor CURRENT -value ",new_SFP_rules!C10, " -op GE -action ",SUBSTITUTE(new_SFP_rules!G10,";",",")))</f>
        <v>mapsrule --create cur_h_ALL_32GLWL_SFP_90 -group ALL_32GLWL_SFP -severity warning -qt 86400 -monitor CURRENT -value 90 -op GE -action raslog,snmp-trap,email,sfp-marginal</v>
      </c>
      <c r="B10" t="str">
        <f>CONCATENATE("mapsrule --create ",new_SFP_rules!D10,new_SFP_rules!A10,"_",new_SFP_rules!C10)</f>
        <v>mapsrule --create cur_h_ALL_32GLWL_SFP_90</v>
      </c>
      <c r="C10" t="str">
        <f>CONCATENATE(" -group ",new_SFP_rules!A10)</f>
        <v xml:space="preserve"> -group ALL_32GLWL_SFP</v>
      </c>
    </row>
    <row r="11" spans="1:3" x14ac:dyDescent="0.35">
      <c r="A11" t="str">
        <f>IF(ISBLANK(new_SFP_rules!C11),"",CONCATENATE(B11,C11," -severity ",new_SFP_rules!E11," -qt ",new_SFP_rules!F11," -monitor CURRENT -value ",new_SFP_rules!C11, " -op GE -action ",SUBSTITUTE(new_SFP_rules!G11,";",",")))</f>
        <v>mapsrule --create cur_h_ALL_25Km_32GELWL_SFP_130 -group ALL_25Km_32GELWL_SFP -severity warning -qt 86400 -monitor CURRENT -value 130 -op GE -action raslog,snmp-trap,email,sfp-marginal</v>
      </c>
      <c r="B11" t="str">
        <f>CONCATENATE("mapsrule --create ",new_SFP_rules!D11,new_SFP_rules!A11,"_",new_SFP_rules!C11)</f>
        <v>mapsrule --create cur_h_ALL_25Km_32GELWL_SFP_130</v>
      </c>
      <c r="C11" t="str">
        <f>CONCATENATE(" -group ",new_SFP_rules!A11)</f>
        <v xml:space="preserve"> -group ALL_25Km_32GELWL_SFP</v>
      </c>
    </row>
    <row r="12" spans="1:3" x14ac:dyDescent="0.35">
      <c r="A12" t="str">
        <f>IF(ISBLANK(new_SFP_rules!C12),"",CONCATENATE(B12,C12," -severity ",new_SFP_rules!E12," -qt ",new_SFP_rules!F12," -monitor CURRENT -value ",new_SFP_rules!C12, " -op GE -action ",SUBSTITUTE(new_SFP_rules!G12,";",",")))</f>
        <v>mapsrule --create cur_h_ALL_2Km_32GLWL_QSFP_75 -group ALL_2Km_32GLWL_QSFP -severity warning -qt 86400 -monitor CURRENT -value 75 -op GE -action raslog,snmp-trap,email,sfp-marginal</v>
      </c>
      <c r="B12" t="str">
        <f>CONCATENATE("mapsrule --create ",new_SFP_rules!D12,new_SFP_rules!A12,"_",new_SFP_rules!C12)</f>
        <v>mapsrule --create cur_h_ALL_2Km_32GLWL_QSFP_75</v>
      </c>
      <c r="C12" t="str">
        <f>CONCATENATE(" -group ",new_SFP_rules!A12)</f>
        <v xml:space="preserve"> -group ALL_2Km_32GLWL_QSFP</v>
      </c>
    </row>
    <row r="13" spans="1:3" x14ac:dyDescent="0.35">
      <c r="A13" t="str">
        <f>IF(ISBLANK(new_SFP_rules!C13),"",CONCATENATE(B13,C13," -severity ",new_SFP_rules!E13," -qt ",new_SFP_rules!F13," -monitor CURRENT -value ",new_SFP_rules!C13, " -op GE -action ",SUBSTITUTE(new_SFP_rules!G13,";",",")))</f>
        <v>mapsrule --create cur_h_ALL_32GSWL_QSFP_44 -group ALL_32GSWL_QSFP -severity warning -qt 86400 -monitor CURRENT -value 44 -op GE -action raslog,snmp-trap,email,sfp-marginal</v>
      </c>
      <c r="B13" t="str">
        <f>CONCATENATE("mapsrule --create ",new_SFP_rules!D13,new_SFP_rules!A13,"_",new_SFP_rules!C13)</f>
        <v>mapsrule --create cur_h_ALL_32GSWL_QSFP_44</v>
      </c>
      <c r="C13" t="str">
        <f>CONCATENATE(" -group ",new_SFP_rules!A13)</f>
        <v xml:space="preserve"> -group ALL_32GSWL_QSFP</v>
      </c>
    </row>
    <row r="14" spans="1:3" x14ac:dyDescent="0.35">
      <c r="A14" t="str">
        <f>IF(ISBLANK(new_SFP_rules!C14),"",CONCATENATE(B14,C14," -severity ",new_SFP_rules!E14," -qt ",new_SFP_rules!F14," -monitor CURRENT -value ",new_SFP_rules!C14, " -op GE -action ",SUBSTITUTE(new_SFP_rules!G14,";",",")))</f>
        <v>mapsrule --create cur_h_ALL_FCOE_40G_QSFP_12 -group ALL_FCOE_40G_QSFP -severity warning -qt 86400 -monitor CURRENT -value 12 -op GE -action raslog,snmp-trap,email,sfp-marginal</v>
      </c>
      <c r="B14" t="str">
        <f>CONCATENATE("mapsrule --create ",new_SFP_rules!D14,new_SFP_rules!A14,"_",new_SFP_rules!C14)</f>
        <v>mapsrule --create cur_h_ALL_FCOE_40G_QSFP_12</v>
      </c>
      <c r="C14" t="str">
        <f>CONCATENATE(" -group ",new_SFP_rules!A14)</f>
        <v xml:space="preserve"> -group ALL_FCOE_40G_QSFP</v>
      </c>
    </row>
    <row r="15" spans="1:3" x14ac:dyDescent="0.35">
      <c r="A15" t="str">
        <f>IF(ISBLANK(new_SFP_rules!C15),"",CONCATENATE(B15,C15," -severity ",new_SFP_rules!E15," -qt ",new_SFP_rules!F15," -monitor CURRENT -value ",new_SFP_rules!C15, " -op GE -action ",SUBSTITUTE(new_SFP_rules!G15,";",",")))</f>
        <v>mapsrule --create cur_h_ALL_FCOE_40G_QSFP_LR_80 -group ALL_FCOE_40G_QSFP_LR -severity warning -qt 86400 -monitor CURRENT -value 80 -op GE -action raslog,snmp-trap,email,sfp-marginal</v>
      </c>
      <c r="B15" t="str">
        <f>CONCATENATE("mapsrule --create ",new_SFP_rules!D15,new_SFP_rules!A15,"_",new_SFP_rules!C15)</f>
        <v>mapsrule --create cur_h_ALL_FCOE_40G_QSFP_LR_80</v>
      </c>
      <c r="C15" t="str">
        <f>CONCATENATE(" -group ",new_SFP_rules!A15)</f>
        <v xml:space="preserve"> -group ALL_FCOE_40G_QSFP_LR</v>
      </c>
    </row>
    <row r="16" spans="1:3" x14ac:dyDescent="0.35">
      <c r="A16" t="str">
        <f>IF(ISBLANK(new_SFP_rules!C16),"",CONCATENATE(B16,C16," -severity ",new_SFP_rules!E16," -qt ",new_SFP_rules!F16," -monitor CURRENT -value ",new_SFP_rules!C16, " -op GE -action ",SUBSTITUTE(new_SFP_rules!G16,";",",")))</f>
        <v>mapsrule --create cur_h_ALL_FCOE_100G_SR4_QSFP_10 -group ALL_FCOE_100G_SR4_QSFP -severity warning -qt 86400 -monitor CURRENT -value 10 -op GE -action raslog,snmp-trap,email,sfp-marginal</v>
      </c>
      <c r="B16" t="str">
        <f>CONCATENATE("mapsrule --create ",new_SFP_rules!D16,new_SFP_rules!A16,"_",new_SFP_rules!C16)</f>
        <v>mapsrule --create cur_h_ALL_FCOE_100G_SR4_QSFP_10</v>
      </c>
      <c r="C16" t="str">
        <f>CONCATENATE(" -group ",new_SFP_rules!A16)</f>
        <v xml:space="preserve"> -group ALL_FCOE_100G_SR4_QSFP</v>
      </c>
    </row>
    <row r="17" spans="1:3" x14ac:dyDescent="0.35">
      <c r="A17" t="str">
        <f>IF(ISBLANK(new_SFP_rules!C17),"",CONCATENATE(B17,C17," -severity ",new_SFP_rules!E17," -qt ",new_SFP_rules!F17," -monitor CURRENT -value ",new_SFP_rules!C17, " -op GE -action ",SUBSTITUTE(new_SFP_rules!G17,";",",")))</f>
        <v>mapsrule --create cur_h_ALL_100M_16GSWL_QSFP_10 -group ALL_100M_16GSWL_QSFP -severity warning -qt 86400 -monitor CURRENT -value 10 -op GE -action raslog,snmp-trap,email,sfp-marginal</v>
      </c>
      <c r="B17" t="str">
        <f>CONCATENATE("mapsrule --create ",new_SFP_rules!D17,new_SFP_rules!A17,"_",new_SFP_rules!C17)</f>
        <v>mapsrule --create cur_h_ALL_100M_16GSWL_QSFP_10</v>
      </c>
      <c r="C17" t="str">
        <f>CONCATENATE(" -group ",new_SFP_rules!A17)</f>
        <v xml:space="preserve"> -group ALL_100M_16GSWL_QSFP</v>
      </c>
    </row>
    <row r="18" spans="1:3" x14ac:dyDescent="0.35">
      <c r="A18" t="str">
        <f>IF(ISBLANK(new_SFP_rules!C18),"",CONCATENATE(B18,C18," -severity ",new_SFP_rules!E18," -qt ",new_SFP_rules!F18," -monitor CURRENT -value ",new_SFP_rules!C18, " -op GE -action ",SUBSTITUTE(new_SFP_rules!G18,";",",")))</f>
        <v>mapsrule --create cur_h_ALL_2K_QSFP_39 -group ALL_2K_QSFP -severity warning -qt 86400 -monitor CURRENT -value 39 -op GE -action raslog,snmp-trap,email,sfp-marginal</v>
      </c>
      <c r="B18" t="str">
        <f>CONCATENATE("mapsrule --create ",new_SFP_rules!D18,new_SFP_rules!A18,"_",new_SFP_rules!C18)</f>
        <v>mapsrule --create cur_h_ALL_2K_QSFP_39</v>
      </c>
      <c r="C18" t="str">
        <f>CONCATENATE(" -group ",new_SFP_rules!A18)</f>
        <v xml:space="preserve"> -group ALL_2K_QSFP</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A1048576"/>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IF(ISBLANK(new_SFP_rules!C2),"",CONCATENATE(B2,C2," -severity ",new_SFP_rules!K2," -qt ",new_SFP_rules!L2," -monitor CURRENT -value ",new_SFP_rules!H2, " -op LE -action ",SUBSTITUTE(new_SFP_rules!M2,";",",")))</f>
        <v>mapsrule --create cur_l_ALL_10GE_SR_SFP_3 -group ALL_10GE_SR_SFP -severity warning -qt 86400 -monitor CURRENT -value 3 -op LE -action raslog,snmp-trap,email,sfp-marginal</v>
      </c>
      <c r="B2" t="str">
        <f>CONCATENATE("mapsrule --create ",new_SFP_rules!J2,new_SFP_rules!A2,"_",new_SFP_rules!H2)</f>
        <v>mapsrule --create cur_l_ALL_10GE_SR_SFP_3</v>
      </c>
      <c r="C2" t="str">
        <f>CONCATENATE(" -group ",new_SFP_rules!A2)</f>
        <v xml:space="preserve"> -group ALL_10GE_SR_SFP</v>
      </c>
    </row>
    <row r="3" spans="1:3" x14ac:dyDescent="0.35">
      <c r="A3" t="str">
        <f>IF(ISBLANK(new_SFP_rules!C3),"",CONCATENATE(B3,C3," -severity ",new_SFP_rules!K3," -qt ",new_SFP_rules!L3," -monitor CURRENT -value ",new_SFP_rules!H3, " -op LE -action ",SUBSTITUTE(new_SFP_rules!M3,";",",")))</f>
        <v>mapsrule --create cur_l_ALL_10GE_LR_SFP_8 -group ALL_10GE_LR_SFP -severity warning -qt 86400 -monitor CURRENT -value 8 -op LE -action raslog,snmp-trap,email,sfp-marginal</v>
      </c>
      <c r="B3" t="str">
        <f>CONCATENATE("mapsrule --create ",new_SFP_rules!J3,new_SFP_rules!A3,"_",new_SFP_rules!H3)</f>
        <v>mapsrule --create cur_l_ALL_10GE_LR_SFP_8</v>
      </c>
      <c r="C3" t="str">
        <f>CONCATENATE(" -group ",new_SFP_rules!A3)</f>
        <v xml:space="preserve"> -group ALL_10GE_LR_SFP</v>
      </c>
    </row>
    <row r="4" spans="1:3" x14ac:dyDescent="0.35">
      <c r="A4" t="str">
        <f>IF(ISBLANK(new_SFP_rules!C4),"",CONCATENATE(B4,C4," -severity ",new_SFP_rules!K4," -qt ",new_SFP_rules!L4," -monitor CURRENT -value ",new_SFP_rules!H4, " -op LE -action ",SUBSTITUTE(new_SFP_rules!M4,";",",")))</f>
        <v>mapsrule --create cur_l_ALL_10GSWL_SFP_3 -group ALL_10GSWL_SFP -severity warning -qt 86400 -monitor CURRENT -value 3 -op LE -action raslog,snmp-trap,email,sfp-marginal</v>
      </c>
      <c r="B4" t="str">
        <f>CONCATENATE("mapsrule --create ",new_SFP_rules!J4,new_SFP_rules!A4,"_",new_SFP_rules!H4)</f>
        <v>mapsrule --create cur_l_ALL_10GSWL_SFP_3</v>
      </c>
      <c r="C4" t="str">
        <f>CONCATENATE(" -group ",new_SFP_rules!A4)</f>
        <v xml:space="preserve"> -group ALL_10GSWL_SFP</v>
      </c>
    </row>
    <row r="5" spans="1:3" x14ac:dyDescent="0.35">
      <c r="A5" t="str">
        <f>IF(ISBLANK(new_SFP_rules!C5),"",CONCATENATE(B5,C5," -severity ",new_SFP_rules!K5," -qt ",new_SFP_rules!L5," -monitor CURRENT -value ",new_SFP_rules!H5, " -op LE -action ",SUBSTITUTE(new_SFP_rules!M5,";",",")))</f>
        <v>mapsrule --create cur_l_ALL_10GLWL_SFP_8 -group ALL_10GLWL_SFP -severity warning -qt 86400 -monitor CURRENT -value 8 -op LE -action raslog,snmp-trap,email,sfp-marginal</v>
      </c>
      <c r="B5" t="str">
        <f>CONCATENATE("mapsrule --create ",new_SFP_rules!J5,new_SFP_rules!A5,"_",new_SFP_rules!H5)</f>
        <v>mapsrule --create cur_l_ALL_10GLWL_SFP_8</v>
      </c>
      <c r="C5" t="str">
        <f>CONCATENATE(" -group ",new_SFP_rules!A5)</f>
        <v xml:space="preserve"> -group ALL_10GLWL_SFP</v>
      </c>
    </row>
    <row r="6" spans="1:3" x14ac:dyDescent="0.35">
      <c r="A6" t="str">
        <f>IF(ISBLANK(new_SFP_rules!C6),"",CONCATENATE(B6,C6," -severity ",new_SFP_rules!K6," -qt ",new_SFP_rules!L6," -monitor CURRENT -value ",new_SFP_rules!H6, " -op LE -action ",SUBSTITUTE(new_SFP_rules!M6,";",",")))</f>
        <v>mapsrule --create cur_l_ALL_16GSWL_SFP_3 -group ALL_16GSWL_SFP -severity warning -qt 86400 -monitor CURRENT -value 3 -op LE -action raslog,snmp-trap,email,sfp-marginal</v>
      </c>
      <c r="B6" t="str">
        <f>CONCATENATE("mapsrule --create ",new_SFP_rules!J6,new_SFP_rules!A6,"_",new_SFP_rules!H6)</f>
        <v>mapsrule --create cur_l_ALL_16GSWL_SFP_3</v>
      </c>
      <c r="C6" t="str">
        <f>CONCATENATE(" -group ",new_SFP_rules!A6)</f>
        <v xml:space="preserve"> -group ALL_16GSWL_SFP</v>
      </c>
    </row>
    <row r="7" spans="1:3" x14ac:dyDescent="0.35">
      <c r="A7" t="str">
        <f>IF(ISBLANK(new_SFP_rules!C7),"",CONCATENATE(B7,C7," -severity ",new_SFP_rules!K7," -qt ",new_SFP_rules!L7," -monitor CURRENT -value ",new_SFP_rules!H7, " -op LE -action ",SUBSTITUTE(new_SFP_rules!M7,";",",")))</f>
        <v>mapsrule --create cur_l_ALL_16GLWL_SFP_1 -group ALL_16GLWL_SFP -severity warning -qt 86400 -monitor CURRENT -value 1 -op LE -action raslog,snmp-trap,email,sfp-marginal</v>
      </c>
      <c r="B7" t="str">
        <f>CONCATENATE("mapsrule --create ",new_SFP_rules!J7,new_SFP_rules!A7,"_",new_SFP_rules!H7)</f>
        <v>mapsrule --create cur_l_ALL_16GLWL_SFP_1</v>
      </c>
      <c r="C7" t="str">
        <f>CONCATENATE(" -group ",new_SFP_rules!A7)</f>
        <v xml:space="preserve"> -group ALL_16GLWL_SFP</v>
      </c>
    </row>
    <row r="8" spans="1:3" x14ac:dyDescent="0.35">
      <c r="A8" t="str">
        <f>IF(ISBLANK(new_SFP_rules!C8),"",CONCATENATE(B8,C8," -severity ",new_SFP_rules!K8," -qt ",new_SFP_rules!L8," -monitor CURRENT -value ",new_SFP_rules!H8, " -op LE -action ",SUBSTITUTE(new_SFP_rules!M8,";",",")))</f>
        <v>mapsrule --create cur_l_ALL_25Km_16GLWL_SFP_1 -group ALL_25Km_16GLWL_SFP -severity warning -qt 86400 -monitor CURRENT -value 1 -op LE -action raslog,snmp-trap,email,sfp-marginal</v>
      </c>
      <c r="B8" t="str">
        <f>CONCATENATE("mapsrule --create ",new_SFP_rules!J8,new_SFP_rules!A8,"_",new_SFP_rules!H8)</f>
        <v>mapsrule --create cur_l_ALL_25Km_16GLWL_SFP_1</v>
      </c>
      <c r="C8" t="str">
        <f>CONCATENATE(" -group ",new_SFP_rules!A8)</f>
        <v xml:space="preserve"> -group ALL_25Km_16GLWL_SFP</v>
      </c>
    </row>
    <row r="9" spans="1:3" x14ac:dyDescent="0.35">
      <c r="A9" t="str">
        <f>IF(ISBLANK(new_SFP_rules!C9),"",CONCATENATE(B9,C9," -severity ",new_SFP_rules!K9," -qt ",new_SFP_rules!L9," -monitor CURRENT -value ",new_SFP_rules!H9, " -op LE -action ",SUBSTITUTE(new_SFP_rules!M9,";",",")))</f>
        <v>mapsrule --create cur_l_ALL_32GSWL_SFP_1 -group ALL_32GSWL_SFP -severity warning -qt 86400 -monitor CURRENT -value 1 -op LE -action raslog,snmp-trap,email,sfp-marginal</v>
      </c>
      <c r="B9" t="str">
        <f>CONCATENATE("mapsrule --create ",new_SFP_rules!J9,new_SFP_rules!A9,"_",new_SFP_rules!H9)</f>
        <v>mapsrule --create cur_l_ALL_32GSWL_SFP_1</v>
      </c>
      <c r="C9" t="str">
        <f>CONCATENATE(" -group ",new_SFP_rules!A9)</f>
        <v xml:space="preserve"> -group ALL_32GSWL_SFP</v>
      </c>
    </row>
    <row r="10" spans="1:3" x14ac:dyDescent="0.35">
      <c r="A10" t="str">
        <f>IF(ISBLANK(new_SFP_rules!C10),"",CONCATENATE(B10,C10," -severity ",new_SFP_rules!K10," -qt ",new_SFP_rules!L10," -monitor CURRENT -value ",new_SFP_rules!H10, " -op LE -action ",SUBSTITUTE(new_SFP_rules!M10,";",",")))</f>
        <v>mapsrule --create cur_l_ALL_32GLWL_SFP_1 -group ALL_32GLWL_SFP -severity warning -qt 86400 -monitor CURRENT -value 1 -op LE -action raslog,snmp-trap,email,sfp-marginal</v>
      </c>
      <c r="B10" t="str">
        <f>CONCATENATE("mapsrule --create ",new_SFP_rules!J10,new_SFP_rules!A10,"_",new_SFP_rules!H10)</f>
        <v>mapsrule --create cur_l_ALL_32GLWL_SFP_1</v>
      </c>
      <c r="C10" t="str">
        <f>CONCATENATE(" -group ",new_SFP_rules!A10)</f>
        <v xml:space="preserve"> -group ALL_32GLWL_SFP</v>
      </c>
    </row>
    <row r="11" spans="1:3" x14ac:dyDescent="0.35">
      <c r="A11" t="str">
        <f>IF(ISBLANK(new_SFP_rules!C11),"",CONCATENATE(B11,C11," -severity ",new_SFP_rules!K11," -qt ",new_SFP_rules!L11," -monitor CURRENT -value ",new_SFP_rules!H11, " -op LE -action ",SUBSTITUTE(new_SFP_rules!M11,";",",")))</f>
        <v>mapsrule --create cur_l_ALL_25Km_32GELWL_SFP_10 -group ALL_25Km_32GELWL_SFP -severity warning -qt 86400 -monitor CURRENT -value 10 -op LE -action raslog,snmp-trap,email,sfp-marginal</v>
      </c>
      <c r="B11" t="str">
        <f>CONCATENATE("mapsrule --create ",new_SFP_rules!J11,new_SFP_rules!A11,"_",new_SFP_rules!H11)</f>
        <v>mapsrule --create cur_l_ALL_25Km_32GELWL_SFP_10</v>
      </c>
      <c r="C11" t="str">
        <f>CONCATENATE(" -group ",new_SFP_rules!A11)</f>
        <v xml:space="preserve"> -group ALL_25Km_32GELWL_SFP</v>
      </c>
    </row>
    <row r="12" spans="1:3" x14ac:dyDescent="0.35">
      <c r="A12" t="str">
        <f>IF(ISBLANK(new_SFP_rules!C12),"",CONCATENATE(B12,C12," -severity ",new_SFP_rules!K12," -qt ",new_SFP_rules!L12," -monitor CURRENT -value ",new_SFP_rules!H12, " -op LE -action ",SUBSTITUTE(new_SFP_rules!M12,";",",")))</f>
        <v>mapsrule --create cur_l_ALL_2Km_32GLWL_QSFP_1 -group ALL_2Km_32GLWL_QSFP -severity warning -qt 86400 -monitor CURRENT -value 1 -op LE -action raslog,snmp-trap,email,sfp-marginal</v>
      </c>
      <c r="B12" t="str">
        <f>CONCATENATE("mapsrule --create ",new_SFP_rules!J12,new_SFP_rules!A12,"_",new_SFP_rules!H12)</f>
        <v>mapsrule --create cur_l_ALL_2Km_32GLWL_QSFP_1</v>
      </c>
      <c r="C12" t="str">
        <f>CONCATENATE(" -group ",new_SFP_rules!A12)</f>
        <v xml:space="preserve"> -group ALL_2Km_32GLWL_QSFP</v>
      </c>
    </row>
    <row r="13" spans="1:3" x14ac:dyDescent="0.35">
      <c r="A13" t="str">
        <f>IF(ISBLANK(new_SFP_rules!C13),"",CONCATENATE(B13,C13," -severity ",new_SFP_rules!K13," -qt ",new_SFP_rules!L13," -monitor CURRENT -value ",new_SFP_rules!H13, " -op LE -action ",SUBSTITUTE(new_SFP_rules!M13,";",",")))</f>
        <v>mapsrule --create cur_l_ALL_32GSWL_QSFP_1 -group ALL_32GSWL_QSFP -severity warning -qt 86400 -monitor CURRENT -value 1 -op LE -action raslog,snmp-trap,email,sfp-marginal</v>
      </c>
      <c r="B13" t="str">
        <f>CONCATENATE("mapsrule --create ",new_SFP_rules!J13,new_SFP_rules!A13,"_",new_SFP_rules!H13)</f>
        <v>mapsrule --create cur_l_ALL_32GSWL_QSFP_1</v>
      </c>
      <c r="C13" t="str">
        <f>CONCATENATE(" -group ",new_SFP_rules!A13)</f>
        <v xml:space="preserve"> -group ALL_32GSWL_QSFP</v>
      </c>
    </row>
    <row r="14" spans="1:3" x14ac:dyDescent="0.35">
      <c r="A14" t="str">
        <f>IF(ISBLANK(new_SFP_rules!C14),"",CONCATENATE(B14,C14," -severity ",new_SFP_rules!K14," -qt ",new_SFP_rules!L14," -monitor CURRENT -value ",new_SFP_rules!H14, " -op LE -action ",SUBSTITUTE(new_SFP_rules!M14,";",",")))</f>
        <v>mapsrule --create cur_l_ALL_FCOE_40G_QSFP_1 -group ALL_FCOE_40G_QSFP -severity warning -qt 86400 -monitor CURRENT -value 1 -op LE -action raslog,snmp-trap,email,sfp-marginal</v>
      </c>
      <c r="B14" t="str">
        <f>CONCATENATE("mapsrule --create ",new_SFP_rules!J14,new_SFP_rules!A14,"_",new_SFP_rules!H14)</f>
        <v>mapsrule --create cur_l_ALL_FCOE_40G_QSFP_1</v>
      </c>
      <c r="C14" t="str">
        <f>CONCATENATE(" -group ",new_SFP_rules!A14)</f>
        <v xml:space="preserve"> -group ALL_FCOE_40G_QSFP</v>
      </c>
    </row>
    <row r="15" spans="1:3" x14ac:dyDescent="0.35">
      <c r="A15" t="str">
        <f>IF(ISBLANK(new_SFP_rules!C15),"",CONCATENATE(B15,C15," -severity ",new_SFP_rules!K15," -qt ",new_SFP_rules!L15," -monitor CURRENT -value ",new_SFP_rules!H15, " -op LE -action ",SUBSTITUTE(new_SFP_rules!M15,";",",")))</f>
        <v>mapsrule --create cur_l_ALL_FCOE_40G_QSFP_LR_8 -group ALL_FCOE_40G_QSFP_LR -severity warning -qt 86400 -monitor CURRENT -value 8 -op LE -action raslog,snmp-trap,email,sfp-marginal</v>
      </c>
      <c r="B15" t="str">
        <f>CONCATENATE("mapsrule --create ",new_SFP_rules!J15,new_SFP_rules!A15,"_",new_SFP_rules!H15)</f>
        <v>mapsrule --create cur_l_ALL_FCOE_40G_QSFP_LR_8</v>
      </c>
      <c r="C15" t="str">
        <f>CONCATENATE(" -group ",new_SFP_rules!A15)</f>
        <v xml:space="preserve"> -group ALL_FCOE_40G_QSFP_LR</v>
      </c>
    </row>
    <row r="16" spans="1:3" x14ac:dyDescent="0.35">
      <c r="A16" t="str">
        <f>IF(ISBLANK(new_SFP_rules!C16),"",CONCATENATE(B16,C16," -severity ",new_SFP_rules!K16," -qt ",new_SFP_rules!L16," -monitor CURRENT -value ",new_SFP_rules!H16, " -op LE -action ",SUBSTITUTE(new_SFP_rules!M16,";",",")))</f>
        <v>mapsrule --create cur_l_ALL_FCOE_100G_SR4_QSFP_2 -group ALL_FCOE_100G_SR4_QSFP -severity warning -qt 86400 -monitor CURRENT -value 2 -op LE -action raslog,snmp-trap,email,sfp-marginal</v>
      </c>
      <c r="B16" t="str">
        <f>CONCATENATE("mapsrule --create ",new_SFP_rules!J16,new_SFP_rules!A16,"_",new_SFP_rules!H16)</f>
        <v>mapsrule --create cur_l_ALL_FCOE_100G_SR4_QSFP_2</v>
      </c>
      <c r="C16" t="str">
        <f>CONCATENATE(" -group ",new_SFP_rules!A16)</f>
        <v xml:space="preserve"> -group ALL_FCOE_100G_SR4_QSFP</v>
      </c>
    </row>
    <row r="17" spans="1:3" x14ac:dyDescent="0.35">
      <c r="A17" t="str">
        <f>IF(ISBLANK(new_SFP_rules!C17),"",CONCATENATE(B17,C17," -severity ",new_SFP_rules!K17," -qt ",new_SFP_rules!L17," -monitor CURRENT -value ",new_SFP_rules!H17, " -op LE -action ",SUBSTITUTE(new_SFP_rules!M17,";",",")))</f>
        <v>mapsrule --create cur_l_ALL_100M_16GSWL_QSFP_1 -group ALL_100M_16GSWL_QSFP -severity warning -qt 86400 -monitor CURRENT -value 1 -op LE -action raslog,snmp-trap,email,sfp-marginal</v>
      </c>
      <c r="B17" t="str">
        <f>CONCATENATE("mapsrule --create ",new_SFP_rules!J17,new_SFP_rules!A17,"_",new_SFP_rules!H17)</f>
        <v>mapsrule --create cur_l_ALL_100M_16GSWL_QSFP_1</v>
      </c>
      <c r="C17" t="str">
        <f>CONCATENATE(" -group ",new_SFP_rules!A17)</f>
        <v xml:space="preserve"> -group ALL_100M_16GSWL_QSFP</v>
      </c>
    </row>
    <row r="18" spans="1:3" x14ac:dyDescent="0.35">
      <c r="A18" t="str">
        <f>IF(ISBLANK(new_SFP_rules!C18),"",CONCATENATE(B18,C18," -severity ",new_SFP_rules!K18," -qt ",new_SFP_rules!L18," -monitor CURRENT -value ",new_SFP_rules!H18, " -op LE -action ",SUBSTITUTE(new_SFP_rules!M18,";",",")))</f>
        <v>mapsrule --create cur_l_ALL_2K_QSFP_3 -group ALL_2K_QSFP -severity warning -qt 86400 -monitor CURRENT -value 3 -op LE -action raslog,snmp-trap,email,sfp-marginal</v>
      </c>
      <c r="B18" t="str">
        <f>CONCATENATE("mapsrule --create ",new_SFP_rules!J18,new_SFP_rules!A18,"_",new_SFP_rules!H18)</f>
        <v>mapsrule --create cur_l_ALL_2K_QSFP_3</v>
      </c>
      <c r="C18" t="str">
        <f>CONCATENATE(" -group ",new_SFP_rules!A18)</f>
        <v xml:space="preserve"> -group ALL_2K_QSFP</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IF(ISBLANK(new_SFP_rules!N2),"",CONCATENATE(B2,C2," -severity ",new_SFP_rules!P2," -qt ",new_SFP_rules!Q2," -monitor VOLTAGE -value ",new_SFP_rules!N2, " -op GE -action ",SUBSTITUTE(new_SFP_rules!R2,";",",")))</f>
        <v>mapsrule --create volt_h_ALL_10GE_SR_SFP_3600 -group ALL_10GE_SR_SFP -severity warning -qt 86400 -monitor VOLTAGE -value 3600 -op GE -action raslog,snmp-trap,email,sfp-marginal</v>
      </c>
      <c r="B2" t="str">
        <f>CONCATENATE("mapsrule --create ",new_SFP_rules!O2,new_SFP_rules!A2,"_",new_SFP_rules!N2)</f>
        <v>mapsrule --create volt_h_ALL_10GE_SR_SFP_3600</v>
      </c>
      <c r="C2" t="str">
        <f>CONCATENATE(" -group ",new_SFP_rules!A2)</f>
        <v xml:space="preserve"> -group ALL_10GE_SR_SFP</v>
      </c>
    </row>
    <row r="3" spans="1:3" x14ac:dyDescent="0.35">
      <c r="A3" t="str">
        <f>IF(ISBLANK(new_SFP_rules!N3),"",CONCATENATE(B3,C3," -severity ",new_SFP_rules!P3," -qt ",new_SFP_rules!Q3," -monitor VOLTAGE -value ",new_SFP_rules!N3, " -op GE -action ",SUBSTITUTE(new_SFP_rules!R3,";",",")))</f>
        <v>mapsrule --create volt_h_ALL_10GE_LR_SFP_3600 -group ALL_10GE_LR_SFP -severity warning -qt 86400 -monitor VOLTAGE -value 3600 -op GE -action raslog,snmp-trap,email,sfp-marginal</v>
      </c>
      <c r="B3" t="str">
        <f>CONCATENATE("mapsrule --create ",new_SFP_rules!O3,new_SFP_rules!A3,"_",new_SFP_rules!N3)</f>
        <v>mapsrule --create volt_h_ALL_10GE_LR_SFP_3600</v>
      </c>
      <c r="C3" t="str">
        <f>CONCATENATE(" -group ",new_SFP_rules!A3)</f>
        <v xml:space="preserve"> -group ALL_10GE_LR_SFP</v>
      </c>
    </row>
    <row r="4" spans="1:3" x14ac:dyDescent="0.35">
      <c r="A4" t="str">
        <f>IF(ISBLANK(new_SFP_rules!N4),"",CONCATENATE(B4,C4," -severity ",new_SFP_rules!P4," -qt ",new_SFP_rules!Q4," -monitor VOLTAGE -value ",new_SFP_rules!N4, " -op GE -action ",SUBSTITUTE(new_SFP_rules!R4,";",",")))</f>
        <v>mapsrule --create volt_h_ALL_10GSWL_SFP_3600 -group ALL_10GSWL_SFP -severity warning -qt 86400 -monitor VOLTAGE -value 3600 -op GE -action raslog,snmp-trap,email,sfp-marginal</v>
      </c>
      <c r="B4" t="str">
        <f>CONCATENATE("mapsrule --create ",new_SFP_rules!O4,new_SFP_rules!A4,"_",new_SFP_rules!N4)</f>
        <v>mapsrule --create volt_h_ALL_10GSWL_SFP_3600</v>
      </c>
      <c r="C4" t="str">
        <f>CONCATENATE(" -group ",new_SFP_rules!A4)</f>
        <v xml:space="preserve"> -group ALL_10GSWL_SFP</v>
      </c>
    </row>
    <row r="5" spans="1:3" x14ac:dyDescent="0.35">
      <c r="A5" t="str">
        <f>IF(ISBLANK(new_SFP_rules!N5),"",CONCATENATE(B5,C5," -severity ",new_SFP_rules!P5," -qt ",new_SFP_rules!Q5," -monitor VOLTAGE -value ",new_SFP_rules!N5, " -op GE -action ",SUBSTITUTE(new_SFP_rules!R5,";",",")))</f>
        <v>mapsrule --create volt_h_ALL_10GLWL_SFP_3600 -group ALL_10GLWL_SFP -severity warning -qt 86400 -monitor VOLTAGE -value 3600 -op GE -action raslog,snmp-trap,email,sfp-marginal</v>
      </c>
      <c r="B5" t="str">
        <f>CONCATENATE("mapsrule --create ",new_SFP_rules!O5,new_SFP_rules!A5,"_",new_SFP_rules!N5)</f>
        <v>mapsrule --create volt_h_ALL_10GLWL_SFP_3600</v>
      </c>
      <c r="C5" t="str">
        <f>CONCATENATE(" -group ",new_SFP_rules!A5)</f>
        <v xml:space="preserve"> -group ALL_10GLWL_SFP</v>
      </c>
    </row>
    <row r="6" spans="1:3" x14ac:dyDescent="0.35">
      <c r="A6" t="str">
        <f>IF(ISBLANK(new_SFP_rules!N6),"",CONCATENATE(B6,C6," -severity ",new_SFP_rules!P6," -qt ",new_SFP_rules!Q6," -monitor VOLTAGE -value ",new_SFP_rules!N6, " -op GE -action ",SUBSTITUTE(new_SFP_rules!R6,";",",")))</f>
        <v>mapsrule --create volt_h_ALL_16GSWL_SFP_3600 -group ALL_16GSWL_SFP -severity warning -qt 86400 -monitor VOLTAGE -value 3600 -op GE -action raslog,snmp-trap,email,sfp-marginal</v>
      </c>
      <c r="B6" t="str">
        <f>CONCATENATE("mapsrule --create ",new_SFP_rules!O6,new_SFP_rules!A6,"_",new_SFP_rules!N6)</f>
        <v>mapsrule --create volt_h_ALL_16GSWL_SFP_3600</v>
      </c>
      <c r="C6" t="str">
        <f>CONCATENATE(" -group ",new_SFP_rules!A6)</f>
        <v xml:space="preserve"> -group ALL_16GSWL_SFP</v>
      </c>
    </row>
    <row r="7" spans="1:3" x14ac:dyDescent="0.35">
      <c r="A7" t="str">
        <f>IF(ISBLANK(new_SFP_rules!N7),"",CONCATENATE(B7,C7," -severity ",new_SFP_rules!P7," -qt ",new_SFP_rules!Q7," -monitor VOLTAGE -value ",new_SFP_rules!N7, " -op GE -action ",SUBSTITUTE(new_SFP_rules!R7,";",",")))</f>
        <v>mapsrule --create volt_h_ALL_16GLWL_SFP_3600 -group ALL_16GLWL_SFP -severity warning -qt 86400 -monitor VOLTAGE -value 3600 -op GE -action raslog,snmp-trap,email,sfp-marginal</v>
      </c>
      <c r="B7" t="str">
        <f>CONCATENATE("mapsrule --create ",new_SFP_rules!O7,new_SFP_rules!A7,"_",new_SFP_rules!N7)</f>
        <v>mapsrule --create volt_h_ALL_16GLWL_SFP_3600</v>
      </c>
      <c r="C7" t="str">
        <f>CONCATENATE(" -group ",new_SFP_rules!A7)</f>
        <v xml:space="preserve"> -group ALL_16GLWL_SFP</v>
      </c>
    </row>
    <row r="8" spans="1:3" x14ac:dyDescent="0.35">
      <c r="A8" t="str">
        <f>IF(ISBLANK(new_SFP_rules!N8),"",CONCATENATE(B8,C8," -severity ",new_SFP_rules!P8," -qt ",new_SFP_rules!Q8," -monitor VOLTAGE -value ",new_SFP_rules!N8, " -op GE -action ",SUBSTITUTE(new_SFP_rules!R8,";",",")))</f>
        <v>mapsrule --create volt_h_ALL_25Km_16GLWL_SFP_3750 -group ALL_25Km_16GLWL_SFP -severity warning -qt 86400 -monitor VOLTAGE -value 3750 -op GE -action raslog,snmp-trap,email,sfp-marginal</v>
      </c>
      <c r="B8" t="str">
        <f>CONCATENATE("mapsrule --create ",new_SFP_rules!O8,new_SFP_rules!A8,"_",new_SFP_rules!N8)</f>
        <v>mapsrule --create volt_h_ALL_25Km_16GLWL_SFP_3750</v>
      </c>
      <c r="C8" t="str">
        <f>CONCATENATE(" -group ",new_SFP_rules!A8)</f>
        <v xml:space="preserve"> -group ALL_25Km_16GLWL_SFP</v>
      </c>
    </row>
    <row r="9" spans="1:3" x14ac:dyDescent="0.35">
      <c r="A9" t="str">
        <f>IF(ISBLANK(new_SFP_rules!N9),"",CONCATENATE(B9,C9," -severity ",new_SFP_rules!P9," -qt ",new_SFP_rules!Q9," -monitor VOLTAGE -value ",new_SFP_rules!N9, " -op GE -action ",SUBSTITUTE(new_SFP_rules!R9,";",",")))</f>
        <v>mapsrule --create volt_h_ALL_32GSWL_SFP_3630 -group ALL_32GSWL_SFP -severity warning -qt 86400 -monitor VOLTAGE -value 3630 -op GE -action raslog,snmp-trap,email,sfp-marginal</v>
      </c>
      <c r="B9" t="str">
        <f>CONCATENATE("mapsrule --create ",new_SFP_rules!O9,new_SFP_rules!A9,"_",new_SFP_rules!N9)</f>
        <v>mapsrule --create volt_h_ALL_32GSWL_SFP_3630</v>
      </c>
      <c r="C9" t="str">
        <f>CONCATENATE(" -group ",new_SFP_rules!A9)</f>
        <v xml:space="preserve"> -group ALL_32GSWL_SFP</v>
      </c>
    </row>
    <row r="10" spans="1:3" x14ac:dyDescent="0.35">
      <c r="A10" t="str">
        <f>IF(ISBLANK(new_SFP_rules!N10),"",CONCATENATE(B10,C10," -severity ",new_SFP_rules!P10," -qt ",new_SFP_rules!Q10," -monitor VOLTAGE -value ",new_SFP_rules!N10, " -op GE -action ",SUBSTITUTE(new_SFP_rules!R10,";",",")))</f>
        <v>mapsrule --create volt_h_ALL_32GLWL_SFP_3600 -group ALL_32GLWL_SFP -severity warning -qt 86400 -monitor VOLTAGE -value 3600 -op GE -action raslog,snmp-trap,email,sfp-marginal</v>
      </c>
      <c r="B10" t="str">
        <f>CONCATENATE("mapsrule --create ",new_SFP_rules!O10,new_SFP_rules!A10,"_",new_SFP_rules!N10)</f>
        <v>mapsrule --create volt_h_ALL_32GLWL_SFP_3600</v>
      </c>
      <c r="C10" t="str">
        <f>CONCATENATE(" -group ",new_SFP_rules!A10)</f>
        <v xml:space="preserve"> -group ALL_32GLWL_SFP</v>
      </c>
    </row>
    <row r="11" spans="1:3" x14ac:dyDescent="0.35">
      <c r="A11" t="str">
        <f>IF(ISBLANK(new_SFP_rules!N11),"",CONCATENATE(B11,C11," -severity ",new_SFP_rules!P11," -qt ",new_SFP_rules!Q11," -monitor VOLTAGE -value ",new_SFP_rules!N11, " -op GE -action ",SUBSTITUTE(new_SFP_rules!R11,";",",")))</f>
        <v>mapsrule --create volt_h_ALL_25Km_32GELWL_SFP_3600 -group ALL_25Km_32GELWL_SFP -severity warning -qt 86400 -monitor VOLTAGE -value 3600 -op GE -action raslog,snmp-trap,email,sfp-marginal</v>
      </c>
      <c r="B11" t="str">
        <f>CONCATENATE("mapsrule --create ",new_SFP_rules!O11,new_SFP_rules!A11,"_",new_SFP_rules!N11)</f>
        <v>mapsrule --create volt_h_ALL_25Km_32GELWL_SFP_3600</v>
      </c>
      <c r="C11" t="str">
        <f>CONCATENATE(" -group ",new_SFP_rules!A11)</f>
        <v xml:space="preserve"> -group ALL_25Km_32GELWL_SFP</v>
      </c>
    </row>
    <row r="12" spans="1:3" x14ac:dyDescent="0.35">
      <c r="A12" t="str">
        <f>IF(ISBLANK(new_SFP_rules!N12),"",CONCATENATE(B12,C12," -severity ",new_SFP_rules!P12," -qt ",new_SFP_rules!Q12," -monitor VOLTAGE -value ",new_SFP_rules!N12, " -op GE -action ",SUBSTITUTE(new_SFP_rules!R12,";",",")))</f>
        <v>mapsrule --create volt_h_ALL_2Km_32GLWL_QSFP_3604 -group ALL_2Km_32GLWL_QSFP -severity warning -qt 86400 -monitor VOLTAGE -value 3604 -op GE -action raslog,snmp-trap,email,sfp-marginal</v>
      </c>
      <c r="B12" t="str">
        <f>CONCATENATE("mapsrule --create ",new_SFP_rules!O12,new_SFP_rules!A12,"_",new_SFP_rules!N12)</f>
        <v>mapsrule --create volt_h_ALL_2Km_32GLWL_QSFP_3604</v>
      </c>
      <c r="C12" t="str">
        <f>CONCATENATE(" -group ",new_SFP_rules!A12)</f>
        <v xml:space="preserve"> -group ALL_2Km_32GLWL_QSFP</v>
      </c>
    </row>
    <row r="13" spans="1:3" x14ac:dyDescent="0.35">
      <c r="A13" t="str">
        <f>IF(ISBLANK(new_SFP_rules!N13),"",CONCATENATE(B13,C13," -severity ",new_SFP_rules!P13," -qt ",new_SFP_rules!Q13," -monitor VOLTAGE -value ",new_SFP_rules!N13, " -op GE -action ",SUBSTITUTE(new_SFP_rules!R13,";",",")))</f>
        <v>mapsrule --create volt_h_ALL_32GSWL_QSFP_3630 -group ALL_32GSWL_QSFP -severity warning -qt 86400 -monitor VOLTAGE -value 3630 -op GE -action raslog,snmp-trap,email,sfp-marginal</v>
      </c>
      <c r="B13" t="str">
        <f>CONCATENATE("mapsrule --create ",new_SFP_rules!O13,new_SFP_rules!A13,"_",new_SFP_rules!N13)</f>
        <v>mapsrule --create volt_h_ALL_32GSWL_QSFP_3630</v>
      </c>
      <c r="C13" t="str">
        <f>CONCATENATE(" -group ",new_SFP_rules!A13)</f>
        <v xml:space="preserve"> -group ALL_32GSWL_QSFP</v>
      </c>
    </row>
    <row r="14" spans="1:3" x14ac:dyDescent="0.35">
      <c r="A14" t="str">
        <f>IF(ISBLANK(new_SFP_rules!N14),"",CONCATENATE(B14,C14," -severity ",new_SFP_rules!P14," -qt ",new_SFP_rules!Q14," -monitor VOLTAGE -value ",new_SFP_rules!N14, " -op GE -action ",SUBSTITUTE(new_SFP_rules!R14,";",",")))</f>
        <v>mapsrule --create volt_h_ALL_FCOE_40G_QSFP_3630 -group ALL_FCOE_40G_QSFP -severity warning -qt 86400 -monitor VOLTAGE -value 3630 -op GE -action raslog,snmp-trap,email,sfp-marginal</v>
      </c>
      <c r="B14" t="str">
        <f>CONCATENATE("mapsrule --create ",new_SFP_rules!O14,new_SFP_rules!A14,"_",new_SFP_rules!N14)</f>
        <v>mapsrule --create volt_h_ALL_FCOE_40G_QSFP_3630</v>
      </c>
      <c r="C14" t="str">
        <f>CONCATENATE(" -group ",new_SFP_rules!A14)</f>
        <v xml:space="preserve"> -group ALL_FCOE_40G_QSFP</v>
      </c>
    </row>
    <row r="15" spans="1:3" x14ac:dyDescent="0.35">
      <c r="A15" t="str">
        <f>IF(ISBLANK(new_SFP_rules!N15),"",CONCATENATE(B15,C15," -severity ",new_SFP_rules!P15," -qt ",new_SFP_rules!Q15," -monitor VOLTAGE -value ",new_SFP_rules!N15, " -op GE -action ",SUBSTITUTE(new_SFP_rules!R15,";",",")))</f>
        <v>mapsrule --create volt_h_ALL_FCOE_40G_QSFP_LR_3630 -group ALL_FCOE_40G_QSFP_LR -severity warning -qt 86400 -monitor VOLTAGE -value 3630 -op GE -action raslog,snmp-trap,email,sfp-marginal</v>
      </c>
      <c r="B15" t="str">
        <f>CONCATENATE("mapsrule --create ",new_SFP_rules!O15,new_SFP_rules!A15,"_",new_SFP_rules!N15)</f>
        <v>mapsrule --create volt_h_ALL_FCOE_40G_QSFP_LR_3630</v>
      </c>
      <c r="C15" t="str">
        <f>CONCATENATE(" -group ",new_SFP_rules!A15)</f>
        <v xml:space="preserve"> -group ALL_FCOE_40G_QSFP_LR</v>
      </c>
    </row>
    <row r="16" spans="1:3" x14ac:dyDescent="0.35">
      <c r="A16" t="str">
        <f>IF(ISBLANK(new_SFP_rules!N16),"",CONCATENATE(B16,C16," -severity ",new_SFP_rules!P16," -qt ",new_SFP_rules!Q16," -monitor VOLTAGE -value ",new_SFP_rules!N16, " -op GE -action ",SUBSTITUTE(new_SFP_rules!R16,";",",")))</f>
        <v>mapsrule --create volt_h_ALL_FCOE_100G_SR4_QSFP_3630 -group ALL_FCOE_100G_SR4_QSFP -severity warning -qt 86400 -monitor VOLTAGE -value 3630 -op GE -action raslog,snmp-trap,email,sfp-marginal</v>
      </c>
      <c r="B16" t="str">
        <f>CONCATENATE("mapsrule --create ",new_SFP_rules!O16,new_SFP_rules!A16,"_",new_SFP_rules!N16)</f>
        <v>mapsrule --create volt_h_ALL_FCOE_100G_SR4_QSFP_3630</v>
      </c>
      <c r="C16" t="str">
        <f>CONCATENATE(" -group ",new_SFP_rules!A16)</f>
        <v xml:space="preserve"> -group ALL_FCOE_100G_SR4_QSFP</v>
      </c>
    </row>
    <row r="17" spans="1:3" x14ac:dyDescent="0.35">
      <c r="A17" t="str">
        <f>IF(ISBLANK(new_SFP_rules!N17),"",CONCATENATE(B17,C17," -severity ",new_SFP_rules!P17," -qt ",new_SFP_rules!Q17," -monitor VOLTAGE -value ",new_SFP_rules!N17, " -op GE -action ",SUBSTITUTE(new_SFP_rules!R17,";",",")))</f>
        <v>mapsrule --create volt_h_ALL_100M_16GSWL_QSFP_3630 -group ALL_100M_16GSWL_QSFP -severity warning -qt 86400 -monitor VOLTAGE -value 3630 -op GE -action raslog,snmp-trap,email,sfp-marginal</v>
      </c>
      <c r="B17" t="str">
        <f>CONCATENATE("mapsrule --create ",new_SFP_rules!O17,new_SFP_rules!A17,"_",new_SFP_rules!N17)</f>
        <v>mapsrule --create volt_h_ALL_100M_16GSWL_QSFP_3630</v>
      </c>
      <c r="C17" t="str">
        <f>CONCATENATE(" -group ",new_SFP_rules!A17)</f>
        <v xml:space="preserve"> -group ALL_100M_16GSWL_QSFP</v>
      </c>
    </row>
    <row r="18" spans="1:3" x14ac:dyDescent="0.35">
      <c r="A18" t="str">
        <f>IF(ISBLANK(new_SFP_rules!N18),"",CONCATENATE(B18,C18," -severity ",new_SFP_rules!P18," -qt ",new_SFP_rules!Q18," -monitor VOLTAGE -value ",new_SFP_rules!N18, " -op GE -action ",SUBSTITUTE(new_SFP_rules!R18,";",",")))</f>
        <v>mapsrule --create volt_h_ALL_2K_QSFP_3600 -group ALL_2K_QSFP -severity warning -qt 86400 -monitor VOLTAGE -value 3600 -op GE -action raslog,snmp-trap,email,sfp-marginal</v>
      </c>
      <c r="B18" t="str">
        <f>CONCATENATE("mapsrule --create ",new_SFP_rules!O18,new_SFP_rules!A18,"_",new_SFP_rules!N18)</f>
        <v>mapsrule --create volt_h_ALL_2K_QSFP_3600</v>
      </c>
      <c r="C18" t="str">
        <f>CONCATENATE(" -group ",new_SFP_rules!A18)</f>
        <v xml:space="preserve"> -group ALL_2K_QSFP</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IF(ISBLANK(new_SFP_rules!S2),"",CONCATENATE(B2,C2," -severity ",new_SFP_rules!U2," -qt ",new_SFP_rules!V2," -monitor VOLTAGE -value ",new_SFP_rules!S2, " -op LE -action ",SUBSTITUTE(new_SFP_rules!W2,";",",")))</f>
        <v>mapsrule --create volt_l_ALL_10GE_SR_SFP_3000 -group ALL_10GE_SR_SFP -severity warning -qt 86400 -monitor VOLTAGE -value 3000 -op LE -action raslog,snmp-trap,email,sfp-marginal</v>
      </c>
      <c r="B2" t="str">
        <f>CONCATENATE("mapsrule --create ",new_SFP_rules!T2,new_SFP_rules!A2,"_",new_SFP_rules!S2)</f>
        <v>mapsrule --create volt_l_ALL_10GE_SR_SFP_3000</v>
      </c>
      <c r="C2" t="str">
        <f>CONCATENATE(" -group ",new_SFP_rules!A2)</f>
        <v xml:space="preserve"> -group ALL_10GE_SR_SFP</v>
      </c>
    </row>
    <row r="3" spans="1:3" x14ac:dyDescent="0.35">
      <c r="A3" t="str">
        <f>IF(ISBLANK(new_SFP_rules!S3),"",CONCATENATE(B3,C3," -severity ",new_SFP_rules!U3," -qt ",new_SFP_rules!V3," -monitor VOLTAGE -value ",new_SFP_rules!S3, " -op LE -action ",SUBSTITUTE(new_SFP_rules!W3,";",",")))</f>
        <v>mapsrule --create volt_l_ALL_10GE_LR_SFP_2900 -group ALL_10GE_LR_SFP -severity warning -qt 86400 -monitor VOLTAGE -value 2900 -op LE -action raslog,snmp-trap,email,sfp-marginal</v>
      </c>
      <c r="B3" t="str">
        <f>CONCATENATE("mapsrule --create ",new_SFP_rules!T3,new_SFP_rules!A3,"_",new_SFP_rules!S3)</f>
        <v>mapsrule --create volt_l_ALL_10GE_LR_SFP_2900</v>
      </c>
      <c r="C3" t="str">
        <f>CONCATENATE(" -group ",new_SFP_rules!A3)</f>
        <v xml:space="preserve"> -group ALL_10GE_LR_SFP</v>
      </c>
    </row>
    <row r="4" spans="1:3" x14ac:dyDescent="0.35">
      <c r="A4" t="str">
        <f>IF(ISBLANK(new_SFP_rules!S4),"",CONCATENATE(B4,C4," -severity ",new_SFP_rules!U4," -qt ",new_SFP_rules!V4," -monitor VOLTAGE -value ",new_SFP_rules!S4, " -op LE -action ",SUBSTITUTE(new_SFP_rules!W4,";",",")))</f>
        <v>mapsrule --create volt_l_ALL_10GSWL_SFP_3000 -group ALL_10GSWL_SFP -severity warning -qt 86400 -monitor VOLTAGE -value 3000 -op LE -action raslog,snmp-trap,email,sfp-marginal</v>
      </c>
      <c r="B4" t="str">
        <f>CONCATENATE("mapsrule --create ",new_SFP_rules!T4,new_SFP_rules!A4,"_",new_SFP_rules!S4)</f>
        <v>mapsrule --create volt_l_ALL_10GSWL_SFP_3000</v>
      </c>
      <c r="C4" t="str">
        <f>CONCATENATE(" -group ",new_SFP_rules!A4)</f>
        <v xml:space="preserve"> -group ALL_10GSWL_SFP</v>
      </c>
    </row>
    <row r="5" spans="1:3" x14ac:dyDescent="0.35">
      <c r="A5" t="str">
        <f>IF(ISBLANK(new_SFP_rules!S5),"",CONCATENATE(B5,C5," -severity ",new_SFP_rules!U5," -qt ",new_SFP_rules!V5," -monitor VOLTAGE -value ",new_SFP_rules!S5, " -op LE -action ",SUBSTITUTE(new_SFP_rules!W5,";",",")))</f>
        <v>mapsrule --create volt_l_ALL_10GLWL_SFP_2970 -group ALL_10GLWL_SFP -severity warning -qt 86400 -monitor VOLTAGE -value 2970 -op LE -action raslog,snmp-trap,email,sfp-marginal</v>
      </c>
      <c r="B5" t="str">
        <f>CONCATENATE("mapsrule --create ",new_SFP_rules!T5,new_SFP_rules!A5,"_",new_SFP_rules!S5)</f>
        <v>mapsrule --create volt_l_ALL_10GLWL_SFP_2970</v>
      </c>
      <c r="C5" t="str">
        <f>CONCATENATE(" -group ",new_SFP_rules!A5)</f>
        <v xml:space="preserve"> -group ALL_10GLWL_SFP</v>
      </c>
    </row>
    <row r="6" spans="1:3" x14ac:dyDescent="0.35">
      <c r="A6" t="str">
        <f>IF(ISBLANK(new_SFP_rules!S6),"",CONCATENATE(B6,C6," -severity ",new_SFP_rules!U6," -qt ",new_SFP_rules!V6," -monitor VOLTAGE -value ",new_SFP_rules!S6, " -op LE -action ",SUBSTITUTE(new_SFP_rules!W6,";",",")))</f>
        <v>mapsrule --create volt_l_ALL_16GSWL_SFP_3000 -group ALL_16GSWL_SFP -severity warning -qt 86400 -monitor VOLTAGE -value 3000 -op LE -action raslog,snmp-trap,email,sfp-marginal</v>
      </c>
      <c r="B6" t="str">
        <f>CONCATENATE("mapsrule --create ",new_SFP_rules!T6,new_SFP_rules!A6,"_",new_SFP_rules!S6)</f>
        <v>mapsrule --create volt_l_ALL_16GSWL_SFP_3000</v>
      </c>
      <c r="C6" t="str">
        <f>CONCATENATE(" -group ",new_SFP_rules!A6)</f>
        <v xml:space="preserve"> -group ALL_16GSWL_SFP</v>
      </c>
    </row>
    <row r="7" spans="1:3" x14ac:dyDescent="0.35">
      <c r="A7" t="str">
        <f>IF(ISBLANK(new_SFP_rules!S7),"",CONCATENATE(B7,C7," -severity ",new_SFP_rules!U7," -qt ",new_SFP_rules!V7," -monitor VOLTAGE -value ",new_SFP_rules!S7, " -op LE -action ",SUBSTITUTE(new_SFP_rules!W7,";",",")))</f>
        <v>mapsrule --create volt_l_ALL_16GLWL_SFP_3000 -group ALL_16GLWL_SFP -severity warning -qt 86400 -monitor VOLTAGE -value 3000 -op LE -action raslog,snmp-trap,email,sfp-marginal</v>
      </c>
      <c r="B7" t="str">
        <f>CONCATENATE("mapsrule --create ",new_SFP_rules!T7,new_SFP_rules!A7,"_",new_SFP_rules!S7)</f>
        <v>mapsrule --create volt_l_ALL_16GLWL_SFP_3000</v>
      </c>
      <c r="C7" t="str">
        <f>CONCATENATE(" -group ",new_SFP_rules!A7)</f>
        <v xml:space="preserve"> -group ALL_16GLWL_SFP</v>
      </c>
    </row>
    <row r="8" spans="1:3" x14ac:dyDescent="0.35">
      <c r="A8" t="str">
        <f>IF(ISBLANK(new_SFP_rules!S8),"",CONCATENATE(B8,C8," -severity ",new_SFP_rules!U8," -qt ",new_SFP_rules!V8," -monitor VOLTAGE -value ",new_SFP_rules!S8, " -op LE -action ",SUBSTITUTE(new_SFP_rules!W8,";",",")))</f>
        <v>mapsrule --create volt_l_ALL_25Km_16GLWL_SFP_2850 -group ALL_25Km_16GLWL_SFP -severity warning -qt 86400 -monitor VOLTAGE -value 2850 -op LE -action raslog,snmp-trap,email,sfp-marginal</v>
      </c>
      <c r="B8" t="str">
        <f>CONCATENATE("mapsrule --create ",new_SFP_rules!T8,new_SFP_rules!A8,"_",new_SFP_rules!S8)</f>
        <v>mapsrule --create volt_l_ALL_25Km_16GLWL_SFP_2850</v>
      </c>
      <c r="C8" t="str">
        <f>CONCATENATE(" -group ",new_SFP_rules!A8)</f>
        <v xml:space="preserve"> -group ALL_25Km_16GLWL_SFP</v>
      </c>
    </row>
    <row r="9" spans="1:3" x14ac:dyDescent="0.35">
      <c r="A9" t="str">
        <f>IF(ISBLANK(new_SFP_rules!S9),"",CONCATENATE(B9,C9," -severity ",new_SFP_rules!U9," -qt ",new_SFP_rules!V9," -monitor VOLTAGE -value ",new_SFP_rules!S9, " -op LE -action ",SUBSTITUTE(new_SFP_rules!W9,";",",")))</f>
        <v>mapsrule --create volt_l_ALL_32GSWL_SFP_2970 -group ALL_32GSWL_SFP -severity warning -qt 86400 -monitor VOLTAGE -value 2970 -op LE -action raslog,snmp-trap,email,sfp-marginal</v>
      </c>
      <c r="B9" t="str">
        <f>CONCATENATE("mapsrule --create ",new_SFP_rules!T9,new_SFP_rules!A9,"_",new_SFP_rules!S9)</f>
        <v>mapsrule --create volt_l_ALL_32GSWL_SFP_2970</v>
      </c>
      <c r="C9" t="str">
        <f>CONCATENATE(" -group ",new_SFP_rules!A9)</f>
        <v xml:space="preserve"> -group ALL_32GSWL_SFP</v>
      </c>
    </row>
    <row r="10" spans="1:3" x14ac:dyDescent="0.35">
      <c r="A10" t="str">
        <f>IF(ISBLANK(new_SFP_rules!S10),"",CONCATENATE(B10,C10," -severity ",new_SFP_rules!U10," -qt ",new_SFP_rules!V10," -monitor VOLTAGE -value ",new_SFP_rules!S10, " -op LE -action ",SUBSTITUTE(new_SFP_rules!W10,";",",")))</f>
        <v>mapsrule --create volt_l_ALL_32GLWL_SFP_3000 -group ALL_32GLWL_SFP -severity warning -qt 86400 -monitor VOLTAGE -value 3000 -op LE -action raslog,snmp-trap,email,sfp-marginal</v>
      </c>
      <c r="B10" t="str">
        <f>CONCATENATE("mapsrule --create ",new_SFP_rules!T10,new_SFP_rules!A10,"_",new_SFP_rules!S10)</f>
        <v>mapsrule --create volt_l_ALL_32GLWL_SFP_3000</v>
      </c>
      <c r="C10" t="str">
        <f>CONCATENATE(" -group ",new_SFP_rules!A10)</f>
        <v xml:space="preserve"> -group ALL_32GLWL_SFP</v>
      </c>
    </row>
    <row r="11" spans="1:3" x14ac:dyDescent="0.35">
      <c r="A11" t="str">
        <f>IF(ISBLANK(new_SFP_rules!S11),"",CONCATENATE(B11,C11," -severity ",new_SFP_rules!U11," -qt ",new_SFP_rules!V11," -monitor VOLTAGE -value ",new_SFP_rules!S11, " -op LE -action ",SUBSTITUTE(new_SFP_rules!W11,";",",")))</f>
        <v>mapsrule --create volt_l_ALL_25Km_32GELWL_SFP_3000 -group ALL_25Km_32GELWL_SFP -severity warning -qt 86400 -monitor VOLTAGE -value 3000 -op LE -action raslog,snmp-trap,email,sfp-marginal</v>
      </c>
      <c r="B11" t="str">
        <f>CONCATENATE("mapsrule --create ",new_SFP_rules!T11,new_SFP_rules!A11,"_",new_SFP_rules!S11)</f>
        <v>mapsrule --create volt_l_ALL_25Km_32GELWL_SFP_3000</v>
      </c>
      <c r="C11" t="str">
        <f>CONCATENATE(" -group ",new_SFP_rules!A11)</f>
        <v xml:space="preserve"> -group ALL_25Km_32GELWL_SFP</v>
      </c>
    </row>
    <row r="12" spans="1:3" x14ac:dyDescent="0.35">
      <c r="A12" t="str">
        <f>IF(ISBLANK(new_SFP_rules!S12),"",CONCATENATE(B12,C12," -severity ",new_SFP_rules!U12," -qt ",new_SFP_rules!V12," -monitor VOLTAGE -value ",new_SFP_rules!S12, " -op LE -action ",SUBSTITUTE(new_SFP_rules!W12,";",",")))</f>
        <v>mapsrule --create volt_l_ALL_2Km_32GLWL_QSFP_3010 -group ALL_2Km_32GLWL_QSFP -severity warning -qt 86400 -monitor VOLTAGE -value 3010 -op LE -action raslog,snmp-trap,email,sfp-marginal</v>
      </c>
      <c r="B12" t="str">
        <f>CONCATENATE("mapsrule --create ",new_SFP_rules!T12,new_SFP_rules!A12,"_",new_SFP_rules!S12)</f>
        <v>mapsrule --create volt_l_ALL_2Km_32GLWL_QSFP_3010</v>
      </c>
      <c r="C12" t="str">
        <f>CONCATENATE(" -group ",new_SFP_rules!A12)</f>
        <v xml:space="preserve"> -group ALL_2Km_32GLWL_QSFP</v>
      </c>
    </row>
    <row r="13" spans="1:3" x14ac:dyDescent="0.35">
      <c r="A13" t="str">
        <f>IF(ISBLANK(new_SFP_rules!S13),"",CONCATENATE(B13,C13," -severity ",new_SFP_rules!U13," -qt ",new_SFP_rules!V13," -monitor VOLTAGE -value ",new_SFP_rules!S13, " -op LE -action ",SUBSTITUTE(new_SFP_rules!W13,";",",")))</f>
        <v>mapsrule --create volt_l_ALL_32GSWL_QSFP_2970 -group ALL_32GSWL_QSFP -severity warning -qt 86400 -monitor VOLTAGE -value 2970 -op LE -action raslog,snmp-trap,email,sfp-marginal</v>
      </c>
      <c r="B13" t="str">
        <f>CONCATENATE("mapsrule --create ",new_SFP_rules!T13,new_SFP_rules!A13,"_",new_SFP_rules!S13)</f>
        <v>mapsrule --create volt_l_ALL_32GSWL_QSFP_2970</v>
      </c>
      <c r="C13" t="str">
        <f>CONCATENATE(" -group ",new_SFP_rules!A13)</f>
        <v xml:space="preserve"> -group ALL_32GSWL_QSFP</v>
      </c>
    </row>
    <row r="14" spans="1:3" x14ac:dyDescent="0.35">
      <c r="A14" t="str">
        <f>IF(ISBLANK(new_SFP_rules!S14),"",CONCATENATE(B14,C14," -severity ",new_SFP_rules!U14," -qt ",new_SFP_rules!V14," -monitor VOLTAGE -value ",new_SFP_rules!S14, " -op LE -action ",SUBSTITUTE(new_SFP_rules!W14,";",",")))</f>
        <v>mapsrule --create volt_l_ALL_FCOE_40G_QSFP_2970 -group ALL_FCOE_40G_QSFP -severity warning -qt 86400 -monitor VOLTAGE -value 2970 -op LE -action raslog,snmp-trap,email,sfp-marginal</v>
      </c>
      <c r="B14" t="str">
        <f>CONCATENATE("mapsrule --create ",new_SFP_rules!T14,new_SFP_rules!A14,"_",new_SFP_rules!S14)</f>
        <v>mapsrule --create volt_l_ALL_FCOE_40G_QSFP_2970</v>
      </c>
      <c r="C14" t="str">
        <f>CONCATENATE(" -group ",new_SFP_rules!A14)</f>
        <v xml:space="preserve"> -group ALL_FCOE_40G_QSFP</v>
      </c>
    </row>
    <row r="15" spans="1:3" x14ac:dyDescent="0.35">
      <c r="A15" t="str">
        <f>IF(ISBLANK(new_SFP_rules!S15),"",CONCATENATE(B15,C15," -severity ",new_SFP_rules!U15," -qt ",new_SFP_rules!V15," -monitor VOLTAGE -value ",new_SFP_rules!S15, " -op LE -action ",SUBSTITUTE(new_SFP_rules!W15,";",",")))</f>
        <v>mapsrule --create volt_l_ALL_FCOE_40G_QSFP_LR_2970 -group ALL_FCOE_40G_QSFP_LR -severity warning -qt 86400 -monitor VOLTAGE -value 2970 -op LE -action raslog,snmp-trap,email,sfp-marginal</v>
      </c>
      <c r="B15" t="str">
        <f>CONCATENATE("mapsrule --create ",new_SFP_rules!T15,new_SFP_rules!A15,"_",new_SFP_rules!S15)</f>
        <v>mapsrule --create volt_l_ALL_FCOE_40G_QSFP_LR_2970</v>
      </c>
      <c r="C15" t="str">
        <f>CONCATENATE(" -group ",new_SFP_rules!A15)</f>
        <v xml:space="preserve"> -group ALL_FCOE_40G_QSFP_LR</v>
      </c>
    </row>
    <row r="16" spans="1:3" x14ac:dyDescent="0.35">
      <c r="A16" t="str">
        <f>IF(ISBLANK(new_SFP_rules!S16),"",CONCATENATE(B16,C16," -severity ",new_SFP_rules!U16," -qt ",new_SFP_rules!V16," -monitor VOLTAGE -value ",new_SFP_rules!S16, " -op LE -action ",SUBSTITUTE(new_SFP_rules!W16,";",",")))</f>
        <v>mapsrule --create volt_l_ALL_FCOE_100G_SR4_QSFP_2970 -group ALL_FCOE_100G_SR4_QSFP -severity warning -qt 86400 -monitor VOLTAGE -value 2970 -op LE -action raslog,snmp-trap,email,sfp-marginal</v>
      </c>
      <c r="B16" t="str">
        <f>CONCATENATE("mapsrule --create ",new_SFP_rules!T16,new_SFP_rules!A16,"_",new_SFP_rules!S16)</f>
        <v>mapsrule --create volt_l_ALL_FCOE_100G_SR4_QSFP_2970</v>
      </c>
      <c r="C16" t="str">
        <f>CONCATENATE(" -group ",new_SFP_rules!A16)</f>
        <v xml:space="preserve"> -group ALL_FCOE_100G_SR4_QSFP</v>
      </c>
    </row>
    <row r="17" spans="1:3" x14ac:dyDescent="0.35">
      <c r="A17" t="str">
        <f>IF(ISBLANK(new_SFP_rules!S17),"",CONCATENATE(B17,C17," -severity ",new_SFP_rules!U17," -qt ",new_SFP_rules!V17," -monitor VOLTAGE -value ",new_SFP_rules!S17, " -op LE -action ",SUBSTITUTE(new_SFP_rules!W17,";",",")))</f>
        <v>mapsrule --create volt_l_ALL_100M_16GSWL_QSFP_2970 -group ALL_100M_16GSWL_QSFP -severity warning -qt 86400 -monitor VOLTAGE -value 2970 -op LE -action raslog,snmp-trap,email,sfp-marginal</v>
      </c>
      <c r="B17" t="str">
        <f>CONCATENATE("mapsrule --create ",new_SFP_rules!T17,new_SFP_rules!A17,"_",new_SFP_rules!S17)</f>
        <v>mapsrule --create volt_l_ALL_100M_16GSWL_QSFP_2970</v>
      </c>
      <c r="C17" t="str">
        <f>CONCATENATE(" -group ",new_SFP_rules!A17)</f>
        <v xml:space="preserve"> -group ALL_100M_16GSWL_QSFP</v>
      </c>
    </row>
    <row r="18" spans="1:3" x14ac:dyDescent="0.35">
      <c r="A18" t="str">
        <f>IF(ISBLANK(new_SFP_rules!S18),"",CONCATENATE(B18,C18," -severity ",new_SFP_rules!U18," -qt ",new_SFP_rules!V18," -monitor VOLTAGE -value ",new_SFP_rules!S18, " -op LE -action ",SUBSTITUTE(new_SFP_rules!W18,";",",")))</f>
        <v>mapsrule --create volt_l_ALL_2K_QSFP_2900 -group ALL_2K_QSFP -severity warning -qt 86400 -monitor VOLTAGE -value 2900 -op LE -action raslog,snmp-trap,email,sfp-marginal</v>
      </c>
      <c r="B18" t="str">
        <f>CONCATENATE("mapsrule --create ",new_SFP_rules!T18,new_SFP_rules!A18,"_",new_SFP_rules!S18)</f>
        <v>mapsrule --create volt_l_ALL_2K_QSFP_2900</v>
      </c>
      <c r="C18" t="str">
        <f>CONCATENATE(" -group ",new_SFP_rules!A18)</f>
        <v xml:space="preserve"> -group ALL_2K_QSFP</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B2" sqref="B2:B18"/>
    </sheetView>
  </sheetViews>
  <sheetFormatPr defaultRowHeight="14.5" x14ac:dyDescent="0.35"/>
  <cols>
    <col min="1" max="1" width="160.6328125" customWidth="1"/>
    <col min="2" max="2" width="50.6328125" customWidth="1"/>
    <col min="3" max="3" width="24.90625" customWidth="1"/>
  </cols>
  <sheetData>
    <row r="1" spans="1:3" x14ac:dyDescent="0.35">
      <c r="A1" t="s">
        <v>24</v>
      </c>
      <c r="B1" t="s">
        <v>25</v>
      </c>
      <c r="C1" t="s">
        <v>0</v>
      </c>
    </row>
    <row r="2" spans="1:3" x14ac:dyDescent="0.35">
      <c r="A2" t="str">
        <f>IF(ISBLANK(new_SFP_rules!X2),"",CONCATENATE(B2,C2," -severity ",new_SFP_rules!Z2," -qt ",new_SFP_rules!AA2," -monitor SFP_TEMP -value ",new_SFP_rules!X2, " -op GE -action ",SUBSTITUTE(new_SFP_rules!AB2,";",",")))</f>
        <v>mapsrule --create temp_h_ALL_10GE_SR_SFP_90 -group ALL_10GE_SR_SFP -severity warning -qt 86400 -monitor SFP_TEMP -value 90 -op GE -action raslog,snmp-trap,email,sfp-marginal</v>
      </c>
      <c r="B2" t="str">
        <f>CONCATENATE("mapsrule --create ",new_SFP_rules!Y2,new_SFP_rules!A2,"_",new_SFP_rules!X2)</f>
        <v>mapsrule --create temp_h_ALL_10GE_SR_SFP_90</v>
      </c>
      <c r="C2" t="str">
        <f>CONCATENATE(" -group ",new_SFP_rules!A2)</f>
        <v xml:space="preserve"> -group ALL_10GE_SR_SFP</v>
      </c>
    </row>
    <row r="3" spans="1:3" x14ac:dyDescent="0.35">
      <c r="A3" t="str">
        <f>IF(ISBLANK(new_SFP_rules!X3),"",CONCATENATE(B3,C3," -severity ",new_SFP_rules!Z3," -qt ",new_SFP_rules!AA3," -monitor SFP_TEMP -value ",new_SFP_rules!X3, " -op GE -action ",SUBSTITUTE(new_SFP_rules!AB3,";",",")))</f>
        <v>mapsrule --create temp_h_ALL_10GE_LR_SFP_90 -group ALL_10GE_LR_SFP -severity warning -qt 86400 -monitor SFP_TEMP -value 90 -op GE -action raslog,snmp-trap,email,sfp-marginal</v>
      </c>
      <c r="B3" t="str">
        <f>CONCATENATE("mapsrule --create ",new_SFP_rules!Y3,new_SFP_rules!A3,"_",new_SFP_rules!X3)</f>
        <v>mapsrule --create temp_h_ALL_10GE_LR_SFP_90</v>
      </c>
      <c r="C3" t="str">
        <f>CONCATENATE(" -group ",new_SFP_rules!A3)</f>
        <v xml:space="preserve"> -group ALL_10GE_LR_SFP</v>
      </c>
    </row>
    <row r="4" spans="1:3" x14ac:dyDescent="0.35">
      <c r="A4" t="str">
        <f>IF(ISBLANK(new_SFP_rules!X4),"",CONCATENATE(B4,C4," -severity ",new_SFP_rules!Z4," -qt ",new_SFP_rules!AA4," -monitor SFP_TEMP -value ",new_SFP_rules!X4, " -op GE -action ",SUBSTITUTE(new_SFP_rules!AB4,";",",")))</f>
        <v>mapsrule --create temp_h_ALL_10GSWL_SFP_90 -group ALL_10GSWL_SFP -severity warning -qt 86400 -monitor SFP_TEMP -value 90 -op GE -action raslog,snmp-trap,email,sfp-marginal</v>
      </c>
      <c r="B4" t="str">
        <f>CONCATENATE("mapsrule --create ",new_SFP_rules!Y4,new_SFP_rules!A4,"_",new_SFP_rules!X4)</f>
        <v>mapsrule --create temp_h_ALL_10GSWL_SFP_90</v>
      </c>
      <c r="C4" t="str">
        <f>CONCATENATE(" -group ",new_SFP_rules!A4)</f>
        <v xml:space="preserve"> -group ALL_10GSWL_SFP</v>
      </c>
    </row>
    <row r="5" spans="1:3" x14ac:dyDescent="0.35">
      <c r="A5" t="str">
        <f>IF(ISBLANK(new_SFP_rules!X5),"",CONCATENATE(B5,C5," -severity ",new_SFP_rules!Z5," -qt ",new_SFP_rules!AA5," -monitor SFP_TEMP -value ",new_SFP_rules!X5, " -op GE -action ",SUBSTITUTE(new_SFP_rules!AB5,";",",")))</f>
        <v>mapsrule --create temp_h_ALL_10GLWL_SFP_90 -group ALL_10GLWL_SFP -severity warning -qt 86400 -monitor SFP_TEMP -value 90 -op GE -action raslog,snmp-trap,email,sfp-marginal</v>
      </c>
      <c r="B5" t="str">
        <f>CONCATENATE("mapsrule --create ",new_SFP_rules!Y5,new_SFP_rules!A5,"_",new_SFP_rules!X5)</f>
        <v>mapsrule --create temp_h_ALL_10GLWL_SFP_90</v>
      </c>
      <c r="C5" t="str">
        <f>CONCATENATE(" -group ",new_SFP_rules!A5)</f>
        <v xml:space="preserve"> -group ALL_10GLWL_SFP</v>
      </c>
    </row>
    <row r="6" spans="1:3" x14ac:dyDescent="0.35">
      <c r="A6" t="str">
        <f>IF(ISBLANK(new_SFP_rules!X6),"",CONCATENATE(B6,C6," -severity ",new_SFP_rules!Z6," -qt ",new_SFP_rules!AA6," -monitor SFP_TEMP -value ",new_SFP_rules!X6, " -op GE -action ",SUBSTITUTE(new_SFP_rules!AB6,";",",")))</f>
        <v>mapsrule --create temp_h_ALL_16GSWL_SFP_85 -group ALL_16GSWL_SFP -severity warning -qt 86400 -monitor SFP_TEMP -value 85 -op GE -action raslog,snmp-trap,email,sfp-marginal</v>
      </c>
      <c r="B6" t="str">
        <f>CONCATENATE("mapsrule --create ",new_SFP_rules!Y6,new_SFP_rules!A6,"_",new_SFP_rules!X6)</f>
        <v>mapsrule --create temp_h_ALL_16GSWL_SFP_85</v>
      </c>
      <c r="C6" t="str">
        <f>CONCATENATE(" -group ",new_SFP_rules!A6)</f>
        <v xml:space="preserve"> -group ALL_16GSWL_SFP</v>
      </c>
    </row>
    <row r="7" spans="1:3" x14ac:dyDescent="0.35">
      <c r="A7" t="str">
        <f>IF(ISBLANK(new_SFP_rules!X7),"",CONCATENATE(B7,C7," -severity ",new_SFP_rules!Z7," -qt ",new_SFP_rules!AA7," -monitor SFP_TEMP -value ",new_SFP_rules!X7, " -op GE -action ",SUBSTITUTE(new_SFP_rules!AB7,";",",")))</f>
        <v>mapsrule --create temp_h_ALL_16GLWL_SFP_90 -group ALL_16GLWL_SFP -severity warning -qt 86400 -monitor SFP_TEMP -value 90 -op GE -action raslog,snmp-trap,email,sfp-marginal</v>
      </c>
      <c r="B7" t="str">
        <f>CONCATENATE("mapsrule --create ",new_SFP_rules!Y7,new_SFP_rules!A7,"_",new_SFP_rules!X7)</f>
        <v>mapsrule --create temp_h_ALL_16GLWL_SFP_90</v>
      </c>
      <c r="C7" t="str">
        <f>CONCATENATE(" -group ",new_SFP_rules!A7)</f>
        <v xml:space="preserve"> -group ALL_16GLWL_SFP</v>
      </c>
    </row>
    <row r="8" spans="1:3" x14ac:dyDescent="0.35">
      <c r="A8" t="str">
        <f>IF(ISBLANK(new_SFP_rules!X8),"",CONCATENATE(B8,C8," -severity ",new_SFP_rules!Z8," -qt ",new_SFP_rules!AA8," -monitor SFP_TEMP -value ",new_SFP_rules!X8, " -op GE -action ",SUBSTITUTE(new_SFP_rules!AB8,";",",")))</f>
        <v>mapsrule --create temp_h_ALL_25Km_16GLWL_SFP_75 -group ALL_25Km_16GLWL_SFP -severity warning -qt 86400 -monitor SFP_TEMP -value 75 -op GE -action raslog,snmp-trap,email,sfp-marginal</v>
      </c>
      <c r="B8" t="str">
        <f>CONCATENATE("mapsrule --create ",new_SFP_rules!Y8,new_SFP_rules!A8,"_",new_SFP_rules!X8)</f>
        <v>mapsrule --create temp_h_ALL_25Km_16GLWL_SFP_75</v>
      </c>
      <c r="C8" t="str">
        <f>CONCATENATE(" -group ",new_SFP_rules!A8)</f>
        <v xml:space="preserve"> -group ALL_25Km_16GLWL_SFP</v>
      </c>
    </row>
    <row r="9" spans="1:3" x14ac:dyDescent="0.35">
      <c r="A9" t="str">
        <f>IF(ISBLANK(new_SFP_rules!X9),"",CONCATENATE(B9,C9," -severity ",new_SFP_rules!Z9," -qt ",new_SFP_rules!AA9," -monitor SFP_TEMP -value ",new_SFP_rules!X9, " -op GE -action ",SUBSTITUTE(new_SFP_rules!AB9,";",",")))</f>
        <v>mapsrule --create temp_h_ALL_32GSWL_SFP_85 -group ALL_32GSWL_SFP -severity warning -qt 86400 -monitor SFP_TEMP -value 85 -op GE -action raslog,snmp-trap,email,sfp-marginal</v>
      </c>
      <c r="B9" t="str">
        <f>CONCATENATE("mapsrule --create ",new_SFP_rules!Y9,new_SFP_rules!A9,"_",new_SFP_rules!X9)</f>
        <v>mapsrule --create temp_h_ALL_32GSWL_SFP_85</v>
      </c>
      <c r="C9" t="str">
        <f>CONCATENATE(" -group ",new_SFP_rules!A9)</f>
        <v xml:space="preserve"> -group ALL_32GSWL_SFP</v>
      </c>
    </row>
    <row r="10" spans="1:3" x14ac:dyDescent="0.35">
      <c r="A10" t="str">
        <f>IF(ISBLANK(new_SFP_rules!X10),"",CONCATENATE(B10,C10," -severity ",new_SFP_rules!Z10," -qt ",new_SFP_rules!AA10," -monitor SFP_TEMP -value ",new_SFP_rules!X10, " -op GE -action ",SUBSTITUTE(new_SFP_rules!AB10,";",",")))</f>
        <v>mapsrule --create temp_h_ALL_32GLWL_SFP_75 -group ALL_32GLWL_SFP -severity warning -qt 86400 -monitor SFP_TEMP -value 75 -op GE -action raslog,snmp-trap,email,sfp-marginal</v>
      </c>
      <c r="B10" t="str">
        <f>CONCATENATE("mapsrule --create ",new_SFP_rules!Y10,new_SFP_rules!A10,"_",new_SFP_rules!X10)</f>
        <v>mapsrule --create temp_h_ALL_32GLWL_SFP_75</v>
      </c>
      <c r="C10" t="str">
        <f>CONCATENATE(" -group ",new_SFP_rules!A10)</f>
        <v xml:space="preserve"> -group ALL_32GLWL_SFP</v>
      </c>
    </row>
    <row r="11" spans="1:3" x14ac:dyDescent="0.35">
      <c r="A11" t="str">
        <f>IF(ISBLANK(new_SFP_rules!X11),"",CONCATENATE(B11,C11," -severity ",new_SFP_rules!Z11," -qt ",new_SFP_rules!AA11," -monitor SFP_TEMP -value ",new_SFP_rules!X11, " -op GE -action ",SUBSTITUTE(new_SFP_rules!AB11,";",",")))</f>
        <v>mapsrule --create temp_h_ALL_25Km_32GELWL_SFP_75 -group ALL_25Km_32GELWL_SFP -severity warning -qt 86400 -monitor SFP_TEMP -value 75 -op GE -action raslog,snmp-trap,email,sfp-marginal</v>
      </c>
      <c r="B11" t="str">
        <f>CONCATENATE("mapsrule --create ",new_SFP_rules!Y11,new_SFP_rules!A11,"_",new_SFP_rules!X11)</f>
        <v>mapsrule --create temp_h_ALL_25Km_32GELWL_SFP_75</v>
      </c>
      <c r="C11" t="str">
        <f>CONCATENATE(" -group ",new_SFP_rules!A11)</f>
        <v xml:space="preserve"> -group ALL_25Km_32GELWL_SFP</v>
      </c>
    </row>
    <row r="12" spans="1:3" x14ac:dyDescent="0.35">
      <c r="A12" t="str">
        <f>IF(ISBLANK(new_SFP_rules!X12),"",CONCATENATE(B12,C12," -severity ",new_SFP_rules!Z12," -qt ",new_SFP_rules!AA12," -monitor SFP_TEMP -value ",new_SFP_rules!X12, " -op GE -action ",SUBSTITUTE(new_SFP_rules!AB12,";",",")))</f>
        <v>mapsrule --create temp_h_ALL_2Km_32GLWL_QSFP_75 -group ALL_2Km_32GLWL_QSFP -severity warning -qt 86400 -monitor SFP_TEMP -value 75 -op GE -action raslog,snmp-trap,email,sfp-marginal</v>
      </c>
      <c r="B12" t="str">
        <f>CONCATENATE("mapsrule --create ",new_SFP_rules!Y12,new_SFP_rules!A12,"_",new_SFP_rules!X12)</f>
        <v>mapsrule --create temp_h_ALL_2Km_32GLWL_QSFP_75</v>
      </c>
      <c r="C12" t="str">
        <f>CONCATENATE(" -group ",new_SFP_rules!A12)</f>
        <v xml:space="preserve"> -group ALL_2Km_32GLWL_QSFP</v>
      </c>
    </row>
    <row r="13" spans="1:3" x14ac:dyDescent="0.35">
      <c r="A13" t="str">
        <f>IF(ISBLANK(new_SFP_rules!X13),"",CONCATENATE(B13,C13," -severity ",new_SFP_rules!Z13," -qt ",new_SFP_rules!AA13," -monitor SFP_TEMP -value ",new_SFP_rules!X13, " -op GE -action ",SUBSTITUTE(new_SFP_rules!AB13,";",",")))</f>
        <v>mapsrule --create temp_h_ALL_32GSWL_QSFP_75 -group ALL_32GSWL_QSFP -severity warning -qt 86400 -monitor SFP_TEMP -value 75 -op GE -action raslog,snmp-trap,email,sfp-marginal</v>
      </c>
      <c r="B13" t="str">
        <f>CONCATENATE("mapsrule --create ",new_SFP_rules!Y13,new_SFP_rules!A13,"_",new_SFP_rules!X13)</f>
        <v>mapsrule --create temp_h_ALL_32GSWL_QSFP_75</v>
      </c>
      <c r="C13" t="str">
        <f>CONCATENATE(" -group ",new_SFP_rules!A13)</f>
        <v xml:space="preserve"> -group ALL_32GSWL_QSFP</v>
      </c>
    </row>
    <row r="14" spans="1:3" x14ac:dyDescent="0.35">
      <c r="A14" t="str">
        <f>IF(ISBLANK(new_SFP_rules!X14),"",CONCATENATE(B14,C14," -severity ",new_SFP_rules!Z14," -qt ",new_SFP_rules!AA14," -monitor SFP_TEMP -value ",new_SFP_rules!X14, " -op GE -action ",SUBSTITUTE(new_SFP_rules!AB14,";",",")))</f>
        <v>mapsrule --create temp_h_ALL_FCOE_40G_QSFP_75 -group ALL_FCOE_40G_QSFP -severity warning -qt 86400 -monitor SFP_TEMP -value 75 -op GE -action raslog,snmp-trap,email,sfp-marginal</v>
      </c>
      <c r="B14" t="str">
        <f>CONCATENATE("mapsrule --create ",new_SFP_rules!Y14,new_SFP_rules!A14,"_",new_SFP_rules!X14)</f>
        <v>mapsrule --create temp_h_ALL_FCOE_40G_QSFP_75</v>
      </c>
      <c r="C14" t="str">
        <f>CONCATENATE(" -group ",new_SFP_rules!A14)</f>
        <v xml:space="preserve"> -group ALL_FCOE_40G_QSFP</v>
      </c>
    </row>
    <row r="15" spans="1:3" x14ac:dyDescent="0.35">
      <c r="A15" t="str">
        <f>IF(ISBLANK(new_SFP_rules!X15),"",CONCATENATE(B15,C15," -severity ",new_SFP_rules!Z15," -qt ",new_SFP_rules!AA15," -monitor SFP_TEMP -value ",new_SFP_rules!X15, " -op GE -action ",SUBSTITUTE(new_SFP_rules!AB15,";",",")))</f>
        <v>mapsrule --create temp_h_ALL_FCOE_40G_QSFP_LR_78 -group ALL_FCOE_40G_QSFP_LR -severity warning -qt 86400 -monitor SFP_TEMP -value 78 -op GE -action raslog,snmp-trap,email,sfp-marginal</v>
      </c>
      <c r="B15" t="str">
        <f>CONCATENATE("mapsrule --create ",new_SFP_rules!Y15,new_SFP_rules!A15,"_",new_SFP_rules!X15)</f>
        <v>mapsrule --create temp_h_ALL_FCOE_40G_QSFP_LR_78</v>
      </c>
      <c r="C15" t="str">
        <f>CONCATENATE(" -group ",new_SFP_rules!A15)</f>
        <v xml:space="preserve"> -group ALL_FCOE_40G_QSFP_LR</v>
      </c>
    </row>
    <row r="16" spans="1:3" x14ac:dyDescent="0.35">
      <c r="A16" t="str">
        <f>IF(ISBLANK(new_SFP_rules!X16),"",CONCATENATE(B16,C16," -severity ",new_SFP_rules!Z16," -qt ",new_SFP_rules!AA16," -monitor SFP_TEMP -value ",new_SFP_rules!X16, " -op GE -action ",SUBSTITUTE(new_SFP_rules!AB16,";",",")))</f>
        <v>mapsrule --create temp_h_ALL_FCOE_100G_SR4_QSFP_75 -group ALL_FCOE_100G_SR4_QSFP -severity warning -qt 86400 -monitor SFP_TEMP -value 75 -op GE -action raslog,snmp-trap,email,sfp-marginal</v>
      </c>
      <c r="B16" t="str">
        <f>CONCATENATE("mapsrule --create ",new_SFP_rules!Y16,new_SFP_rules!A16,"_",new_SFP_rules!X16)</f>
        <v>mapsrule --create temp_h_ALL_FCOE_100G_SR4_QSFP_75</v>
      </c>
      <c r="C16" t="str">
        <f>CONCATENATE(" -group ",new_SFP_rules!A16)</f>
        <v xml:space="preserve"> -group ALL_FCOE_100G_SR4_QSFP</v>
      </c>
    </row>
    <row r="17" spans="1:3" x14ac:dyDescent="0.35">
      <c r="A17" t="str">
        <f>IF(ISBLANK(new_SFP_rules!X17),"",CONCATENATE(B17,C17," -severity ",new_SFP_rules!Z17," -qt ",new_SFP_rules!AA17," -monitor SFP_TEMP -value ",new_SFP_rules!X17, " -op GE -action ",SUBSTITUTE(new_SFP_rules!AB17,";",",")))</f>
        <v>mapsrule --create temp_h_ALL_100M_16GSWL_QSFP_85 -group ALL_100M_16GSWL_QSFP -severity warning -qt 86400 -monitor SFP_TEMP -value 85 -op GE -action raslog,snmp-trap,email,sfp-marginal</v>
      </c>
      <c r="B17" t="str">
        <f>CONCATENATE("mapsrule --create ",new_SFP_rules!Y17,new_SFP_rules!A17,"_",new_SFP_rules!X17)</f>
        <v>mapsrule --create temp_h_ALL_100M_16GSWL_QSFP_85</v>
      </c>
      <c r="C17" t="str">
        <f>CONCATENATE(" -group ",new_SFP_rules!A17)</f>
        <v xml:space="preserve"> -group ALL_100M_16GSWL_QSFP</v>
      </c>
    </row>
    <row r="18" spans="1:3" x14ac:dyDescent="0.35">
      <c r="A18" t="str">
        <f>IF(ISBLANK(new_SFP_rules!X18),"",CONCATENATE(B18,C18," -severity ",new_SFP_rules!Z18," -qt ",new_SFP_rules!AA18," -monitor SFP_TEMP -value ",new_SFP_rules!X18, " -op GE -action ",SUBSTITUTE(new_SFP_rules!AB18,";",",")))</f>
        <v>mapsrule --create temp_h_ALL_2K_QSFP_85 -group ALL_2K_QSFP -severity warning -qt 86400 -monitor SFP_TEMP -value 85 -op GE -action raslog,snmp-trap,email,sfp-marginal</v>
      </c>
      <c r="B18" t="str">
        <f>CONCATENATE("mapsrule --create ",new_SFP_rules!Y18,new_SFP_rules!A18,"_",new_SFP_rules!X18)</f>
        <v>mapsrule --create temp_h_ALL_2K_QSFP_85</v>
      </c>
      <c r="C18" t="str">
        <f>CONCATENATE(" -group ",new_SFP_rules!A18)</f>
        <v xml:space="preserve"> -group ALL_2K_QSFP</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Revision_History</vt:lpstr>
      <vt:lpstr>Instructions</vt:lpstr>
      <vt:lpstr>supporting_sheets</vt:lpstr>
      <vt:lpstr>new_SFP_rules</vt:lpstr>
      <vt:lpstr>CLI_High_Cur</vt:lpstr>
      <vt:lpstr>CLI_Low_Cur</vt:lpstr>
      <vt:lpstr>CLI_High_Volt</vt:lpstr>
      <vt:lpstr>CLI_Low_Volt</vt:lpstr>
      <vt:lpstr>CLI_High_Temp</vt:lpstr>
      <vt:lpstr>CLI_Low_temp</vt:lpstr>
      <vt:lpstr>CLI_High_Txp</vt:lpstr>
      <vt:lpstr>CLI_Low_Txp</vt:lpstr>
      <vt:lpstr>CLI_High_Rxp</vt:lpstr>
      <vt:lpstr>CLI_Low_Rxp</vt:lpstr>
    </vt:vector>
  </TitlesOfParts>
  <Company>Broadcom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 Consoli</dc:creator>
  <cp:lastModifiedBy>Jack Consoli</cp:lastModifiedBy>
  <cp:lastPrinted>2020-05-19T11:35:33Z</cp:lastPrinted>
  <dcterms:created xsi:type="dcterms:W3CDTF">2019-04-07T18:05:03Z</dcterms:created>
  <dcterms:modified xsi:type="dcterms:W3CDTF">2020-12-07T16:06:36Z</dcterms:modified>
</cp:coreProperties>
</file>