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/Scripts/annova/"/>
    </mc:Choice>
  </mc:AlternateContent>
  <xr:revisionPtr revIDLastSave="0" documentId="13_ncr:1_{415FDF1C-783B-9346-807C-08B60B3E2171}" xr6:coauthVersionLast="36" xr6:coauthVersionMax="36" xr10:uidLastSave="{00000000-0000-0000-0000-000000000000}"/>
  <bookViews>
    <workbookView xWindow="16800" yWindow="460" windowWidth="16800" windowHeight="19080" tabRatio="500" activeTab="1" xr2:uid="{00000000-000D-0000-FFFF-FFFF00000000}"/>
  </bookViews>
  <sheets>
    <sheet name="A males" sheetId="1" r:id="rId1"/>
    <sheet name="B males" sheetId="2" r:id="rId2"/>
    <sheet name="C males" sheetId="3" r:id="rId3"/>
    <sheet name="D males" sheetId="4" r:id="rId4"/>
    <sheet name="E males" sheetId="10" r:id="rId5"/>
    <sheet name="F males " sheetId="5" r:id="rId6"/>
    <sheet name="G males" sheetId="7" r:id="rId7"/>
    <sheet name="H males" sheetId="6" r:id="rId8"/>
    <sheet name="I males" sheetId="11" r:id="rId9"/>
    <sheet name="J males" sheetId="18" r:id="rId10"/>
    <sheet name="K males" sheetId="12" r:id="rId11"/>
    <sheet name="L males" sheetId="13" r:id="rId12"/>
    <sheet name="M males" sheetId="17" r:id="rId13"/>
    <sheet name="N males" sheetId="14" r:id="rId14"/>
    <sheet name="O males" sheetId="15" r:id="rId15"/>
    <sheet name="P males" sheetId="19" r:id="rId16"/>
    <sheet name="Q males" sheetId="20" r:id="rId17"/>
    <sheet name="R males" sheetId="16" r:id="rId18"/>
    <sheet name="Summary stats" sheetId="8" r:id="rId19"/>
  </sheets>
  <externalReferences>
    <externalReference r:id="rId20"/>
    <externalReference r:id="rId21"/>
  </externalReferenc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2" i="12" l="1"/>
  <c r="N73" i="12" s="1"/>
  <c r="O72" i="12"/>
  <c r="O73" i="12"/>
  <c r="F45" i="12"/>
  <c r="E45" i="12"/>
  <c r="F46" i="12"/>
  <c r="E46" i="12"/>
  <c r="C46" i="12"/>
  <c r="F47" i="12"/>
  <c r="E47" i="12"/>
  <c r="C47" i="12"/>
  <c r="F48" i="12"/>
  <c r="C48" i="12" s="1"/>
  <c r="E48" i="12"/>
  <c r="F49" i="12"/>
  <c r="E49" i="12"/>
  <c r="F50" i="12"/>
  <c r="E50" i="12"/>
  <c r="C50" i="12"/>
  <c r="B50" i="12" s="1"/>
  <c r="F51" i="12"/>
  <c r="E51" i="12"/>
  <c r="C51" i="12"/>
  <c r="F52" i="12"/>
  <c r="C52" i="12" s="1"/>
  <c r="B52" i="12" s="1"/>
  <c r="E52" i="12"/>
  <c r="F53" i="12"/>
  <c r="E53" i="12"/>
  <c r="C53" i="12" s="1"/>
  <c r="B53" i="12" s="1"/>
  <c r="C55" i="12"/>
  <c r="C56" i="12"/>
  <c r="C57" i="12"/>
  <c r="C58" i="12"/>
  <c r="C59" i="12"/>
  <c r="C60" i="12"/>
  <c r="C61" i="12"/>
  <c r="C62" i="12"/>
  <c r="C64" i="12"/>
  <c r="C65" i="12"/>
  <c r="C66" i="12"/>
  <c r="C67" i="12"/>
  <c r="C68" i="12"/>
  <c r="C70" i="12"/>
  <c r="C71" i="12"/>
  <c r="C63" i="12"/>
  <c r="C69" i="12"/>
  <c r="F72" i="12"/>
  <c r="F73" i="12" s="1"/>
  <c r="Q72" i="12"/>
  <c r="Q73" i="12" s="1"/>
  <c r="P72" i="12"/>
  <c r="P73" i="12" s="1"/>
  <c r="M72" i="12"/>
  <c r="M73" i="12" s="1"/>
  <c r="L72" i="12"/>
  <c r="L73" i="12" s="1"/>
  <c r="K72" i="12"/>
  <c r="K73" i="12" s="1"/>
  <c r="J72" i="12"/>
  <c r="J73" i="12" s="1"/>
  <c r="H45" i="12"/>
  <c r="H46" i="12"/>
  <c r="H47" i="12"/>
  <c r="H48" i="12"/>
  <c r="D48" i="12" s="1"/>
  <c r="B48" i="12" s="1"/>
  <c r="H49" i="12"/>
  <c r="G45" i="12"/>
  <c r="G46" i="12"/>
  <c r="D46" i="12" s="1"/>
  <c r="G47" i="12"/>
  <c r="D47" i="12" s="1"/>
  <c r="B47" i="12" s="1"/>
  <c r="G48" i="12"/>
  <c r="G49" i="12"/>
  <c r="D45" i="12"/>
  <c r="D49" i="12"/>
  <c r="D50" i="12"/>
  <c r="D51" i="12"/>
  <c r="D52" i="12"/>
  <c r="D54" i="12"/>
  <c r="D55" i="12"/>
  <c r="D56" i="12"/>
  <c r="D57" i="12"/>
  <c r="D58" i="12"/>
  <c r="B58" i="12" s="1"/>
  <c r="D59" i="12"/>
  <c r="D60" i="12"/>
  <c r="D61" i="12"/>
  <c r="D62" i="12"/>
  <c r="B62" i="12" s="1"/>
  <c r="D63" i="12"/>
  <c r="D64" i="12"/>
  <c r="D65" i="12"/>
  <c r="D66" i="12"/>
  <c r="D67" i="12"/>
  <c r="D68" i="12"/>
  <c r="D69" i="12"/>
  <c r="B69" i="12" s="1"/>
  <c r="D70" i="12"/>
  <c r="D71" i="12"/>
  <c r="C54" i="12"/>
  <c r="B54" i="12" s="1"/>
  <c r="B71" i="12"/>
  <c r="B68" i="12"/>
  <c r="B67" i="12"/>
  <c r="B64" i="12"/>
  <c r="B63" i="12"/>
  <c r="B60" i="12"/>
  <c r="B59" i="12"/>
  <c r="B56" i="12"/>
  <c r="B55" i="12"/>
  <c r="B51" i="12"/>
  <c r="AI4" i="8"/>
  <c r="G2" i="8"/>
  <c r="F2" i="8"/>
  <c r="E2" i="8"/>
  <c r="D2" i="8"/>
  <c r="C2" i="8"/>
  <c r="B2" i="8"/>
  <c r="AH4" i="8"/>
  <c r="AG4" i="8"/>
  <c r="AF4" i="8"/>
  <c r="D4" i="8"/>
  <c r="G4" i="8"/>
  <c r="AE4" i="8"/>
  <c r="C4" i="8"/>
  <c r="AD4" i="8" s="1"/>
  <c r="F4" i="8"/>
  <c r="B4" i="8"/>
  <c r="E4" i="8"/>
  <c r="B39" i="6"/>
  <c r="J4" i="8"/>
  <c r="I4" i="8"/>
  <c r="H4" i="8"/>
  <c r="G3" i="8"/>
  <c r="F3" i="8"/>
  <c r="E3" i="8"/>
  <c r="D3" i="8"/>
  <c r="C3" i="8"/>
  <c r="B3" i="8"/>
  <c r="H39" i="6"/>
  <c r="E39" i="6"/>
  <c r="H39" i="20"/>
  <c r="E39" i="20"/>
  <c r="B39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 s="1"/>
  <c r="D6" i="20"/>
  <c r="D7" i="20"/>
  <c r="D8" i="20"/>
  <c r="D9" i="20"/>
  <c r="D10" i="20"/>
  <c r="B10" i="20" s="1"/>
  <c r="D11" i="20"/>
  <c r="D12" i="20"/>
  <c r="D13" i="20"/>
  <c r="D14" i="20"/>
  <c r="B14" i="20" s="1"/>
  <c r="D15" i="20"/>
  <c r="D16" i="20"/>
  <c r="D17" i="20"/>
  <c r="D18" i="20"/>
  <c r="B18" i="20" s="1"/>
  <c r="D19" i="20"/>
  <c r="D20" i="20"/>
  <c r="D21" i="20"/>
  <c r="D22" i="20"/>
  <c r="B22" i="20" s="1"/>
  <c r="D23" i="20"/>
  <c r="D24" i="20"/>
  <c r="D25" i="20"/>
  <c r="D26" i="20"/>
  <c r="B26" i="20" s="1"/>
  <c r="D27" i="20"/>
  <c r="D28" i="20"/>
  <c r="D29" i="20"/>
  <c r="D30" i="20"/>
  <c r="B30" i="20" s="1"/>
  <c r="D31" i="20"/>
  <c r="D32" i="20"/>
  <c r="D33" i="20"/>
  <c r="D34" i="20"/>
  <c r="B34" i="20" s="1"/>
  <c r="D35" i="20"/>
  <c r="H36" i="20"/>
  <c r="H37" i="20" s="1"/>
  <c r="G36" i="20"/>
  <c r="G37" i="20"/>
  <c r="F36" i="20"/>
  <c r="F37" i="20" s="1"/>
  <c r="E36" i="20"/>
  <c r="E37" i="20" s="1"/>
  <c r="B35" i="20"/>
  <c r="B32" i="20"/>
  <c r="B31" i="20"/>
  <c r="B28" i="20"/>
  <c r="B27" i="20"/>
  <c r="B24" i="20"/>
  <c r="B23" i="20"/>
  <c r="B20" i="20"/>
  <c r="B19" i="20"/>
  <c r="B16" i="20"/>
  <c r="B15" i="20"/>
  <c r="B12" i="20"/>
  <c r="B11" i="20"/>
  <c r="B8" i="20"/>
  <c r="B7" i="20"/>
  <c r="D16" i="19"/>
  <c r="D17" i="19"/>
  <c r="D19" i="19"/>
  <c r="D20" i="19"/>
  <c r="D22" i="19"/>
  <c r="D26" i="19"/>
  <c r="D27" i="19"/>
  <c r="D28" i="19"/>
  <c r="D29" i="19"/>
  <c r="D30" i="19"/>
  <c r="D31" i="19"/>
  <c r="D32" i="19"/>
  <c r="D33" i="19"/>
  <c r="D34" i="19"/>
  <c r="D35" i="19"/>
  <c r="E8" i="19"/>
  <c r="E9" i="19"/>
  <c r="E10" i="19"/>
  <c r="E11" i="19"/>
  <c r="E12" i="19"/>
  <c r="E13" i="19"/>
  <c r="E14" i="19"/>
  <c r="E15" i="19"/>
  <c r="F8" i="19"/>
  <c r="F9" i="19"/>
  <c r="F10" i="19"/>
  <c r="F11" i="19"/>
  <c r="F12" i="19"/>
  <c r="F13" i="19"/>
  <c r="F14" i="19"/>
  <c r="F15" i="19"/>
  <c r="G8" i="19"/>
  <c r="G9" i="19"/>
  <c r="G10" i="19"/>
  <c r="G11" i="19"/>
  <c r="G12" i="19"/>
  <c r="G13" i="19"/>
  <c r="G14" i="19"/>
  <c r="G15" i="19"/>
  <c r="H8" i="19"/>
  <c r="H9" i="19"/>
  <c r="H10" i="19"/>
  <c r="H11" i="19"/>
  <c r="H12" i="19"/>
  <c r="H13" i="19"/>
  <c r="H14" i="19"/>
  <c r="H15" i="19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12" i="17"/>
  <c r="D13" i="17"/>
  <c r="B13" i="17" s="1"/>
  <c r="D14" i="17"/>
  <c r="D15" i="17"/>
  <c r="D16" i="17"/>
  <c r="D17" i="17"/>
  <c r="B17" i="17" s="1"/>
  <c r="D18" i="17"/>
  <c r="D19" i="17"/>
  <c r="D20" i="17"/>
  <c r="D21" i="17"/>
  <c r="B21" i="17" s="1"/>
  <c r="D22" i="17"/>
  <c r="D23" i="17"/>
  <c r="D24" i="17"/>
  <c r="D25" i="17"/>
  <c r="D26" i="17"/>
  <c r="C29" i="17"/>
  <c r="C11" i="17"/>
  <c r="C32" i="17"/>
  <c r="C33" i="17"/>
  <c r="C34" i="17"/>
  <c r="C35" i="17"/>
  <c r="D12" i="17"/>
  <c r="D32" i="17"/>
  <c r="D33" i="17"/>
  <c r="D34" i="17"/>
  <c r="B34" i="17" s="1"/>
  <c r="D35" i="17"/>
  <c r="D29" i="17"/>
  <c r="E11" i="17"/>
  <c r="F11" i="17"/>
  <c r="G11" i="17"/>
  <c r="H11" i="17"/>
  <c r="E10" i="17"/>
  <c r="C10" i="17" s="1"/>
  <c r="F10" i="17"/>
  <c r="G10" i="17"/>
  <c r="H10" i="17"/>
  <c r="D10" i="17" s="1"/>
  <c r="G10" i="18"/>
  <c r="D10" i="18" s="1"/>
  <c r="H10" i="18"/>
  <c r="H11" i="18"/>
  <c r="G11" i="18"/>
  <c r="H12" i="18"/>
  <c r="G12" i="18"/>
  <c r="D12" i="18" s="1"/>
  <c r="B12" i="18" s="1"/>
  <c r="H13" i="18"/>
  <c r="G13" i="18"/>
  <c r="D13" i="18"/>
  <c r="H14" i="18"/>
  <c r="G14" i="18"/>
  <c r="E10" i="18"/>
  <c r="E11" i="18"/>
  <c r="C11" i="18" s="1"/>
  <c r="E12" i="18"/>
  <c r="C12" i="18" s="1"/>
  <c r="E13" i="18"/>
  <c r="E14" i="18"/>
  <c r="F10" i="18"/>
  <c r="F36" i="18" s="1"/>
  <c r="F37" i="18" s="1"/>
  <c r="F11" i="18"/>
  <c r="F12" i="18"/>
  <c r="F13" i="18"/>
  <c r="F14" i="18"/>
  <c r="C14" i="18" s="1"/>
  <c r="F9" i="18"/>
  <c r="E9" i="18"/>
  <c r="C9" i="18"/>
  <c r="C10" i="18"/>
  <c r="C13" i="18"/>
  <c r="C19" i="18"/>
  <c r="C20" i="18"/>
  <c r="C16" i="18"/>
  <c r="C17" i="18"/>
  <c r="C21" i="18"/>
  <c r="C22" i="18"/>
  <c r="C23" i="18"/>
  <c r="C24" i="18"/>
  <c r="C25" i="18"/>
  <c r="C27" i="18"/>
  <c r="C28" i="18"/>
  <c r="C29" i="18"/>
  <c r="C30" i="18"/>
  <c r="C31" i="18"/>
  <c r="C33" i="18"/>
  <c r="C34" i="18"/>
  <c r="C35" i="18"/>
  <c r="H9" i="18"/>
  <c r="G9" i="18"/>
  <c r="D16" i="18"/>
  <c r="D17" i="18"/>
  <c r="D19" i="18"/>
  <c r="D20" i="18"/>
  <c r="D21" i="18"/>
  <c r="D22" i="18"/>
  <c r="D23" i="18"/>
  <c r="D24" i="18"/>
  <c r="D25" i="18"/>
  <c r="D27" i="18"/>
  <c r="D28" i="18"/>
  <c r="D29" i="18"/>
  <c r="D30" i="18"/>
  <c r="D31" i="18"/>
  <c r="D33" i="18"/>
  <c r="D34" i="18"/>
  <c r="D35" i="18"/>
  <c r="H36" i="18"/>
  <c r="H37" i="18" s="1"/>
  <c r="E7" i="19"/>
  <c r="C7" i="19" s="1"/>
  <c r="F7" i="19"/>
  <c r="C8" i="19"/>
  <c r="C9" i="19"/>
  <c r="C10" i="19"/>
  <c r="C12" i="19"/>
  <c r="C13" i="19"/>
  <c r="B13" i="19" s="1"/>
  <c r="C14" i="19"/>
  <c r="C16" i="19"/>
  <c r="C17" i="19"/>
  <c r="B17" i="19" s="1"/>
  <c r="C19" i="19"/>
  <c r="C20" i="19"/>
  <c r="C22" i="19"/>
  <c r="C26" i="19"/>
  <c r="B26" i="19" s="1"/>
  <c r="C27" i="19"/>
  <c r="C28" i="19"/>
  <c r="C29" i="19"/>
  <c r="C30" i="19"/>
  <c r="B30" i="19" s="1"/>
  <c r="C31" i="19"/>
  <c r="C32" i="19"/>
  <c r="C33" i="19"/>
  <c r="C34" i="19"/>
  <c r="B34" i="19" s="1"/>
  <c r="C35" i="19"/>
  <c r="G7" i="19"/>
  <c r="H7" i="19"/>
  <c r="D9" i="19"/>
  <c r="D10" i="19"/>
  <c r="D13" i="19"/>
  <c r="D14" i="19"/>
  <c r="Q36" i="19"/>
  <c r="Q37" i="19"/>
  <c r="P36" i="19"/>
  <c r="P37" i="19" s="1"/>
  <c r="O36" i="19"/>
  <c r="O37" i="19"/>
  <c r="N36" i="19"/>
  <c r="N37" i="19" s="1"/>
  <c r="M36" i="19"/>
  <c r="M37" i="19" s="1"/>
  <c r="L36" i="19"/>
  <c r="L37" i="19" s="1"/>
  <c r="K36" i="19"/>
  <c r="K37" i="19" s="1"/>
  <c r="J36" i="19"/>
  <c r="J37" i="19" s="1"/>
  <c r="H36" i="19"/>
  <c r="H37" i="19"/>
  <c r="F36" i="19"/>
  <c r="F37" i="19" s="1"/>
  <c r="E36" i="19"/>
  <c r="E37" i="19" s="1"/>
  <c r="B35" i="19"/>
  <c r="B33" i="19"/>
  <c r="B32" i="19"/>
  <c r="B31" i="19"/>
  <c r="B29" i="19"/>
  <c r="B28" i="19"/>
  <c r="B27" i="19"/>
  <c r="B22" i="19"/>
  <c r="B20" i="19"/>
  <c r="B19" i="19"/>
  <c r="B16" i="19"/>
  <c r="B14" i="19"/>
  <c r="B10" i="19"/>
  <c r="Q36" i="18"/>
  <c r="Q37" i="18"/>
  <c r="P36" i="18"/>
  <c r="P37" i="18"/>
  <c r="O36" i="18"/>
  <c r="O37" i="18"/>
  <c r="N36" i="18"/>
  <c r="N37" i="18"/>
  <c r="M36" i="18"/>
  <c r="M37" i="18"/>
  <c r="L36" i="18"/>
  <c r="L37" i="18"/>
  <c r="K36" i="18"/>
  <c r="K37" i="18"/>
  <c r="J36" i="18"/>
  <c r="J37" i="18"/>
  <c r="B34" i="18"/>
  <c r="B33" i="18"/>
  <c r="B31" i="18"/>
  <c r="B29" i="18"/>
  <c r="B28" i="18"/>
  <c r="B27" i="18"/>
  <c r="B24" i="18"/>
  <c r="B23" i="18"/>
  <c r="B22" i="18"/>
  <c r="B20" i="18"/>
  <c r="B19" i="18"/>
  <c r="B17" i="18"/>
  <c r="B13" i="18"/>
  <c r="B10" i="18"/>
  <c r="E6" i="17"/>
  <c r="E36" i="17" s="1"/>
  <c r="E37" i="17" s="1"/>
  <c r="F6" i="17"/>
  <c r="C6" i="17"/>
  <c r="E7" i="17"/>
  <c r="C7" i="17" s="1"/>
  <c r="B7" i="17" s="1"/>
  <c r="F7" i="17"/>
  <c r="F36" i="17" s="1"/>
  <c r="F37" i="17" s="1"/>
  <c r="E8" i="17"/>
  <c r="F8" i="17"/>
  <c r="C8" i="17" s="1"/>
  <c r="E9" i="17"/>
  <c r="F9" i="17"/>
  <c r="G6" i="17"/>
  <c r="H6" i="17"/>
  <c r="H36" i="17" s="1"/>
  <c r="H37" i="17" s="1"/>
  <c r="G7" i="17"/>
  <c r="H7" i="17"/>
  <c r="D7" i="17"/>
  <c r="G8" i="17"/>
  <c r="H8" i="17"/>
  <c r="G9" i="17"/>
  <c r="D9" i="17" s="1"/>
  <c r="H9" i="17"/>
  <c r="D11" i="17"/>
  <c r="Q36" i="17"/>
  <c r="Q37" i="17" s="1"/>
  <c r="P36" i="17"/>
  <c r="P37" i="17"/>
  <c r="O36" i="17"/>
  <c r="O37" i="17" s="1"/>
  <c r="N36" i="17"/>
  <c r="N37" i="17" s="1"/>
  <c r="M36" i="17"/>
  <c r="M37" i="17" s="1"/>
  <c r="L36" i="17"/>
  <c r="L37" i="17"/>
  <c r="K36" i="17"/>
  <c r="K37" i="17" s="1"/>
  <c r="J36" i="17"/>
  <c r="J37" i="17" s="1"/>
  <c r="B35" i="17"/>
  <c r="B33" i="17"/>
  <c r="B32" i="17"/>
  <c r="B29" i="17"/>
  <c r="B26" i="17"/>
  <c r="B25" i="17"/>
  <c r="B24" i="17"/>
  <c r="B23" i="17"/>
  <c r="B22" i="17"/>
  <c r="B20" i="17"/>
  <c r="B19" i="17"/>
  <c r="B18" i="17"/>
  <c r="B16" i="17"/>
  <c r="B15" i="17"/>
  <c r="B14" i="17"/>
  <c r="B12" i="17"/>
  <c r="B11" i="17"/>
  <c r="B10" i="17"/>
  <c r="H6" i="16"/>
  <c r="H7" i="16"/>
  <c r="H8" i="16"/>
  <c r="H9" i="16"/>
  <c r="H10" i="16"/>
  <c r="F6" i="16"/>
  <c r="E6" i="16"/>
  <c r="C6" i="16" s="1"/>
  <c r="F7" i="16"/>
  <c r="E7" i="16"/>
  <c r="C7" i="16"/>
  <c r="B7" i="16" s="1"/>
  <c r="F8" i="16"/>
  <c r="E8" i="16"/>
  <c r="F9" i="16"/>
  <c r="E9" i="16"/>
  <c r="C9" i="16" s="1"/>
  <c r="B9" i="16" s="1"/>
  <c r="F10" i="16"/>
  <c r="E10" i="16"/>
  <c r="C10" i="16"/>
  <c r="C11" i="16"/>
  <c r="C12" i="16"/>
  <c r="C13" i="16"/>
  <c r="C14" i="16"/>
  <c r="C15" i="16"/>
  <c r="C17" i="16"/>
  <c r="C18" i="16"/>
  <c r="C19" i="16"/>
  <c r="C21" i="16"/>
  <c r="C22" i="16"/>
  <c r="C23" i="16"/>
  <c r="C24" i="16"/>
  <c r="C25" i="16"/>
  <c r="C28" i="16"/>
  <c r="C29" i="16"/>
  <c r="C30" i="16"/>
  <c r="C31" i="16"/>
  <c r="C32" i="16"/>
  <c r="C33" i="16"/>
  <c r="C34" i="16"/>
  <c r="C35" i="16"/>
  <c r="G6" i="16"/>
  <c r="D6" i="16" s="1"/>
  <c r="G7" i="16"/>
  <c r="D7" i="16"/>
  <c r="G8" i="16"/>
  <c r="D8" i="16" s="1"/>
  <c r="G9" i="16"/>
  <c r="D9" i="16" s="1"/>
  <c r="G10" i="16"/>
  <c r="D10" i="16" s="1"/>
  <c r="B10" i="16" s="1"/>
  <c r="D11" i="16"/>
  <c r="B11" i="16"/>
  <c r="D12" i="16"/>
  <c r="B12" i="16"/>
  <c r="D13" i="16"/>
  <c r="B13" i="16"/>
  <c r="D14" i="16"/>
  <c r="B14" i="16"/>
  <c r="D15" i="16"/>
  <c r="B15" i="16"/>
  <c r="D17" i="16"/>
  <c r="B17" i="16"/>
  <c r="D18" i="16"/>
  <c r="B18" i="16"/>
  <c r="D19" i="16"/>
  <c r="B19" i="16"/>
  <c r="D21" i="16"/>
  <c r="B21" i="16"/>
  <c r="D22" i="16"/>
  <c r="B22" i="16"/>
  <c r="D23" i="16"/>
  <c r="B23" i="16"/>
  <c r="D24" i="16"/>
  <c r="B24" i="16"/>
  <c r="D25" i="16"/>
  <c r="B25" i="16"/>
  <c r="D28" i="16"/>
  <c r="B28" i="16"/>
  <c r="D29" i="16"/>
  <c r="B29" i="16"/>
  <c r="D30" i="16"/>
  <c r="B30" i="16"/>
  <c r="D31" i="16"/>
  <c r="B31" i="16"/>
  <c r="D32" i="16"/>
  <c r="B32" i="16"/>
  <c r="D33" i="16"/>
  <c r="B33" i="16"/>
  <c r="D34" i="16"/>
  <c r="B34" i="16"/>
  <c r="D35" i="16"/>
  <c r="B35" i="16"/>
  <c r="Q36" i="16"/>
  <c r="Q37" i="16"/>
  <c r="P36" i="16"/>
  <c r="P37" i="16"/>
  <c r="O36" i="16"/>
  <c r="O37" i="16"/>
  <c r="N36" i="16"/>
  <c r="N37" i="16"/>
  <c r="M36" i="16"/>
  <c r="M37" i="16"/>
  <c r="L36" i="16"/>
  <c r="L37" i="16"/>
  <c r="K36" i="16"/>
  <c r="K37" i="16"/>
  <c r="J36" i="16"/>
  <c r="J37" i="16"/>
  <c r="F36" i="16"/>
  <c r="F37" i="16" s="1"/>
  <c r="E36" i="16"/>
  <c r="E37" i="16" s="1"/>
  <c r="H52" i="15"/>
  <c r="G52" i="15"/>
  <c r="F52" i="15"/>
  <c r="E52" i="15"/>
  <c r="D50" i="15"/>
  <c r="D51" i="15"/>
  <c r="D52" i="15"/>
  <c r="C50" i="15"/>
  <c r="C51" i="15"/>
  <c r="B51" i="15" s="1"/>
  <c r="B50" i="15"/>
  <c r="B52" i="15" s="1"/>
  <c r="H45" i="15"/>
  <c r="G45" i="15"/>
  <c r="F45" i="15"/>
  <c r="E45" i="15"/>
  <c r="D43" i="15"/>
  <c r="D45" i="15" s="1"/>
  <c r="D44" i="15"/>
  <c r="C43" i="15"/>
  <c r="C45" i="15" s="1"/>
  <c r="C44" i="15"/>
  <c r="B44" i="15"/>
  <c r="E7" i="15"/>
  <c r="E8" i="15"/>
  <c r="E9" i="15"/>
  <c r="C9" i="15" s="1"/>
  <c r="B9" i="15" s="1"/>
  <c r="E10" i="15"/>
  <c r="C10" i="15" s="1"/>
  <c r="B10" i="15" s="1"/>
  <c r="E11" i="15"/>
  <c r="E12" i="15"/>
  <c r="G7" i="15"/>
  <c r="G8" i="15"/>
  <c r="G9" i="15"/>
  <c r="G10" i="15"/>
  <c r="G11" i="15"/>
  <c r="G12" i="15"/>
  <c r="E6" i="15"/>
  <c r="C6" i="15" s="1"/>
  <c r="C7" i="15"/>
  <c r="C8" i="15"/>
  <c r="C11" i="15"/>
  <c r="C12" i="15"/>
  <c r="C13" i="15"/>
  <c r="C14" i="15"/>
  <c r="C15" i="15"/>
  <c r="B15" i="15" s="1"/>
  <c r="C16" i="15"/>
  <c r="C17" i="15"/>
  <c r="C18" i="15"/>
  <c r="C19" i="15"/>
  <c r="B19" i="15" s="1"/>
  <c r="C20" i="15"/>
  <c r="C21" i="15"/>
  <c r="C22" i="15"/>
  <c r="C23" i="15"/>
  <c r="B23" i="15" s="1"/>
  <c r="C24" i="15"/>
  <c r="C25" i="15"/>
  <c r="C26" i="15"/>
  <c r="C27" i="15"/>
  <c r="B27" i="15" s="1"/>
  <c r="C28" i="15"/>
  <c r="C29" i="15"/>
  <c r="C30" i="15"/>
  <c r="C31" i="15"/>
  <c r="B31" i="15" s="1"/>
  <c r="C32" i="15"/>
  <c r="C33" i="15"/>
  <c r="C34" i="15"/>
  <c r="C35" i="15"/>
  <c r="B35" i="15" s="1"/>
  <c r="G6" i="15"/>
  <c r="D6" i="15" s="1"/>
  <c r="D36" i="15" s="1"/>
  <c r="D37" i="15" s="1"/>
  <c r="D7" i="15"/>
  <c r="B7" i="15" s="1"/>
  <c r="D8" i="15"/>
  <c r="D9" i="15"/>
  <c r="D10" i="15"/>
  <c r="D11" i="15"/>
  <c r="B11" i="15" s="1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M36" i="15"/>
  <c r="M37" i="15" s="1"/>
  <c r="L36" i="15"/>
  <c r="L37" i="15" s="1"/>
  <c r="K36" i="15"/>
  <c r="K37" i="15" s="1"/>
  <c r="J36" i="15"/>
  <c r="J37" i="15" s="1"/>
  <c r="H36" i="15"/>
  <c r="H37" i="15" s="1"/>
  <c r="G36" i="15"/>
  <c r="G37" i="15" s="1"/>
  <c r="F36" i="15"/>
  <c r="F37" i="15" s="1"/>
  <c r="E36" i="15"/>
  <c r="E37" i="15" s="1"/>
  <c r="B34" i="15"/>
  <c r="B33" i="15"/>
  <c r="B32" i="15"/>
  <c r="B30" i="15"/>
  <c r="B29" i="15"/>
  <c r="B28" i="15"/>
  <c r="B26" i="15"/>
  <c r="B25" i="15"/>
  <c r="B24" i="15"/>
  <c r="B22" i="15"/>
  <c r="B21" i="15"/>
  <c r="B20" i="15"/>
  <c r="B18" i="15"/>
  <c r="B17" i="15"/>
  <c r="B16" i="15"/>
  <c r="B14" i="15"/>
  <c r="B13" i="15"/>
  <c r="B12" i="15"/>
  <c r="B8" i="15"/>
  <c r="D45" i="14"/>
  <c r="D44" i="14"/>
  <c r="D46" i="14" s="1"/>
  <c r="H46" i="14"/>
  <c r="G46" i="14"/>
  <c r="F46" i="14"/>
  <c r="E46" i="14"/>
  <c r="C44" i="14"/>
  <c r="C46" i="14" s="1"/>
  <c r="C45" i="14"/>
  <c r="B45" i="14"/>
  <c r="B39" i="14"/>
  <c r="H39" i="14"/>
  <c r="E39" i="14"/>
  <c r="C7" i="14"/>
  <c r="B7" i="14" s="1"/>
  <c r="D7" i="14"/>
  <c r="C8" i="14"/>
  <c r="B8" i="14" s="1"/>
  <c r="D8" i="14"/>
  <c r="C9" i="14"/>
  <c r="D9" i="14"/>
  <c r="B9" i="14" s="1"/>
  <c r="C10" i="14"/>
  <c r="D10" i="14"/>
  <c r="B10" i="14"/>
  <c r="C11" i="14"/>
  <c r="B11" i="14" s="1"/>
  <c r="D11" i="14"/>
  <c r="C12" i="14"/>
  <c r="B12" i="14" s="1"/>
  <c r="D12" i="14"/>
  <c r="C13" i="14"/>
  <c r="D13" i="14"/>
  <c r="B13" i="14" s="1"/>
  <c r="C14" i="14"/>
  <c r="D14" i="14"/>
  <c r="B14" i="14"/>
  <c r="C15" i="14"/>
  <c r="B15" i="14" s="1"/>
  <c r="D15" i="14"/>
  <c r="C16" i="14"/>
  <c r="B16" i="14" s="1"/>
  <c r="D16" i="14"/>
  <c r="C17" i="14"/>
  <c r="D17" i="14"/>
  <c r="B17" i="14" s="1"/>
  <c r="C18" i="14"/>
  <c r="D18" i="14"/>
  <c r="B18" i="14"/>
  <c r="C19" i="14"/>
  <c r="B19" i="14" s="1"/>
  <c r="D19" i="14"/>
  <c r="C20" i="14"/>
  <c r="B20" i="14" s="1"/>
  <c r="D20" i="14"/>
  <c r="C21" i="14"/>
  <c r="D21" i="14"/>
  <c r="B21" i="14" s="1"/>
  <c r="C22" i="14"/>
  <c r="D22" i="14"/>
  <c r="B22" i="14"/>
  <c r="C23" i="14"/>
  <c r="B23" i="14" s="1"/>
  <c r="D23" i="14"/>
  <c r="C24" i="14"/>
  <c r="B24" i="14" s="1"/>
  <c r="D24" i="14"/>
  <c r="C25" i="14"/>
  <c r="D25" i="14"/>
  <c r="B25" i="14" s="1"/>
  <c r="C26" i="14"/>
  <c r="D26" i="14"/>
  <c r="B26" i="14"/>
  <c r="C27" i="14"/>
  <c r="B27" i="14" s="1"/>
  <c r="D27" i="14"/>
  <c r="C28" i="14"/>
  <c r="B28" i="14" s="1"/>
  <c r="D28" i="14"/>
  <c r="C29" i="14"/>
  <c r="D29" i="14"/>
  <c r="B29" i="14" s="1"/>
  <c r="C30" i="14"/>
  <c r="D30" i="14"/>
  <c r="B30" i="14"/>
  <c r="C31" i="14"/>
  <c r="B31" i="14" s="1"/>
  <c r="D31" i="14"/>
  <c r="C32" i="14"/>
  <c r="B32" i="14" s="1"/>
  <c r="D32" i="14"/>
  <c r="C33" i="14"/>
  <c r="D33" i="14"/>
  <c r="B33" i="14" s="1"/>
  <c r="C34" i="14"/>
  <c r="D34" i="14"/>
  <c r="B34" i="14"/>
  <c r="C35" i="14"/>
  <c r="B35" i="14" s="1"/>
  <c r="D35" i="14"/>
  <c r="C6" i="14"/>
  <c r="B6" i="14" s="1"/>
  <c r="D6" i="14"/>
  <c r="D36" i="14"/>
  <c r="D37" i="14" s="1"/>
  <c r="E36" i="14"/>
  <c r="E37" i="14"/>
  <c r="F36" i="14"/>
  <c r="F37" i="14" s="1"/>
  <c r="G36" i="14"/>
  <c r="G37" i="14"/>
  <c r="H36" i="14"/>
  <c r="H37" i="14" s="1"/>
  <c r="G7" i="13"/>
  <c r="G8" i="13"/>
  <c r="G9" i="13"/>
  <c r="G10" i="13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E7" i="13"/>
  <c r="C7" i="13" s="1"/>
  <c r="B7" i="13" s="1"/>
  <c r="E8" i="13"/>
  <c r="C8" i="13" s="1"/>
  <c r="B8" i="13" s="1"/>
  <c r="E9" i="13"/>
  <c r="C9" i="13" s="1"/>
  <c r="B9" i="13" s="1"/>
  <c r="E10" i="13"/>
  <c r="C10" i="13" s="1"/>
  <c r="B10" i="13" s="1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E6" i="13"/>
  <c r="C6" i="13" s="1"/>
  <c r="G6" i="13"/>
  <c r="D6" i="13" s="1"/>
  <c r="D36" i="13" s="1"/>
  <c r="D37" i="13" s="1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B25" i="13" s="1"/>
  <c r="D26" i="13"/>
  <c r="D27" i="13"/>
  <c r="D28" i="13"/>
  <c r="D29" i="13"/>
  <c r="B29" i="13" s="1"/>
  <c r="D30" i="13"/>
  <c r="D31" i="13"/>
  <c r="D32" i="13"/>
  <c r="D33" i="13"/>
  <c r="B33" i="13" s="1"/>
  <c r="D34" i="13"/>
  <c r="B34" i="13" s="1"/>
  <c r="D35" i="13"/>
  <c r="M36" i="13"/>
  <c r="M37" i="13" s="1"/>
  <c r="L36" i="13"/>
  <c r="L37" i="13" s="1"/>
  <c r="K36" i="13"/>
  <c r="K37" i="13" s="1"/>
  <c r="J36" i="13"/>
  <c r="J37" i="13" s="1"/>
  <c r="H36" i="13"/>
  <c r="H37" i="13" s="1"/>
  <c r="G36" i="13"/>
  <c r="G37" i="13" s="1"/>
  <c r="F36" i="13"/>
  <c r="F37" i="13" s="1"/>
  <c r="E36" i="13"/>
  <c r="E37" i="13" s="1"/>
  <c r="B35" i="13"/>
  <c r="B32" i="13"/>
  <c r="B31" i="13"/>
  <c r="B30" i="13"/>
  <c r="B28" i="13"/>
  <c r="B27" i="13"/>
  <c r="B26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39" i="12"/>
  <c r="E39" i="12"/>
  <c r="H39" i="12"/>
  <c r="F36" i="12"/>
  <c r="F37" i="12"/>
  <c r="G36" i="12"/>
  <c r="G37" i="12" s="1"/>
  <c r="H36" i="12"/>
  <c r="H37" i="12"/>
  <c r="C7" i="12"/>
  <c r="C8" i="12"/>
  <c r="C9" i="12"/>
  <c r="C10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36" i="12" s="1"/>
  <c r="C26" i="12"/>
  <c r="C27" i="12"/>
  <c r="C29" i="12"/>
  <c r="C30" i="12"/>
  <c r="C31" i="12"/>
  <c r="C32" i="12"/>
  <c r="C34" i="12"/>
  <c r="C35" i="12"/>
  <c r="D7" i="12"/>
  <c r="D8" i="12"/>
  <c r="D9" i="12"/>
  <c r="D36" i="12" s="1"/>
  <c r="D37" i="12" s="1"/>
  <c r="D10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9" i="12"/>
  <c r="D30" i="12"/>
  <c r="D31" i="12"/>
  <c r="D32" i="12"/>
  <c r="B32" i="12" s="1"/>
  <c r="D34" i="12"/>
  <c r="D35" i="12"/>
  <c r="E36" i="12"/>
  <c r="E37" i="12" s="1"/>
  <c r="B35" i="12"/>
  <c r="B34" i="12"/>
  <c r="B31" i="12"/>
  <c r="B30" i="12"/>
  <c r="B29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0" i="12"/>
  <c r="B9" i="12"/>
  <c r="B8" i="12"/>
  <c r="B7" i="12"/>
  <c r="B54" i="11"/>
  <c r="D54" i="11"/>
  <c r="C54" i="11"/>
  <c r="H56" i="11"/>
  <c r="G56" i="11"/>
  <c r="F56" i="11"/>
  <c r="E56" i="11"/>
  <c r="D50" i="11"/>
  <c r="D51" i="11"/>
  <c r="D52" i="11"/>
  <c r="D53" i="11"/>
  <c r="D55" i="11"/>
  <c r="D56" i="11"/>
  <c r="C50" i="11"/>
  <c r="C56" i="11" s="1"/>
  <c r="C51" i="11"/>
  <c r="C52" i="11"/>
  <c r="C53" i="11"/>
  <c r="B53" i="11" s="1"/>
  <c r="C55" i="11"/>
  <c r="B55" i="11" s="1"/>
  <c r="B51" i="11"/>
  <c r="B52" i="11"/>
  <c r="H45" i="11"/>
  <c r="G45" i="11"/>
  <c r="F45" i="11"/>
  <c r="E45" i="11"/>
  <c r="D43" i="11"/>
  <c r="D45" i="11" s="1"/>
  <c r="D44" i="11"/>
  <c r="C43" i="11"/>
  <c r="C45" i="11" s="1"/>
  <c r="C44" i="11"/>
  <c r="B44" i="11"/>
  <c r="F7" i="11"/>
  <c r="E7" i="11"/>
  <c r="C7" i="11"/>
  <c r="F8" i="11"/>
  <c r="C8" i="11" s="1"/>
  <c r="B8" i="11" s="1"/>
  <c r="E8" i="11"/>
  <c r="F9" i="11"/>
  <c r="C9" i="11" s="1"/>
  <c r="B9" i="11" s="1"/>
  <c r="E9" i="11"/>
  <c r="F10" i="11"/>
  <c r="E10" i="11"/>
  <c r="C10" i="11" s="1"/>
  <c r="B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F6" i="11"/>
  <c r="E6" i="11"/>
  <c r="C6" i="11" s="1"/>
  <c r="G6" i="11"/>
  <c r="G7" i="11"/>
  <c r="G8" i="11"/>
  <c r="G36" i="11" s="1"/>
  <c r="G37" i="11" s="1"/>
  <c r="G9" i="11"/>
  <c r="G10" i="11"/>
  <c r="H6" i="11"/>
  <c r="H7" i="11"/>
  <c r="H8" i="11"/>
  <c r="H9" i="11"/>
  <c r="H10" i="11"/>
  <c r="H36" i="11" s="1"/>
  <c r="H37" i="11" s="1"/>
  <c r="D11" i="11"/>
  <c r="B11" i="11"/>
  <c r="D12" i="11"/>
  <c r="B12" i="11" s="1"/>
  <c r="D13" i="11"/>
  <c r="B13" i="11"/>
  <c r="D14" i="11"/>
  <c r="B14" i="11" s="1"/>
  <c r="D15" i="11"/>
  <c r="B15" i="11"/>
  <c r="D16" i="11"/>
  <c r="B16" i="11" s="1"/>
  <c r="D17" i="11"/>
  <c r="B17" i="11"/>
  <c r="D18" i="11"/>
  <c r="B18" i="11" s="1"/>
  <c r="D19" i="11"/>
  <c r="B19" i="11"/>
  <c r="D20" i="11"/>
  <c r="B20" i="11" s="1"/>
  <c r="D21" i="11"/>
  <c r="B21" i="11"/>
  <c r="D22" i="11"/>
  <c r="B22" i="11" s="1"/>
  <c r="D23" i="11"/>
  <c r="B23" i="11"/>
  <c r="D24" i="11"/>
  <c r="B24" i="11" s="1"/>
  <c r="D25" i="11"/>
  <c r="B25" i="11"/>
  <c r="D26" i="11"/>
  <c r="B26" i="11" s="1"/>
  <c r="D27" i="11"/>
  <c r="B27" i="11"/>
  <c r="D28" i="11"/>
  <c r="B28" i="11" s="1"/>
  <c r="D29" i="11"/>
  <c r="B29" i="11"/>
  <c r="D30" i="11"/>
  <c r="B30" i="11" s="1"/>
  <c r="D31" i="11"/>
  <c r="B31" i="11"/>
  <c r="D32" i="11"/>
  <c r="B32" i="11" s="1"/>
  <c r="D33" i="11"/>
  <c r="B33" i="11"/>
  <c r="D34" i="11"/>
  <c r="B34" i="11" s="1"/>
  <c r="D35" i="11"/>
  <c r="B35" i="11"/>
  <c r="D6" i="11"/>
  <c r="D7" i="11"/>
  <c r="B7" i="11"/>
  <c r="D8" i="11"/>
  <c r="D9" i="11"/>
  <c r="D10" i="11"/>
  <c r="D36" i="11"/>
  <c r="E36" i="11"/>
  <c r="F36" i="11"/>
  <c r="Q36" i="11"/>
  <c r="Q37" i="11" s="1"/>
  <c r="P36" i="11"/>
  <c r="P37" i="11"/>
  <c r="O36" i="11"/>
  <c r="O37" i="11" s="1"/>
  <c r="N36" i="11"/>
  <c r="N37" i="11" s="1"/>
  <c r="M36" i="11"/>
  <c r="M37" i="11" s="1"/>
  <c r="L36" i="11"/>
  <c r="L37" i="11"/>
  <c r="K36" i="11"/>
  <c r="K37" i="11" s="1"/>
  <c r="J36" i="11"/>
  <c r="J37" i="11"/>
  <c r="F37" i="11"/>
  <c r="E37" i="11"/>
  <c r="D37" i="11"/>
  <c r="AG5" i="8"/>
  <c r="AG6" i="8"/>
  <c r="AG7" i="8"/>
  <c r="AG2" i="8"/>
  <c r="AG3" i="8"/>
  <c r="E49" i="10"/>
  <c r="F49" i="10"/>
  <c r="G49" i="10"/>
  <c r="H49" i="10"/>
  <c r="D45" i="10"/>
  <c r="D46" i="10"/>
  <c r="D47" i="10"/>
  <c r="D49" i="10" s="1"/>
  <c r="D48" i="10"/>
  <c r="B48" i="10" s="1"/>
  <c r="D44" i="10"/>
  <c r="C45" i="10"/>
  <c r="C46" i="10"/>
  <c r="B46" i="10" s="1"/>
  <c r="C47" i="10"/>
  <c r="C48" i="10"/>
  <c r="C44" i="10"/>
  <c r="B45" i="10"/>
  <c r="B44" i="10"/>
  <c r="B39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6" i="10"/>
  <c r="D7" i="10"/>
  <c r="D8" i="10"/>
  <c r="D9" i="10"/>
  <c r="B9" i="10" s="1"/>
  <c r="D10" i="10"/>
  <c r="D11" i="10"/>
  <c r="D12" i="10"/>
  <c r="D13" i="10"/>
  <c r="B13" i="10" s="1"/>
  <c r="D14" i="10"/>
  <c r="D15" i="10"/>
  <c r="D16" i="10"/>
  <c r="D17" i="10"/>
  <c r="B17" i="10" s="1"/>
  <c r="D18" i="10"/>
  <c r="B18" i="10" s="1"/>
  <c r="D19" i="10"/>
  <c r="D20" i="10"/>
  <c r="D21" i="10"/>
  <c r="B21" i="10" s="1"/>
  <c r="D22" i="10"/>
  <c r="B22" i="10" s="1"/>
  <c r="D23" i="10"/>
  <c r="D24" i="10"/>
  <c r="D25" i="10"/>
  <c r="B25" i="10" s="1"/>
  <c r="D26" i="10"/>
  <c r="B26" i="10" s="1"/>
  <c r="D27" i="10"/>
  <c r="D28" i="10"/>
  <c r="D29" i="10"/>
  <c r="B29" i="10" s="1"/>
  <c r="D30" i="10"/>
  <c r="B30" i="10" s="1"/>
  <c r="D31" i="10"/>
  <c r="D32" i="10"/>
  <c r="D33" i="10"/>
  <c r="D34" i="10"/>
  <c r="B34" i="10" s="1"/>
  <c r="D35" i="10"/>
  <c r="H36" i="10"/>
  <c r="H37" i="10" s="1"/>
  <c r="G36" i="10"/>
  <c r="G37" i="10" s="1"/>
  <c r="F36" i="10"/>
  <c r="F37" i="10" s="1"/>
  <c r="E36" i="10"/>
  <c r="E37" i="10" s="1"/>
  <c r="B35" i="10"/>
  <c r="B32" i="10"/>
  <c r="B31" i="10"/>
  <c r="B28" i="10"/>
  <c r="B27" i="10"/>
  <c r="B24" i="10"/>
  <c r="B23" i="10"/>
  <c r="B20" i="10"/>
  <c r="B19" i="10"/>
  <c r="B16" i="10"/>
  <c r="B15" i="10"/>
  <c r="B14" i="10"/>
  <c r="B12" i="10"/>
  <c r="B11" i="10"/>
  <c r="B10" i="10"/>
  <c r="B8" i="10"/>
  <c r="B7" i="10"/>
  <c r="B6" i="10"/>
  <c r="B39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92" i="2"/>
  <c r="C93" i="2"/>
  <c r="C94" i="2"/>
  <c r="C95" i="2"/>
  <c r="C96" i="2"/>
  <c r="C97" i="2"/>
  <c r="C98" i="2"/>
  <c r="B98" i="2" s="1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B114" i="2" s="1"/>
  <c r="C115" i="2"/>
  <c r="C116" i="2"/>
  <c r="C117" i="2"/>
  <c r="C118" i="2"/>
  <c r="C119" i="2"/>
  <c r="C120" i="2"/>
  <c r="C121" i="2"/>
  <c r="C122" i="2"/>
  <c r="D92" i="2"/>
  <c r="D93" i="2"/>
  <c r="D94" i="2"/>
  <c r="D95" i="2"/>
  <c r="D96" i="2"/>
  <c r="D97" i="2"/>
  <c r="D98" i="2"/>
  <c r="D99" i="2"/>
  <c r="B99" i="2" s="1"/>
  <c r="D100" i="2"/>
  <c r="D101" i="2"/>
  <c r="D102" i="2"/>
  <c r="D103" i="2"/>
  <c r="B103" i="2" s="1"/>
  <c r="D104" i="2"/>
  <c r="D105" i="2"/>
  <c r="D106" i="2"/>
  <c r="D107" i="2"/>
  <c r="B107" i="2" s="1"/>
  <c r="D108" i="2"/>
  <c r="D109" i="2"/>
  <c r="D110" i="2"/>
  <c r="D111" i="2"/>
  <c r="B111" i="2" s="1"/>
  <c r="D112" i="2"/>
  <c r="D113" i="2"/>
  <c r="D114" i="2"/>
  <c r="D115" i="2"/>
  <c r="B115" i="2" s="1"/>
  <c r="D116" i="2"/>
  <c r="D117" i="2"/>
  <c r="D118" i="2"/>
  <c r="D119" i="2"/>
  <c r="B119" i="2" s="1"/>
  <c r="D120" i="2"/>
  <c r="B120" i="2" s="1"/>
  <c r="D121" i="2"/>
  <c r="H122" i="2"/>
  <c r="H123" i="2" s="1"/>
  <c r="G122" i="2"/>
  <c r="G123" i="2" s="1"/>
  <c r="F122" i="2"/>
  <c r="F123" i="2" s="1"/>
  <c r="E122" i="2"/>
  <c r="E123" i="2" s="1"/>
  <c r="B121" i="2"/>
  <c r="B118" i="2"/>
  <c r="B117" i="2"/>
  <c r="B116" i="2"/>
  <c r="B113" i="2"/>
  <c r="B112" i="2"/>
  <c r="B110" i="2"/>
  <c r="B109" i="2"/>
  <c r="B108" i="2"/>
  <c r="B106" i="2"/>
  <c r="B105" i="2"/>
  <c r="B104" i="2"/>
  <c r="B102" i="2"/>
  <c r="B101" i="2"/>
  <c r="B100" i="2"/>
  <c r="B97" i="2"/>
  <c r="B96" i="2"/>
  <c r="B94" i="2"/>
  <c r="B93" i="2"/>
  <c r="B92" i="2"/>
  <c r="AH3" i="8"/>
  <c r="AH6" i="8"/>
  <c r="AH7" i="8"/>
  <c r="AF3" i="8"/>
  <c r="AF5" i="8"/>
  <c r="AF6" i="8"/>
  <c r="AF7" i="8"/>
  <c r="AE3" i="8"/>
  <c r="AE5" i="8"/>
  <c r="AE6" i="8"/>
  <c r="AE7" i="8"/>
  <c r="AD3" i="8"/>
  <c r="AD5" i="8"/>
  <c r="AD6" i="8"/>
  <c r="AD7" i="8"/>
  <c r="AC3" i="8"/>
  <c r="AC5" i="8"/>
  <c r="AC6" i="8"/>
  <c r="AC7" i="8"/>
  <c r="AH2" i="8"/>
  <c r="AF2" i="8"/>
  <c r="AE2" i="8"/>
  <c r="AD2" i="8"/>
  <c r="AC2" i="8"/>
  <c r="J5" i="8"/>
  <c r="I5" i="8"/>
  <c r="E7" i="7"/>
  <c r="E8" i="7"/>
  <c r="E9" i="7"/>
  <c r="E10" i="7"/>
  <c r="E36" i="7" s="1"/>
  <c r="F7" i="7"/>
  <c r="F8" i="7"/>
  <c r="F9" i="7"/>
  <c r="F10" i="7"/>
  <c r="F36" i="7" s="1"/>
  <c r="F37" i="7" s="1"/>
  <c r="H7" i="7"/>
  <c r="H8" i="7"/>
  <c r="H9" i="7"/>
  <c r="H10" i="7"/>
  <c r="H36" i="7" s="1"/>
  <c r="H37" i="7" s="1"/>
  <c r="G7" i="7"/>
  <c r="G8" i="7"/>
  <c r="G9" i="7"/>
  <c r="G10" i="7"/>
  <c r="G36" i="7" s="1"/>
  <c r="C11" i="7"/>
  <c r="E6" i="7"/>
  <c r="F6" i="7"/>
  <c r="C6" i="7"/>
  <c r="C7" i="7"/>
  <c r="C8" i="7"/>
  <c r="C9" i="7"/>
  <c r="C10" i="7"/>
  <c r="C12" i="7"/>
  <c r="C13" i="7"/>
  <c r="C14" i="7"/>
  <c r="C15" i="7"/>
  <c r="C16" i="7"/>
  <c r="C17" i="7"/>
  <c r="C18" i="7"/>
  <c r="C19" i="7"/>
  <c r="C20" i="7"/>
  <c r="C21" i="7"/>
  <c r="C22" i="7"/>
  <c r="C23" i="7"/>
  <c r="B23" i="7" s="1"/>
  <c r="C24" i="7"/>
  <c r="C25" i="7"/>
  <c r="C26" i="7"/>
  <c r="C27" i="7"/>
  <c r="B27" i="7" s="1"/>
  <c r="C28" i="7"/>
  <c r="C29" i="7"/>
  <c r="C30" i="7"/>
  <c r="C31" i="7"/>
  <c r="C32" i="7"/>
  <c r="C33" i="7"/>
  <c r="C34" i="7"/>
  <c r="C35" i="7"/>
  <c r="G6" i="7"/>
  <c r="H6" i="7"/>
  <c r="D6" i="7"/>
  <c r="D7" i="7"/>
  <c r="D8" i="7"/>
  <c r="D9" i="7"/>
  <c r="D10" i="7"/>
  <c r="D11" i="7"/>
  <c r="D12" i="7"/>
  <c r="D13" i="7"/>
  <c r="D14" i="7"/>
  <c r="B14" i="7" s="1"/>
  <c r="D15" i="7"/>
  <c r="D16" i="7"/>
  <c r="D17" i="7"/>
  <c r="D18" i="7"/>
  <c r="B18" i="7" s="1"/>
  <c r="D19" i="7"/>
  <c r="D20" i="7"/>
  <c r="D21" i="7"/>
  <c r="D22" i="7"/>
  <c r="B22" i="7" s="1"/>
  <c r="D23" i="7"/>
  <c r="D24" i="7"/>
  <c r="D25" i="7"/>
  <c r="D26" i="7"/>
  <c r="B26" i="7" s="1"/>
  <c r="D27" i="7"/>
  <c r="D28" i="7"/>
  <c r="D29" i="7"/>
  <c r="D30" i="7"/>
  <c r="B30" i="7" s="1"/>
  <c r="D31" i="7"/>
  <c r="D32" i="7"/>
  <c r="D33" i="7"/>
  <c r="D34" i="7"/>
  <c r="B34" i="7" s="1"/>
  <c r="D35" i="7"/>
  <c r="Q36" i="7"/>
  <c r="Q37" i="7" s="1"/>
  <c r="P36" i="7"/>
  <c r="P37" i="7"/>
  <c r="O36" i="7"/>
  <c r="O37" i="7" s="1"/>
  <c r="N36" i="7"/>
  <c r="N37" i="7"/>
  <c r="M36" i="7"/>
  <c r="M37" i="7" s="1"/>
  <c r="L36" i="7"/>
  <c r="L37" i="7"/>
  <c r="K36" i="7"/>
  <c r="K37" i="7" s="1"/>
  <c r="J36" i="7"/>
  <c r="J37" i="7"/>
  <c r="G37" i="7"/>
  <c r="E37" i="7"/>
  <c r="B35" i="7"/>
  <c r="B33" i="7"/>
  <c r="B32" i="7"/>
  <c r="B31" i="7"/>
  <c r="B29" i="7"/>
  <c r="B28" i="7"/>
  <c r="B25" i="7"/>
  <c r="B24" i="7"/>
  <c r="B21" i="7"/>
  <c r="B20" i="7"/>
  <c r="B19" i="7"/>
  <c r="B17" i="7"/>
  <c r="B16" i="7"/>
  <c r="B15" i="7"/>
  <c r="B13" i="7"/>
  <c r="B12" i="7"/>
  <c r="B11" i="7"/>
  <c r="B9" i="7"/>
  <c r="B8" i="7"/>
  <c r="B7" i="7"/>
  <c r="C9" i="6"/>
  <c r="C12" i="6"/>
  <c r="C13" i="6"/>
  <c r="B13" i="6" s="1"/>
  <c r="C14" i="6"/>
  <c r="C15" i="6"/>
  <c r="C16" i="6"/>
  <c r="C17" i="6"/>
  <c r="B17" i="6" s="1"/>
  <c r="C18" i="6"/>
  <c r="C19" i="6"/>
  <c r="C20" i="6"/>
  <c r="C21" i="6"/>
  <c r="B21" i="6" s="1"/>
  <c r="C22" i="6"/>
  <c r="C23" i="6"/>
  <c r="C24" i="6"/>
  <c r="C25" i="6"/>
  <c r="B25" i="6" s="1"/>
  <c r="C26" i="6"/>
  <c r="C27" i="6"/>
  <c r="C28" i="6"/>
  <c r="C29" i="6"/>
  <c r="B29" i="6" s="1"/>
  <c r="C30" i="6"/>
  <c r="C31" i="6"/>
  <c r="C32" i="6"/>
  <c r="C33" i="6"/>
  <c r="B33" i="6" s="1"/>
  <c r="C34" i="6"/>
  <c r="C35" i="6"/>
  <c r="G6" i="6"/>
  <c r="G8" i="6"/>
  <c r="G9" i="6"/>
  <c r="G10" i="6"/>
  <c r="G11" i="6"/>
  <c r="D11" i="6" s="1"/>
  <c r="B11" i="6" s="1"/>
  <c r="H11" i="6"/>
  <c r="F11" i="6"/>
  <c r="E11" i="6"/>
  <c r="C11" i="6" s="1"/>
  <c r="F6" i="6"/>
  <c r="F7" i="6"/>
  <c r="F8" i="6"/>
  <c r="F9" i="6"/>
  <c r="F10" i="6"/>
  <c r="H6" i="6"/>
  <c r="H7" i="6"/>
  <c r="D7" i="6" s="1"/>
  <c r="H8" i="6"/>
  <c r="D8" i="6" s="1"/>
  <c r="H9" i="6"/>
  <c r="D9" i="6" s="1"/>
  <c r="H10" i="6"/>
  <c r="D10" i="6" s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F36" i="6"/>
  <c r="F37" i="6" s="1"/>
  <c r="E6" i="6"/>
  <c r="E7" i="6"/>
  <c r="C7" i="6" s="1"/>
  <c r="E8" i="6"/>
  <c r="E9" i="6"/>
  <c r="E10" i="6"/>
  <c r="B35" i="6"/>
  <c r="B34" i="6"/>
  <c r="B32" i="6"/>
  <c r="B31" i="6"/>
  <c r="B30" i="6"/>
  <c r="B28" i="6"/>
  <c r="B27" i="6"/>
  <c r="B26" i="6"/>
  <c r="B24" i="6"/>
  <c r="B23" i="6"/>
  <c r="B22" i="6"/>
  <c r="B20" i="6"/>
  <c r="B19" i="6"/>
  <c r="B18" i="6"/>
  <c r="B16" i="6"/>
  <c r="B15" i="6"/>
  <c r="B14" i="6"/>
  <c r="B12" i="6"/>
  <c r="B7" i="6"/>
  <c r="E7" i="5"/>
  <c r="E8" i="5"/>
  <c r="C8" i="5" s="1"/>
  <c r="E9" i="5"/>
  <c r="E10" i="5"/>
  <c r="E6" i="5"/>
  <c r="F7" i="5"/>
  <c r="F8" i="5"/>
  <c r="F9" i="5"/>
  <c r="F10" i="5"/>
  <c r="F36" i="5" s="1"/>
  <c r="F37" i="5" s="1"/>
  <c r="F6" i="5"/>
  <c r="G6" i="5"/>
  <c r="H6" i="5"/>
  <c r="H7" i="5"/>
  <c r="D7" i="5"/>
  <c r="G8" i="5"/>
  <c r="H8" i="5"/>
  <c r="G9" i="5"/>
  <c r="H9" i="5"/>
  <c r="D9" i="5" s="1"/>
  <c r="G10" i="5"/>
  <c r="H10" i="5"/>
  <c r="D10" i="5"/>
  <c r="D11" i="5"/>
  <c r="D12" i="5"/>
  <c r="D13" i="5"/>
  <c r="D14" i="5"/>
  <c r="B14" i="5" s="1"/>
  <c r="D15" i="5"/>
  <c r="D16" i="5"/>
  <c r="D17" i="5"/>
  <c r="D18" i="5"/>
  <c r="B18" i="5" s="1"/>
  <c r="D19" i="5"/>
  <c r="D20" i="5"/>
  <c r="D21" i="5"/>
  <c r="D22" i="5"/>
  <c r="B22" i="5" s="1"/>
  <c r="D23" i="5"/>
  <c r="D24" i="5"/>
  <c r="D25" i="5"/>
  <c r="D26" i="5"/>
  <c r="B26" i="5" s="1"/>
  <c r="D27" i="5"/>
  <c r="D28" i="5"/>
  <c r="D29" i="5"/>
  <c r="D30" i="5"/>
  <c r="B30" i="5" s="1"/>
  <c r="D31" i="5"/>
  <c r="D32" i="5"/>
  <c r="D33" i="5"/>
  <c r="D34" i="5"/>
  <c r="B34" i="5" s="1"/>
  <c r="D35" i="5"/>
  <c r="Q36" i="5"/>
  <c r="Q37" i="5" s="1"/>
  <c r="P36" i="5"/>
  <c r="P37" i="5"/>
  <c r="O36" i="5"/>
  <c r="O37" i="5" s="1"/>
  <c r="N36" i="5"/>
  <c r="N37" i="5"/>
  <c r="M36" i="5"/>
  <c r="M37" i="5" s="1"/>
  <c r="L36" i="5"/>
  <c r="L37" i="5"/>
  <c r="K36" i="5"/>
  <c r="K37" i="5" s="1"/>
  <c r="J36" i="5"/>
  <c r="J37" i="5"/>
  <c r="B35" i="5"/>
  <c r="B33" i="5"/>
  <c r="B32" i="5"/>
  <c r="B31" i="5"/>
  <c r="B29" i="5"/>
  <c r="B28" i="5"/>
  <c r="B27" i="5"/>
  <c r="B25" i="5"/>
  <c r="B24" i="5"/>
  <c r="B23" i="5"/>
  <c r="B21" i="5"/>
  <c r="B20" i="5"/>
  <c r="B19" i="5"/>
  <c r="B17" i="5"/>
  <c r="B16" i="5"/>
  <c r="B15" i="5"/>
  <c r="B13" i="5"/>
  <c r="B12" i="5"/>
  <c r="B11" i="5"/>
  <c r="H53" i="4"/>
  <c r="G53" i="4"/>
  <c r="F53" i="4"/>
  <c r="E53" i="4"/>
  <c r="D53" i="4"/>
  <c r="C53" i="4"/>
  <c r="B53" i="4"/>
  <c r="E6" i="4"/>
  <c r="F6" i="4"/>
  <c r="E7" i="4"/>
  <c r="F7" i="4"/>
  <c r="C7" i="4"/>
  <c r="B7" i="4" s="1"/>
  <c r="E8" i="4"/>
  <c r="C8" i="4" s="1"/>
  <c r="F8" i="4"/>
  <c r="E9" i="4"/>
  <c r="F9" i="4"/>
  <c r="C10" i="4"/>
  <c r="C11" i="4"/>
  <c r="B11" i="4" s="1"/>
  <c r="C12" i="4"/>
  <c r="C13" i="4"/>
  <c r="C14" i="4"/>
  <c r="C15" i="4"/>
  <c r="B15" i="4" s="1"/>
  <c r="C16" i="4"/>
  <c r="C17" i="4"/>
  <c r="C18" i="4"/>
  <c r="C19" i="4"/>
  <c r="B19" i="4" s="1"/>
  <c r="C20" i="4"/>
  <c r="C22" i="4"/>
  <c r="C23" i="4"/>
  <c r="C24" i="4"/>
  <c r="B24" i="4" s="1"/>
  <c r="C25" i="4"/>
  <c r="C26" i="4"/>
  <c r="C27" i="4"/>
  <c r="C28" i="4"/>
  <c r="B28" i="4" s="1"/>
  <c r="C29" i="4"/>
  <c r="C30" i="4"/>
  <c r="C31" i="4"/>
  <c r="C32" i="4"/>
  <c r="B32" i="4" s="1"/>
  <c r="C33" i="4"/>
  <c r="C34" i="4"/>
  <c r="C35" i="4"/>
  <c r="D29" i="4"/>
  <c r="D30" i="4"/>
  <c r="D31" i="4"/>
  <c r="B31" i="4" s="1"/>
  <c r="D32" i="4"/>
  <c r="D33" i="4"/>
  <c r="D34" i="4"/>
  <c r="D35" i="4"/>
  <c r="D11" i="4"/>
  <c r="D12" i="4"/>
  <c r="D13" i="4"/>
  <c r="D14" i="4"/>
  <c r="B14" i="4" s="1"/>
  <c r="D15" i="4"/>
  <c r="D16" i="4"/>
  <c r="D17" i="4"/>
  <c r="D18" i="4"/>
  <c r="D19" i="4"/>
  <c r="D20" i="4"/>
  <c r="D22" i="4"/>
  <c r="D23" i="4"/>
  <c r="D24" i="4"/>
  <c r="D25" i="4"/>
  <c r="D26" i="4"/>
  <c r="D27" i="4"/>
  <c r="B27" i="4" s="1"/>
  <c r="D28" i="4"/>
  <c r="G6" i="4"/>
  <c r="H6" i="4"/>
  <c r="D6" i="4"/>
  <c r="G7" i="4"/>
  <c r="D7" i="4" s="1"/>
  <c r="H7" i="4"/>
  <c r="G8" i="4"/>
  <c r="H8" i="4"/>
  <c r="G9" i="4"/>
  <c r="H9" i="4"/>
  <c r="D10" i="4"/>
  <c r="Q36" i="4"/>
  <c r="Q37" i="4" s="1"/>
  <c r="P36" i="4"/>
  <c r="P37" i="4"/>
  <c r="O36" i="4"/>
  <c r="O37" i="4" s="1"/>
  <c r="N36" i="4"/>
  <c r="N37" i="4"/>
  <c r="M36" i="4"/>
  <c r="M37" i="4" s="1"/>
  <c r="L36" i="4"/>
  <c r="L37" i="4"/>
  <c r="K36" i="4"/>
  <c r="K37" i="4" s="1"/>
  <c r="J36" i="4"/>
  <c r="J37" i="4"/>
  <c r="B35" i="4"/>
  <c r="B34" i="4"/>
  <c r="B33" i="4"/>
  <c r="B30" i="4"/>
  <c r="B29" i="4"/>
  <c r="B26" i="4"/>
  <c r="B25" i="4"/>
  <c r="B23" i="4"/>
  <c r="B22" i="4"/>
  <c r="B20" i="4"/>
  <c r="B18" i="4"/>
  <c r="B17" i="4"/>
  <c r="B16" i="4"/>
  <c r="B13" i="4"/>
  <c r="B12" i="4"/>
  <c r="B10" i="4"/>
  <c r="E45" i="2"/>
  <c r="E46" i="2"/>
  <c r="E47" i="2"/>
  <c r="E48" i="2"/>
  <c r="E49" i="2"/>
  <c r="E50" i="2"/>
  <c r="E51" i="2"/>
  <c r="E52" i="2"/>
  <c r="F45" i="2"/>
  <c r="F46" i="2"/>
  <c r="F47" i="2"/>
  <c r="F48" i="2"/>
  <c r="F49" i="2"/>
  <c r="F50" i="2"/>
  <c r="F51" i="2"/>
  <c r="F52" i="2"/>
  <c r="Q74" i="2"/>
  <c r="Q75" i="2" s="1"/>
  <c r="P74" i="2"/>
  <c r="P75" i="2"/>
  <c r="O74" i="2"/>
  <c r="O75" i="2" s="1"/>
  <c r="N74" i="2"/>
  <c r="N75" i="2"/>
  <c r="M74" i="2"/>
  <c r="M75" i="2" s="1"/>
  <c r="L74" i="2"/>
  <c r="L75" i="2"/>
  <c r="K74" i="2"/>
  <c r="K75" i="2" s="1"/>
  <c r="J74" i="2"/>
  <c r="J75" i="2"/>
  <c r="H44" i="2"/>
  <c r="H74" i="2" s="1"/>
  <c r="H75" i="2" s="1"/>
  <c r="H45" i="2"/>
  <c r="H46" i="2"/>
  <c r="H47" i="2"/>
  <c r="H48" i="2"/>
  <c r="G44" i="2"/>
  <c r="G45" i="2"/>
  <c r="D45" i="2" s="1"/>
  <c r="B45" i="2" s="1"/>
  <c r="G46" i="2"/>
  <c r="G47" i="2"/>
  <c r="G48" i="2"/>
  <c r="D48" i="2" s="1"/>
  <c r="F44" i="2"/>
  <c r="F74" i="2"/>
  <c r="F75" i="2" s="1"/>
  <c r="E44" i="2"/>
  <c r="D46" i="2"/>
  <c r="D47" i="2"/>
  <c r="D49" i="2"/>
  <c r="D50" i="2"/>
  <c r="D51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C44" i="2"/>
  <c r="C45" i="2"/>
  <c r="C46" i="2"/>
  <c r="C47" i="2"/>
  <c r="C48" i="2"/>
  <c r="B48" i="2" s="1"/>
  <c r="C49" i="2"/>
  <c r="C50" i="2"/>
  <c r="C51" i="2"/>
  <c r="C52" i="2"/>
  <c r="B52" i="2" s="1"/>
  <c r="C53" i="2"/>
  <c r="C54" i="2"/>
  <c r="C55" i="2"/>
  <c r="C56" i="2"/>
  <c r="B56" i="2" s="1"/>
  <c r="C57" i="2"/>
  <c r="C58" i="2"/>
  <c r="C59" i="2"/>
  <c r="C60" i="2"/>
  <c r="B60" i="2" s="1"/>
  <c r="C61" i="2"/>
  <c r="C62" i="2"/>
  <c r="C63" i="2"/>
  <c r="C64" i="2"/>
  <c r="B64" i="2" s="1"/>
  <c r="C65" i="2"/>
  <c r="C66" i="2"/>
  <c r="C67" i="2"/>
  <c r="C68" i="2"/>
  <c r="B68" i="2" s="1"/>
  <c r="C69" i="2"/>
  <c r="B69" i="2" s="1"/>
  <c r="C70" i="2"/>
  <c r="C71" i="2"/>
  <c r="C72" i="2"/>
  <c r="B72" i="2" s="1"/>
  <c r="C73" i="2"/>
  <c r="B73" i="2" s="1"/>
  <c r="B71" i="2"/>
  <c r="B70" i="2"/>
  <c r="B67" i="2"/>
  <c r="B66" i="2"/>
  <c r="B65" i="2"/>
  <c r="B63" i="2"/>
  <c r="B62" i="2"/>
  <c r="B61" i="2"/>
  <c r="B59" i="2"/>
  <c r="B58" i="2"/>
  <c r="B57" i="2"/>
  <c r="B55" i="2"/>
  <c r="B54" i="2"/>
  <c r="B53" i="2"/>
  <c r="B51" i="2"/>
  <c r="B50" i="2"/>
  <c r="B49" i="2"/>
  <c r="B47" i="2"/>
  <c r="B46" i="2"/>
  <c r="F6" i="3"/>
  <c r="F7" i="3"/>
  <c r="E6" i="3"/>
  <c r="C6" i="3" s="1"/>
  <c r="C36" i="3" s="1"/>
  <c r="E7" i="3"/>
  <c r="C7" i="3" s="1"/>
  <c r="E8" i="3"/>
  <c r="F8" i="3"/>
  <c r="C8" i="3"/>
  <c r="E9" i="3"/>
  <c r="C9" i="3" s="1"/>
  <c r="F9" i="3"/>
  <c r="E10" i="3"/>
  <c r="C10" i="3" s="1"/>
  <c r="B10" i="3" s="1"/>
  <c r="F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G6" i="3"/>
  <c r="D6" i="3" s="1"/>
  <c r="H6" i="3"/>
  <c r="G7" i="3"/>
  <c r="D7" i="3" s="1"/>
  <c r="D36" i="3" s="1"/>
  <c r="D37" i="3" s="1"/>
  <c r="H7" i="3"/>
  <c r="G8" i="3"/>
  <c r="H8" i="3"/>
  <c r="D8" i="3" s="1"/>
  <c r="G9" i="3"/>
  <c r="H9" i="3"/>
  <c r="D9" i="3"/>
  <c r="G10" i="3"/>
  <c r="D10" i="3" s="1"/>
  <c r="H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Q36" i="3"/>
  <c r="Q37" i="3" s="1"/>
  <c r="P36" i="3"/>
  <c r="P37" i="3" s="1"/>
  <c r="O36" i="3"/>
  <c r="O37" i="3"/>
  <c r="N36" i="3"/>
  <c r="N37" i="3" s="1"/>
  <c r="M36" i="3"/>
  <c r="M37" i="3"/>
  <c r="L36" i="3"/>
  <c r="L37" i="3" s="1"/>
  <c r="K36" i="3"/>
  <c r="K37" i="3"/>
  <c r="J36" i="3"/>
  <c r="J37" i="3" s="1"/>
  <c r="G36" i="3"/>
  <c r="G37" i="3" s="1"/>
  <c r="F36" i="3"/>
  <c r="F37" i="3"/>
  <c r="E36" i="3"/>
  <c r="E37" i="3" s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9" i="3"/>
  <c r="B8" i="3"/>
  <c r="B7" i="3"/>
  <c r="C6" i="2"/>
  <c r="C7" i="2"/>
  <c r="C36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B20" i="2" s="1"/>
  <c r="C21" i="2"/>
  <c r="C22" i="2"/>
  <c r="C23" i="2"/>
  <c r="C24" i="2"/>
  <c r="B24" i="2" s="1"/>
  <c r="C25" i="2"/>
  <c r="C26" i="2"/>
  <c r="C27" i="2"/>
  <c r="C28" i="2"/>
  <c r="B28" i="2" s="1"/>
  <c r="C29" i="2"/>
  <c r="C30" i="2"/>
  <c r="C31" i="2"/>
  <c r="C32" i="2"/>
  <c r="B32" i="2" s="1"/>
  <c r="C33" i="2"/>
  <c r="C34" i="2"/>
  <c r="C35" i="2"/>
  <c r="D36" i="2"/>
  <c r="H36" i="2"/>
  <c r="H37" i="2" s="1"/>
  <c r="G36" i="2"/>
  <c r="G37" i="2"/>
  <c r="F36" i="2"/>
  <c r="F37" i="2" s="1"/>
  <c r="E36" i="2"/>
  <c r="E37" i="2"/>
  <c r="D37" i="2"/>
  <c r="B35" i="2"/>
  <c r="B34" i="2"/>
  <c r="B33" i="2"/>
  <c r="B31" i="2"/>
  <c r="B30" i="2"/>
  <c r="B29" i="2"/>
  <c r="B27" i="2"/>
  <c r="B26" i="2"/>
  <c r="B25" i="2"/>
  <c r="B23" i="2"/>
  <c r="B22" i="2"/>
  <c r="B21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88" i="1"/>
  <c r="D88" i="1"/>
  <c r="E88" i="1"/>
  <c r="F88" i="1"/>
  <c r="G88" i="1"/>
  <c r="H88" i="1"/>
  <c r="B88" i="1"/>
  <c r="Q73" i="1"/>
  <c r="Q74" i="1" s="1"/>
  <c r="P73" i="1"/>
  <c r="P74" i="1"/>
  <c r="O73" i="1"/>
  <c r="O74" i="1" s="1"/>
  <c r="N73" i="1"/>
  <c r="N74" i="1"/>
  <c r="M73" i="1"/>
  <c r="M74" i="1" s="1"/>
  <c r="L73" i="1"/>
  <c r="L74" i="1"/>
  <c r="K73" i="1"/>
  <c r="K74" i="1" s="1"/>
  <c r="J73" i="1"/>
  <c r="J74" i="1"/>
  <c r="H43" i="1"/>
  <c r="H73" i="1" s="1"/>
  <c r="H74" i="1" s="1"/>
  <c r="H44" i="1"/>
  <c r="H45" i="1"/>
  <c r="H46" i="1"/>
  <c r="H47" i="1"/>
  <c r="G43" i="1"/>
  <c r="G73" i="1" s="1"/>
  <c r="G74" i="1" s="1"/>
  <c r="G44" i="1"/>
  <c r="D44" i="1" s="1"/>
  <c r="G45" i="1"/>
  <c r="G46" i="1"/>
  <c r="G47" i="1"/>
  <c r="D47" i="1" s="1"/>
  <c r="F43" i="1"/>
  <c r="F44" i="1"/>
  <c r="C44" i="1" s="1"/>
  <c r="B44" i="1" s="1"/>
  <c r="F45" i="1"/>
  <c r="F46" i="1"/>
  <c r="F47" i="1"/>
  <c r="E43" i="1"/>
  <c r="E44" i="1"/>
  <c r="E45" i="1"/>
  <c r="C45" i="1" s="1"/>
  <c r="B45" i="1" s="1"/>
  <c r="E46" i="1"/>
  <c r="C46" i="1" s="1"/>
  <c r="B46" i="1" s="1"/>
  <c r="E47" i="1"/>
  <c r="D45" i="1"/>
  <c r="D46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43" i="1"/>
  <c r="C47" i="1"/>
  <c r="B47" i="1" s="1"/>
  <c r="C48" i="1"/>
  <c r="B48" i="1" s="1"/>
  <c r="C49" i="1"/>
  <c r="C50" i="1"/>
  <c r="C51" i="1"/>
  <c r="B51" i="1" s="1"/>
  <c r="C52" i="1"/>
  <c r="B52" i="1" s="1"/>
  <c r="C53" i="1"/>
  <c r="C54" i="1"/>
  <c r="C55" i="1"/>
  <c r="B55" i="1" s="1"/>
  <c r="C56" i="1"/>
  <c r="B56" i="1" s="1"/>
  <c r="C57" i="1"/>
  <c r="C58" i="1"/>
  <c r="C59" i="1"/>
  <c r="B59" i="1" s="1"/>
  <c r="C60" i="1"/>
  <c r="B60" i="1" s="1"/>
  <c r="C61" i="1"/>
  <c r="C62" i="1"/>
  <c r="C63" i="1"/>
  <c r="B63" i="1" s="1"/>
  <c r="C64" i="1"/>
  <c r="B64" i="1" s="1"/>
  <c r="C65" i="1"/>
  <c r="C66" i="1"/>
  <c r="C67" i="1"/>
  <c r="B67" i="1" s="1"/>
  <c r="C68" i="1"/>
  <c r="B68" i="1" s="1"/>
  <c r="C69" i="1"/>
  <c r="C70" i="1"/>
  <c r="C71" i="1"/>
  <c r="B71" i="1" s="1"/>
  <c r="C72" i="1"/>
  <c r="B72" i="1" s="1"/>
  <c r="B70" i="1"/>
  <c r="B69" i="1"/>
  <c r="B66" i="1"/>
  <c r="B65" i="1"/>
  <c r="B62" i="1"/>
  <c r="B61" i="1"/>
  <c r="B58" i="1"/>
  <c r="B57" i="1"/>
  <c r="B54" i="1"/>
  <c r="B53" i="1"/>
  <c r="B50" i="1"/>
  <c r="B49" i="1"/>
  <c r="E6" i="1"/>
  <c r="C6" i="1" s="1"/>
  <c r="F6" i="1"/>
  <c r="E7" i="1"/>
  <c r="F7" i="1"/>
  <c r="C7" i="1" s="1"/>
  <c r="E8" i="1"/>
  <c r="F8" i="1"/>
  <c r="C8" i="1"/>
  <c r="E9" i="1"/>
  <c r="C9" i="1" s="1"/>
  <c r="B9" i="1" s="1"/>
  <c r="F9" i="1"/>
  <c r="E10" i="1"/>
  <c r="C10" i="1" s="1"/>
  <c r="F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G6" i="1"/>
  <c r="G36" i="1" s="1"/>
  <c r="G37" i="1" s="1"/>
  <c r="H6" i="1"/>
  <c r="G7" i="1"/>
  <c r="D7" i="1" s="1"/>
  <c r="H7" i="1"/>
  <c r="G8" i="1"/>
  <c r="H8" i="1"/>
  <c r="D8" i="1" s="1"/>
  <c r="B8" i="1" s="1"/>
  <c r="G9" i="1"/>
  <c r="H9" i="1"/>
  <c r="D9" i="1"/>
  <c r="G10" i="1"/>
  <c r="D10" i="1" s="1"/>
  <c r="H10" i="1"/>
  <c r="D11" i="1"/>
  <c r="B11" i="1" s="1"/>
  <c r="D12" i="1"/>
  <c r="D13" i="1"/>
  <c r="D14" i="1"/>
  <c r="B14" i="1" s="1"/>
  <c r="D15" i="1"/>
  <c r="B15" i="1" s="1"/>
  <c r="D16" i="1"/>
  <c r="D17" i="1"/>
  <c r="D18" i="1"/>
  <c r="B18" i="1" s="1"/>
  <c r="D19" i="1"/>
  <c r="B19" i="1" s="1"/>
  <c r="D20" i="1"/>
  <c r="D21" i="1"/>
  <c r="D22" i="1"/>
  <c r="B22" i="1" s="1"/>
  <c r="D23" i="1"/>
  <c r="B23" i="1" s="1"/>
  <c r="D24" i="1"/>
  <c r="D25" i="1"/>
  <c r="D26" i="1"/>
  <c r="B26" i="1" s="1"/>
  <c r="D27" i="1"/>
  <c r="B27" i="1" s="1"/>
  <c r="D28" i="1"/>
  <c r="D29" i="1"/>
  <c r="D30" i="1"/>
  <c r="B30" i="1" s="1"/>
  <c r="D31" i="1"/>
  <c r="B31" i="1" s="1"/>
  <c r="D32" i="1"/>
  <c r="D33" i="1"/>
  <c r="D34" i="1"/>
  <c r="B34" i="1" s="1"/>
  <c r="D35" i="1"/>
  <c r="B35" i="1" s="1"/>
  <c r="K36" i="1"/>
  <c r="K37" i="1" s="1"/>
  <c r="L36" i="1"/>
  <c r="L37" i="1"/>
  <c r="M36" i="1"/>
  <c r="M37" i="1" s="1"/>
  <c r="N36" i="1"/>
  <c r="N37" i="1"/>
  <c r="O36" i="1"/>
  <c r="O37" i="1" s="1"/>
  <c r="P36" i="1"/>
  <c r="P37" i="1"/>
  <c r="Q36" i="1"/>
  <c r="Q37" i="1" s="1"/>
  <c r="J36" i="1"/>
  <c r="J37" i="1"/>
  <c r="F36" i="1"/>
  <c r="F37" i="1" s="1"/>
  <c r="H36" i="1"/>
  <c r="H37" i="1" s="1"/>
  <c r="B12" i="1"/>
  <c r="B13" i="1"/>
  <c r="B16" i="1"/>
  <c r="B17" i="1"/>
  <c r="B20" i="1"/>
  <c r="B21" i="1"/>
  <c r="B24" i="1"/>
  <c r="B25" i="1"/>
  <c r="B28" i="1"/>
  <c r="B29" i="1"/>
  <c r="B32" i="1"/>
  <c r="B33" i="1"/>
  <c r="C73" i="1" l="1"/>
  <c r="C37" i="2"/>
  <c r="B36" i="2"/>
  <c r="B37" i="2" s="1"/>
  <c r="B38" i="2"/>
  <c r="C36" i="1"/>
  <c r="B10" i="1"/>
  <c r="B7" i="1"/>
  <c r="B36" i="3"/>
  <c r="B37" i="3" s="1"/>
  <c r="B38" i="3"/>
  <c r="C37" i="3"/>
  <c r="G36" i="4"/>
  <c r="G37" i="4" s="1"/>
  <c r="D8" i="4"/>
  <c r="D6" i="1"/>
  <c r="D36" i="1" s="1"/>
  <c r="D37" i="1" s="1"/>
  <c r="E73" i="1"/>
  <c r="E74" i="1" s="1"/>
  <c r="E74" i="2"/>
  <c r="E75" i="2" s="1"/>
  <c r="D9" i="4"/>
  <c r="H36" i="4"/>
  <c r="H37" i="4" s="1"/>
  <c r="E36" i="4"/>
  <c r="E37" i="4" s="1"/>
  <c r="C9" i="4"/>
  <c r="B9" i="4" s="1"/>
  <c r="D6" i="5"/>
  <c r="H36" i="5"/>
  <c r="H37" i="5" s="1"/>
  <c r="C8" i="6"/>
  <c r="B8" i="6" s="1"/>
  <c r="E36" i="6"/>
  <c r="E37" i="6" s="1"/>
  <c r="H36" i="6"/>
  <c r="H37" i="6" s="1"/>
  <c r="B9" i="6"/>
  <c r="C49" i="10"/>
  <c r="F73" i="1"/>
  <c r="F74" i="1" s="1"/>
  <c r="G36" i="6"/>
  <c r="G37" i="6" s="1"/>
  <c r="D6" i="6"/>
  <c r="D36" i="6" s="1"/>
  <c r="D37" i="6" s="1"/>
  <c r="D36" i="7"/>
  <c r="D37" i="7" s="1"/>
  <c r="E36" i="1"/>
  <c r="E37" i="1" s="1"/>
  <c r="B6" i="3"/>
  <c r="H36" i="3"/>
  <c r="H37" i="3" s="1"/>
  <c r="D8" i="5"/>
  <c r="B8" i="5" s="1"/>
  <c r="G36" i="5"/>
  <c r="G37" i="5" s="1"/>
  <c r="D36" i="10"/>
  <c r="B33" i="10"/>
  <c r="C74" i="2"/>
  <c r="D43" i="1"/>
  <c r="D73" i="1" s="1"/>
  <c r="D74" i="1" s="1"/>
  <c r="G74" i="2"/>
  <c r="G75" i="2" s="1"/>
  <c r="D44" i="2"/>
  <c r="D74" i="2" s="1"/>
  <c r="D75" i="2" s="1"/>
  <c r="D36" i="4"/>
  <c r="D37" i="4" s="1"/>
  <c r="B8" i="4"/>
  <c r="C6" i="4"/>
  <c r="F36" i="4"/>
  <c r="F37" i="4" s="1"/>
  <c r="C10" i="6"/>
  <c r="B10" i="6" s="1"/>
  <c r="C6" i="6"/>
  <c r="B10" i="7"/>
  <c r="C36" i="7"/>
  <c r="B6" i="7"/>
  <c r="D122" i="2"/>
  <c r="B95" i="2"/>
  <c r="C123" i="2"/>
  <c r="C37" i="10"/>
  <c r="B49" i="10"/>
  <c r="B47" i="10"/>
  <c r="C6" i="5"/>
  <c r="C7" i="5"/>
  <c r="B7" i="5" s="1"/>
  <c r="C37" i="12"/>
  <c r="B36" i="12"/>
  <c r="B37" i="12" s="1"/>
  <c r="B6" i="13"/>
  <c r="C36" i="13"/>
  <c r="C10" i="5"/>
  <c r="B10" i="5" s="1"/>
  <c r="E36" i="5"/>
  <c r="E37" i="5" s="1"/>
  <c r="C36" i="11"/>
  <c r="B6" i="11"/>
  <c r="B36" i="11" s="1"/>
  <c r="B37" i="11" s="1"/>
  <c r="B6" i="15"/>
  <c r="C36" i="15"/>
  <c r="C9" i="5"/>
  <c r="B9" i="5" s="1"/>
  <c r="D36" i="16"/>
  <c r="D37" i="16" s="1"/>
  <c r="B6" i="16"/>
  <c r="C8" i="16"/>
  <c r="B8" i="16" s="1"/>
  <c r="D8" i="17"/>
  <c r="B8" i="17" s="1"/>
  <c r="D6" i="17"/>
  <c r="C9" i="17"/>
  <c r="B9" i="17" s="1"/>
  <c r="D7" i="19"/>
  <c r="G36" i="19"/>
  <c r="G37" i="19" s="1"/>
  <c r="B9" i="19"/>
  <c r="B16" i="18"/>
  <c r="D72" i="12"/>
  <c r="D73" i="12" s="1"/>
  <c r="D12" i="19"/>
  <c r="B12" i="19" s="1"/>
  <c r="D8" i="19"/>
  <c r="B8" i="19" s="1"/>
  <c r="G72" i="12"/>
  <c r="G73" i="12" s="1"/>
  <c r="C45" i="12"/>
  <c r="E72" i="12"/>
  <c r="E73" i="12" s="1"/>
  <c r="B43" i="11"/>
  <c r="B45" i="11" s="1"/>
  <c r="B50" i="11"/>
  <c r="B56" i="11" s="1"/>
  <c r="C36" i="14"/>
  <c r="B44" i="14"/>
  <c r="B46" i="14" s="1"/>
  <c r="B43" i="15"/>
  <c r="B45" i="15" s="1"/>
  <c r="C52" i="15"/>
  <c r="G36" i="16"/>
  <c r="G37" i="16" s="1"/>
  <c r="G36" i="17"/>
  <c r="G37" i="17" s="1"/>
  <c r="B35" i="18"/>
  <c r="B30" i="18"/>
  <c r="B25" i="18"/>
  <c r="B21" i="18"/>
  <c r="C36" i="18"/>
  <c r="E36" i="18"/>
  <c r="E37" i="18" s="1"/>
  <c r="D15" i="19"/>
  <c r="D11" i="19"/>
  <c r="C15" i="19"/>
  <c r="C11" i="19"/>
  <c r="B11" i="19" s="1"/>
  <c r="B66" i="12"/>
  <c r="B61" i="12"/>
  <c r="B57" i="12"/>
  <c r="B46" i="12"/>
  <c r="H36" i="16"/>
  <c r="H37" i="16" s="1"/>
  <c r="D9" i="18"/>
  <c r="D14" i="18"/>
  <c r="B14" i="18" s="1"/>
  <c r="D11" i="18"/>
  <c r="B11" i="18" s="1"/>
  <c r="B6" i="20"/>
  <c r="D36" i="20"/>
  <c r="B33" i="20"/>
  <c r="B29" i="20"/>
  <c r="B25" i="20"/>
  <c r="B21" i="20"/>
  <c r="B17" i="20"/>
  <c r="B13" i="20"/>
  <c r="B9" i="20"/>
  <c r="AC4" i="8"/>
  <c r="H72" i="12"/>
  <c r="H73" i="12" s="1"/>
  <c r="B70" i="12"/>
  <c r="B65" i="12"/>
  <c r="C49" i="12"/>
  <c r="B49" i="12" s="1"/>
  <c r="G36" i="18"/>
  <c r="G37" i="18" s="1"/>
  <c r="B45" i="12" l="1"/>
  <c r="C72" i="12"/>
  <c r="D36" i="19"/>
  <c r="D37" i="19" s="1"/>
  <c r="B7" i="19"/>
  <c r="C36" i="5"/>
  <c r="B6" i="5"/>
  <c r="C36" i="6"/>
  <c r="B6" i="6"/>
  <c r="D37" i="10"/>
  <c r="B36" i="10"/>
  <c r="B43" i="1"/>
  <c r="D37" i="20"/>
  <c r="B36" i="20"/>
  <c r="D36" i="18"/>
  <c r="D37" i="18" s="1"/>
  <c r="B9" i="18"/>
  <c r="B15" i="19"/>
  <c r="C37" i="18"/>
  <c r="B36" i="16"/>
  <c r="B37" i="16" s="1"/>
  <c r="C36" i="17"/>
  <c r="B38" i="12"/>
  <c r="B44" i="2"/>
  <c r="D36" i="5"/>
  <c r="D37" i="5" s="1"/>
  <c r="B6" i="1"/>
  <c r="B36" i="14"/>
  <c r="B37" i="14" s="1"/>
  <c r="C37" i="14"/>
  <c r="B36" i="15"/>
  <c r="B37" i="15" s="1"/>
  <c r="B38" i="15"/>
  <c r="C37" i="15"/>
  <c r="C36" i="4"/>
  <c r="B6" i="4"/>
  <c r="D123" i="2"/>
  <c r="B122" i="2"/>
  <c r="C36" i="19"/>
  <c r="B6" i="17"/>
  <c r="D36" i="17"/>
  <c r="D37" i="17" s="1"/>
  <c r="C36" i="16"/>
  <c r="B38" i="11"/>
  <c r="C37" i="11"/>
  <c r="C37" i="13"/>
  <c r="B36" i="13"/>
  <c r="B37" i="13" s="1"/>
  <c r="C37" i="7"/>
  <c r="B36" i="7"/>
  <c r="B37" i="7" s="1"/>
  <c r="B38" i="7"/>
  <c r="C75" i="2"/>
  <c r="B74" i="2"/>
  <c r="B75" i="2" s="1"/>
  <c r="B36" i="1"/>
  <c r="B37" i="1" s="1"/>
  <c r="C37" i="1"/>
  <c r="C74" i="1"/>
  <c r="B73" i="1"/>
  <c r="B74" i="1" s="1"/>
  <c r="C37" i="16" l="1"/>
  <c r="B38" i="16"/>
  <c r="B123" i="2"/>
  <c r="B124" i="2"/>
  <c r="B36" i="6"/>
  <c r="B37" i="6" s="1"/>
  <c r="C37" i="6"/>
  <c r="B38" i="6"/>
  <c r="B37" i="10"/>
  <c r="B38" i="10"/>
  <c r="C73" i="12"/>
  <c r="B72" i="12"/>
  <c r="B73" i="12" s="1"/>
  <c r="C37" i="17"/>
  <c r="B36" i="17"/>
  <c r="B37" i="17" s="1"/>
  <c r="B38" i="17"/>
  <c r="B36" i="18"/>
  <c r="B37" i="20"/>
  <c r="B38" i="20"/>
  <c r="B36" i="5"/>
  <c r="B37" i="5" s="1"/>
  <c r="C37" i="5"/>
  <c r="B38" i="5"/>
  <c r="B38" i="1"/>
  <c r="B38" i="13"/>
  <c r="B36" i="19"/>
  <c r="B37" i="19" s="1"/>
  <c r="B38" i="19"/>
  <c r="C37" i="19"/>
  <c r="C37" i="4"/>
  <c r="B36" i="4"/>
  <c r="B37" i="4" s="1"/>
  <c r="B38" i="4"/>
  <c r="B38" i="14"/>
  <c r="B37" i="18" l="1"/>
  <c r="B38" i="18"/>
</calcChain>
</file>

<file path=xl/sharedStrings.xml><?xml version="1.0" encoding="utf-8"?>
<sst xmlns="http://schemas.openxmlformats.org/spreadsheetml/2006/main" count="1042" uniqueCount="145">
  <si>
    <t>Vial</t>
  </si>
  <si>
    <t>WT grand total</t>
  </si>
  <si>
    <t>bw grand total</t>
  </si>
  <si>
    <t>WT total old</t>
  </si>
  <si>
    <t>WT total young</t>
  </si>
  <si>
    <t>bw total young</t>
  </si>
  <si>
    <t>WT male old</t>
  </si>
  <si>
    <t>WT male young</t>
  </si>
  <si>
    <t>bw male old</t>
  </si>
  <si>
    <t>bw male young</t>
  </si>
  <si>
    <t>WT female old</t>
  </si>
  <si>
    <t>WT female young</t>
  </si>
  <si>
    <t>bw female old</t>
  </si>
  <si>
    <t>bw female young</t>
  </si>
  <si>
    <t>other/notes</t>
  </si>
  <si>
    <t>1 w male (young)</t>
  </si>
  <si>
    <t>Set 1/17/19, counted 2/4/19</t>
  </si>
  <si>
    <t xml:space="preserve">bw total old </t>
  </si>
  <si>
    <t>Total</t>
  </si>
  <si>
    <t>Average</t>
  </si>
  <si>
    <t>Total progeny</t>
  </si>
  <si>
    <t>C(4) grand total</t>
  </si>
  <si>
    <t>C(4) total young</t>
  </si>
  <si>
    <t xml:space="preserve">C(4) total old </t>
  </si>
  <si>
    <t>C(4) male young</t>
  </si>
  <si>
    <t>C(4) male old</t>
  </si>
  <si>
    <t>C(4) female young</t>
  </si>
  <si>
    <t>C(4) female old</t>
  </si>
  <si>
    <t>A males = w; Rspss, bw/SD72; OvdΔ/OvdΔ</t>
  </si>
  <si>
    <t>bw virgins</t>
  </si>
  <si>
    <t>C(4) virgins</t>
  </si>
  <si>
    <t>C(3) virgins</t>
  </si>
  <si>
    <t>WT total</t>
  </si>
  <si>
    <t>C(3) total</t>
  </si>
  <si>
    <t>WT males</t>
  </si>
  <si>
    <t>WT females</t>
  </si>
  <si>
    <t>C(3) males</t>
  </si>
  <si>
    <t>C(3) females</t>
  </si>
  <si>
    <t>C(2) virgins</t>
  </si>
  <si>
    <t>C(2) total</t>
  </si>
  <si>
    <t>C(2) males</t>
  </si>
  <si>
    <t>C(2) females</t>
  </si>
  <si>
    <t>Set 1/18/19, counted 2/5/19</t>
  </si>
  <si>
    <t>1 w male (old)</t>
  </si>
  <si>
    <t>B males = w; Rspss, bw/SD72; OvdΔ/+</t>
  </si>
  <si>
    <t>C males = w; Rspss, bw/SD72; +/+</t>
  </si>
  <si>
    <t>NOTHING</t>
  </si>
  <si>
    <t>2 w male (old)</t>
  </si>
  <si>
    <t>5 w males (young)</t>
  </si>
  <si>
    <t>D males = w; Rspss, bw/SD5; OvdΔ/OvdΔ</t>
  </si>
  <si>
    <t>Set 1/25/19, counted 2/12/19</t>
  </si>
  <si>
    <t>x</t>
  </si>
  <si>
    <t>(73, 61, 1, 0)</t>
  </si>
  <si>
    <t>WT/w males</t>
  </si>
  <si>
    <t>K</t>
  </si>
  <si>
    <t>F males = w; Rspss, bw/SD5; +/+</t>
  </si>
  <si>
    <t>H males = w; Rspss bw/CyO; OvdΔ/+</t>
  </si>
  <si>
    <t>Set 2/1/19, counted 2/19/19</t>
  </si>
  <si>
    <t>G males = w; Rspss, bw/SD72; OvdΔ/OvdΔ</t>
  </si>
  <si>
    <t>Set 2/18/19, counted 3/8/19</t>
  </si>
  <si>
    <t>K (distortion ratio)</t>
  </si>
  <si>
    <t>Number of progeny</t>
  </si>
  <si>
    <t xml:space="preserve"> Y(rsp)64332/w; SD72/CyO; OvdΔ/OvdΔ </t>
  </si>
  <si>
    <t xml:space="preserve">Y(rsp)64332/w; SD72/CyO; het </t>
  </si>
  <si>
    <t>Y(rsp)64332/w; SD72/CyO; +/+</t>
  </si>
  <si>
    <t>Y(rsp)64331/w; SD5/CyO; OvdΔ/OvdΔ</t>
  </si>
  <si>
    <t xml:space="preserve"> Y(rsp)64331/w; SD5/CyO; OvdΔ/+</t>
  </si>
  <si>
    <t>Y(rsp)64331/w; SD5/CyO; +/+</t>
  </si>
  <si>
    <t>w; +; OvdΔ/OvdΔ</t>
  </si>
  <si>
    <t>w; +; OvdΔ/+</t>
  </si>
  <si>
    <t>w; +; +</t>
  </si>
  <si>
    <t>w; Rspss, bw/SD72; OvdΔ/OvdΔ</t>
  </si>
  <si>
    <t>w; Rspss, bw/SD72; OvdΔ/+</t>
  </si>
  <si>
    <t>w; Rspss, bw/SD72; +/+</t>
  </si>
  <si>
    <t>w; Rspss, bw/SD5; OvdΔ/OvdΔ</t>
  </si>
  <si>
    <t>w; Rspss, bw/SD5; +/+</t>
  </si>
  <si>
    <t>w; Rspss bw/CyO; OvdΔ/+</t>
  </si>
  <si>
    <t>Chr4 NDJ (proportion)</t>
  </si>
  <si>
    <t>Chr3 NDJ (# events)</t>
  </si>
  <si>
    <t>Chr2 NDJ (# events)</t>
  </si>
  <si>
    <t>Sex NDJ (proportion)</t>
  </si>
  <si>
    <t>n/a</t>
  </si>
  <si>
    <t>Ovd ko + Y(Rsp)</t>
  </si>
  <si>
    <t>Hets + Y(Rsp)</t>
  </si>
  <si>
    <t>wt + Y(Rsp)</t>
  </si>
  <si>
    <t>w; Rspss, bw/CyO; OvdΔ/OvdΔ</t>
  </si>
  <si>
    <t>bw virgins (set 1/18 count 2/5)</t>
  </si>
  <si>
    <t>Set 3/4/19, counted 3/22/19</t>
  </si>
  <si>
    <t>bw virgins (redo)</t>
  </si>
  <si>
    <t>3 w male (old)</t>
  </si>
  <si>
    <t>Set 3/8/19, counted 3/26/19</t>
  </si>
  <si>
    <t>WT dsRed young</t>
  </si>
  <si>
    <t>WT dsRed old</t>
  </si>
  <si>
    <t>bw dsRed young</t>
  </si>
  <si>
    <t>bw dsRed old</t>
  </si>
  <si>
    <t>% dsRed</t>
  </si>
  <si>
    <t>w; Rspss, bw/SD5; OvdΔ/+</t>
  </si>
  <si>
    <t>w; Rspss bw/CyO; +/+</t>
  </si>
  <si>
    <t>I males = w; Rspss, bw/CyO; +/+</t>
  </si>
  <si>
    <t>Set 3/7/19, counted 3/25/19</t>
  </si>
  <si>
    <t>40 (??)</t>
  </si>
  <si>
    <t xml:space="preserve">w; Rspi/SD72; OvdΔ/OvdΔ </t>
  </si>
  <si>
    <t>w; Rspi/SD72; OvdΔ/+</t>
  </si>
  <si>
    <t xml:space="preserve">w; Rspi/SD72; +/+ </t>
  </si>
  <si>
    <t xml:space="preserve">w; Rspi/SD5; OvdΔ/OvdΔ </t>
  </si>
  <si>
    <t>w; Rspi/SD5; OvdΔ/+</t>
  </si>
  <si>
    <t xml:space="preserve">w; Rspi/SD5; +/+ </t>
  </si>
  <si>
    <t>E males = w; Rspss, bw/SD5; OvdΔ/+</t>
  </si>
  <si>
    <t>K males = w; Rspi, bw/SD72; OvdΔ/+</t>
  </si>
  <si>
    <t>% dsRed wt</t>
  </si>
  <si>
    <t>%dsRed bw</t>
  </si>
  <si>
    <t>L males = w; Rspi, bw/SD72; +/+</t>
  </si>
  <si>
    <t>*dumped 1 day late</t>
  </si>
  <si>
    <t>set 3/18/19, counted 4/5/19</t>
  </si>
  <si>
    <t>N males = w; Rspi, bw/SD5; OvdΔ/+</t>
  </si>
  <si>
    <t>set 3/21/19, counted 4/8/19</t>
  </si>
  <si>
    <t>O males = w; Rspi, bw/SD5; +/+</t>
  </si>
  <si>
    <t>Set 3/22/19, counted 4/9/19</t>
  </si>
  <si>
    <t>2 w male (1 old, 1 young)</t>
  </si>
  <si>
    <t>R males = w; Rspi, bw/CyO; +/+</t>
  </si>
  <si>
    <t>Set 4/12/19, counted 4/30/19</t>
  </si>
  <si>
    <t>M males = w; Rspi, bw/SD5; OvdΔ/OvdΔ</t>
  </si>
  <si>
    <t>J males = w; Rspi, bw/SD72; OvdΔ/OvdΔ</t>
  </si>
  <si>
    <t>Set 4/1/19, counted 4/19/19</t>
  </si>
  <si>
    <t>Q males = w; Rspi, bw/CyO; OvdΔ/+</t>
  </si>
  <si>
    <t>set 4/15/19, counted 5/8/19</t>
  </si>
  <si>
    <t>WT old dsRed</t>
  </si>
  <si>
    <t>Recount for dsRed</t>
  </si>
  <si>
    <t>WT old total</t>
  </si>
  <si>
    <t>WT young total</t>
  </si>
  <si>
    <t>bw old total</t>
  </si>
  <si>
    <t>bw young total</t>
  </si>
  <si>
    <t>WT young dsRed</t>
  </si>
  <si>
    <t>bw old dsRed</t>
  </si>
  <si>
    <t>bw young dsRed</t>
  </si>
  <si>
    <t>Average progeny/vial</t>
  </si>
  <si>
    <t>w; Rspi/CyO; OvdΔ/+</t>
  </si>
  <si>
    <t>w; Rspi/CyO; OvdΔ/OvdΔ</t>
  </si>
  <si>
    <t>w; Rspi/CyO; +/+</t>
  </si>
  <si>
    <t>Ovd ko + Chr2 Rsp +SD</t>
  </si>
  <si>
    <t>Hets + Chr2 Rsp +SD</t>
  </si>
  <si>
    <t>wt + chr2 Rsp + SD</t>
  </si>
  <si>
    <t>Grand average</t>
  </si>
  <si>
    <t>1 w female (young)</t>
  </si>
  <si>
    <t>P males = w; Rspi, bw/CyO; OvdΔ/OvdΔ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</si>
</sst>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omas%20data/NDJ%20cross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DJ%20cross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4 NDJ"/>
      <sheetName val="Chr3 NDJ"/>
      <sheetName val="Chr2 NDJ"/>
      <sheetName val="Chr4 no SD"/>
      <sheetName val="Chr2 no SD"/>
      <sheetName val="Chr3 no SD"/>
      <sheetName val="SD only"/>
    </sheetNames>
    <sheetDataSet>
      <sheetData sheetId="0" refreshError="1">
        <row r="203">
          <cell r="H203">
            <v>1317</v>
          </cell>
        </row>
        <row r="208">
          <cell r="J208">
            <v>0.15706806282722513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4 NDJ"/>
      <sheetName val="Chr3 NDJ"/>
      <sheetName val="Chr2 NDJ"/>
      <sheetName val="Chr4 no SD"/>
      <sheetName val="Chr2 no SD"/>
      <sheetName val="Chr3 no SD"/>
      <sheetName val="SD only"/>
    </sheetNames>
    <sheetDataSet>
      <sheetData sheetId="0">
        <row r="203">
          <cell r="H203">
            <v>1317</v>
          </cell>
          <cell r="I203">
            <v>43.9</v>
          </cell>
          <cell r="J203">
            <v>0.13211845102505695</v>
          </cell>
        </row>
        <row r="204">
          <cell r="H204">
            <v>1293</v>
          </cell>
          <cell r="I204">
            <v>43.1</v>
          </cell>
          <cell r="J204">
            <v>0.13225058004640372</v>
          </cell>
        </row>
        <row r="205">
          <cell r="H205">
            <v>2508</v>
          </cell>
          <cell r="I205">
            <v>83.6</v>
          </cell>
          <cell r="J205">
            <v>0.14952153110047847</v>
          </cell>
        </row>
        <row r="206">
          <cell r="H206">
            <v>1635</v>
          </cell>
          <cell r="I206">
            <v>54.5</v>
          </cell>
          <cell r="J206">
            <v>5.6880733944954132E-2</v>
          </cell>
        </row>
        <row r="207">
          <cell r="H207">
            <v>1296</v>
          </cell>
          <cell r="I207">
            <v>43.2</v>
          </cell>
          <cell r="J207">
            <v>8.0246913580246909E-2</v>
          </cell>
        </row>
        <row r="208">
          <cell r="H208">
            <v>955</v>
          </cell>
          <cell r="I208">
            <v>31.833333333333332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workbookViewId="0">
      <selection activeCell="B37" sqref="B37"/>
    </sheetView>
  </sheetViews>
  <sheetFormatPr baseColWidth="10" defaultRowHeight="16"/>
  <cols>
    <col min="2" max="2" width="12.83203125" bestFit="1" customWidth="1"/>
    <col min="3" max="3" width="13.33203125" bestFit="1" customWidth="1"/>
    <col min="4" max="4" width="14.1640625" bestFit="1" customWidth="1"/>
    <col min="5" max="5" width="14" bestFit="1" customWidth="1"/>
    <col min="6" max="6" width="11.5" bestFit="1" customWidth="1"/>
    <col min="7" max="7" width="13.83203125" bestFit="1" customWidth="1"/>
    <col min="8" max="8" width="11.6640625" bestFit="1" customWidth="1"/>
    <col min="9" max="9" width="15.1640625" bestFit="1" customWidth="1"/>
    <col min="10" max="10" width="14" bestFit="1" customWidth="1"/>
    <col min="11" max="11" width="11.5" bestFit="1" customWidth="1"/>
    <col min="12" max="12" width="14.6640625" bestFit="1" customWidth="1"/>
    <col min="13" max="13" width="12.1640625" bestFit="1" customWidth="1"/>
    <col min="14" max="14" width="15.5" bestFit="1" customWidth="1"/>
    <col min="15" max="15" width="13.1640625" bestFit="1" customWidth="1"/>
    <col min="16" max="16" width="16.33203125" bestFit="1" customWidth="1"/>
    <col min="17" max="17" width="13.83203125" bestFit="1" customWidth="1"/>
  </cols>
  <sheetData>
    <row r="1" spans="1:17">
      <c r="A1" t="s">
        <v>28</v>
      </c>
    </row>
    <row r="2" spans="1:17">
      <c r="A2" t="s">
        <v>16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6</v>
      </c>
      <c r="L5" s="1" t="s">
        <v>9</v>
      </c>
      <c r="M5" s="1" t="s">
        <v>8</v>
      </c>
      <c r="N5" s="1" t="s">
        <v>11</v>
      </c>
      <c r="O5" s="1" t="s">
        <v>10</v>
      </c>
      <c r="P5" s="1" t="s">
        <v>13</v>
      </c>
      <c r="Q5" s="1" t="s">
        <v>12</v>
      </c>
    </row>
    <row r="6" spans="1:17">
      <c r="A6">
        <v>1</v>
      </c>
      <c r="B6">
        <f>SUM(C6+D6)</f>
        <v>239</v>
      </c>
      <c r="C6">
        <f>SUM(E6+F6)</f>
        <v>198</v>
      </c>
      <c r="D6">
        <f>SUM(G6+H6)</f>
        <v>41</v>
      </c>
      <c r="E6">
        <f>SUM(J6+N6)</f>
        <v>95</v>
      </c>
      <c r="F6">
        <f>SUM(K6+O6)</f>
        <v>103</v>
      </c>
      <c r="G6">
        <f>SUM(L6+P6)</f>
        <v>20</v>
      </c>
      <c r="H6">
        <f>SUM(M6+Q6)</f>
        <v>21</v>
      </c>
      <c r="J6">
        <v>50</v>
      </c>
      <c r="K6">
        <v>47</v>
      </c>
      <c r="L6">
        <v>9</v>
      </c>
      <c r="M6">
        <v>10</v>
      </c>
      <c r="N6">
        <v>45</v>
      </c>
      <c r="O6">
        <v>56</v>
      </c>
      <c r="P6">
        <v>11</v>
      </c>
      <c r="Q6">
        <v>11</v>
      </c>
    </row>
    <row r="7" spans="1:17">
      <c r="A7">
        <v>2</v>
      </c>
      <c r="B7">
        <f t="shared" ref="B7:B36" si="0">SUM(C7+D7)</f>
        <v>282</v>
      </c>
      <c r="C7">
        <f t="shared" ref="C7:C35" si="1">SUM(E7+F7)</f>
        <v>176</v>
      </c>
      <c r="D7">
        <f t="shared" ref="D7:D35" si="2">SUM(G7+H7)</f>
        <v>106</v>
      </c>
      <c r="E7">
        <f t="shared" ref="E7:E10" si="3">SUM(J7+N7)</f>
        <v>68</v>
      </c>
      <c r="F7">
        <f t="shared" ref="F7:F10" si="4">SUM(K7+O7)</f>
        <v>108</v>
      </c>
      <c r="G7">
        <f t="shared" ref="G7:G10" si="5">SUM(L7+P7)</f>
        <v>45</v>
      </c>
      <c r="H7">
        <f t="shared" ref="H7:H10" si="6">SUM(M7+Q7)</f>
        <v>61</v>
      </c>
      <c r="I7" t="s">
        <v>15</v>
      </c>
      <c r="J7">
        <v>32</v>
      </c>
      <c r="K7">
        <v>38</v>
      </c>
      <c r="L7">
        <v>21</v>
      </c>
      <c r="M7">
        <v>27</v>
      </c>
      <c r="N7">
        <v>36</v>
      </c>
      <c r="O7">
        <v>70</v>
      </c>
      <c r="P7">
        <v>24</v>
      </c>
      <c r="Q7">
        <v>34</v>
      </c>
    </row>
    <row r="8" spans="1:17">
      <c r="A8">
        <v>3</v>
      </c>
      <c r="B8">
        <f t="shared" si="0"/>
        <v>204</v>
      </c>
      <c r="C8">
        <f t="shared" si="1"/>
        <v>147</v>
      </c>
      <c r="D8">
        <f t="shared" si="2"/>
        <v>57</v>
      </c>
      <c r="E8">
        <f t="shared" si="3"/>
        <v>72</v>
      </c>
      <c r="F8">
        <f t="shared" si="4"/>
        <v>75</v>
      </c>
      <c r="G8">
        <f t="shared" si="5"/>
        <v>18</v>
      </c>
      <c r="H8">
        <f t="shared" si="6"/>
        <v>39</v>
      </c>
      <c r="J8">
        <v>31</v>
      </c>
      <c r="K8">
        <v>34</v>
      </c>
      <c r="L8">
        <v>11</v>
      </c>
      <c r="M8">
        <v>16</v>
      </c>
      <c r="N8">
        <v>41</v>
      </c>
      <c r="O8">
        <v>41</v>
      </c>
      <c r="P8">
        <v>7</v>
      </c>
      <c r="Q8">
        <v>23</v>
      </c>
    </row>
    <row r="9" spans="1:17">
      <c r="A9">
        <v>4</v>
      </c>
      <c r="B9">
        <f t="shared" si="0"/>
        <v>133</v>
      </c>
      <c r="C9">
        <f t="shared" si="1"/>
        <v>94</v>
      </c>
      <c r="D9">
        <f t="shared" si="2"/>
        <v>39</v>
      </c>
      <c r="E9">
        <f t="shared" si="3"/>
        <v>40</v>
      </c>
      <c r="F9">
        <f t="shared" si="4"/>
        <v>54</v>
      </c>
      <c r="G9">
        <f t="shared" si="5"/>
        <v>21</v>
      </c>
      <c r="H9">
        <f t="shared" si="6"/>
        <v>18</v>
      </c>
      <c r="J9">
        <v>21</v>
      </c>
      <c r="K9">
        <v>26</v>
      </c>
      <c r="L9">
        <v>10</v>
      </c>
      <c r="M9">
        <v>10</v>
      </c>
      <c r="N9">
        <v>19</v>
      </c>
      <c r="O9">
        <v>28</v>
      </c>
      <c r="P9">
        <v>11</v>
      </c>
      <c r="Q9">
        <v>8</v>
      </c>
    </row>
    <row r="10" spans="1:17">
      <c r="A10">
        <v>5</v>
      </c>
      <c r="B10">
        <f t="shared" si="0"/>
        <v>87</v>
      </c>
      <c r="C10">
        <f t="shared" si="1"/>
        <v>74</v>
      </c>
      <c r="D10">
        <f t="shared" si="2"/>
        <v>13</v>
      </c>
      <c r="E10">
        <f t="shared" si="3"/>
        <v>53</v>
      </c>
      <c r="F10">
        <f t="shared" si="4"/>
        <v>21</v>
      </c>
      <c r="G10">
        <f t="shared" si="5"/>
        <v>11</v>
      </c>
      <c r="H10">
        <f t="shared" si="6"/>
        <v>2</v>
      </c>
      <c r="J10">
        <v>8</v>
      </c>
      <c r="K10">
        <v>9</v>
      </c>
      <c r="L10">
        <v>5</v>
      </c>
      <c r="M10">
        <v>1</v>
      </c>
      <c r="N10">
        <v>45</v>
      </c>
      <c r="O10">
        <v>12</v>
      </c>
      <c r="P10">
        <v>6</v>
      </c>
      <c r="Q10">
        <v>1</v>
      </c>
    </row>
    <row r="11" spans="1:17">
      <c r="A11">
        <v>6</v>
      </c>
      <c r="B11">
        <f t="shared" si="0"/>
        <v>198</v>
      </c>
      <c r="C11">
        <f t="shared" si="1"/>
        <v>149</v>
      </c>
      <c r="D11">
        <f t="shared" si="2"/>
        <v>49</v>
      </c>
      <c r="E11">
        <v>85</v>
      </c>
      <c r="F11">
        <v>64</v>
      </c>
      <c r="G11">
        <v>31</v>
      </c>
      <c r="H11">
        <v>18</v>
      </c>
    </row>
    <row r="12" spans="1:17">
      <c r="A12">
        <v>7</v>
      </c>
      <c r="B12">
        <f t="shared" si="0"/>
        <v>234</v>
      </c>
      <c r="C12">
        <f t="shared" si="1"/>
        <v>189</v>
      </c>
      <c r="D12">
        <f t="shared" si="2"/>
        <v>45</v>
      </c>
      <c r="E12">
        <v>89</v>
      </c>
      <c r="F12">
        <v>100</v>
      </c>
      <c r="G12">
        <v>18</v>
      </c>
      <c r="H12">
        <v>27</v>
      </c>
    </row>
    <row r="13" spans="1:17">
      <c r="A13">
        <v>8</v>
      </c>
      <c r="B13">
        <f t="shared" si="0"/>
        <v>229</v>
      </c>
      <c r="C13">
        <f t="shared" si="1"/>
        <v>152</v>
      </c>
      <c r="D13">
        <f t="shared" si="2"/>
        <v>77</v>
      </c>
      <c r="E13">
        <v>73</v>
      </c>
      <c r="F13">
        <v>79</v>
      </c>
      <c r="G13">
        <v>31</v>
      </c>
      <c r="H13">
        <v>46</v>
      </c>
    </row>
    <row r="14" spans="1:17">
      <c r="A14">
        <v>9</v>
      </c>
      <c r="B14">
        <f t="shared" si="0"/>
        <v>232</v>
      </c>
      <c r="C14">
        <f t="shared" si="1"/>
        <v>190</v>
      </c>
      <c r="D14">
        <f t="shared" si="2"/>
        <v>42</v>
      </c>
      <c r="E14">
        <v>74</v>
      </c>
      <c r="F14">
        <v>116</v>
      </c>
      <c r="G14">
        <v>19</v>
      </c>
      <c r="H14">
        <v>23</v>
      </c>
    </row>
    <row r="15" spans="1:17">
      <c r="A15">
        <v>10</v>
      </c>
      <c r="B15">
        <f t="shared" si="0"/>
        <v>54</v>
      </c>
      <c r="C15">
        <f t="shared" si="1"/>
        <v>35</v>
      </c>
      <c r="D15">
        <f t="shared" si="2"/>
        <v>19</v>
      </c>
      <c r="E15">
        <v>35</v>
      </c>
      <c r="F15">
        <v>0</v>
      </c>
      <c r="G15">
        <v>19</v>
      </c>
      <c r="H15">
        <v>0</v>
      </c>
    </row>
    <row r="16" spans="1:17">
      <c r="A16">
        <v>11</v>
      </c>
      <c r="B16">
        <f t="shared" si="0"/>
        <v>0</v>
      </c>
      <c r="C16">
        <f t="shared" si="1"/>
        <v>0</v>
      </c>
      <c r="D16">
        <f t="shared" si="2"/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v>12</v>
      </c>
      <c r="B17">
        <f t="shared" si="0"/>
        <v>145</v>
      </c>
      <c r="C17">
        <f t="shared" si="1"/>
        <v>107</v>
      </c>
      <c r="D17">
        <f t="shared" si="2"/>
        <v>38</v>
      </c>
      <c r="E17">
        <v>43</v>
      </c>
      <c r="F17">
        <v>64</v>
      </c>
      <c r="G17">
        <v>24</v>
      </c>
      <c r="H17">
        <v>14</v>
      </c>
    </row>
    <row r="18" spans="1:8">
      <c r="A18">
        <v>13</v>
      </c>
      <c r="B18">
        <f t="shared" si="0"/>
        <v>251</v>
      </c>
      <c r="C18">
        <f t="shared" si="1"/>
        <v>199</v>
      </c>
      <c r="D18">
        <f t="shared" si="2"/>
        <v>52</v>
      </c>
      <c r="E18">
        <v>105</v>
      </c>
      <c r="F18">
        <v>94</v>
      </c>
      <c r="G18">
        <v>23</v>
      </c>
      <c r="H18">
        <v>29</v>
      </c>
    </row>
    <row r="19" spans="1:8">
      <c r="A19">
        <v>14</v>
      </c>
      <c r="B19">
        <f t="shared" si="0"/>
        <v>0</v>
      </c>
      <c r="C19">
        <f t="shared" si="1"/>
        <v>0</v>
      </c>
      <c r="D19">
        <f t="shared" si="2"/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v>15</v>
      </c>
      <c r="B20">
        <f t="shared" si="0"/>
        <v>199</v>
      </c>
      <c r="C20">
        <f t="shared" si="1"/>
        <v>99</v>
      </c>
      <c r="D20">
        <f t="shared" si="2"/>
        <v>100</v>
      </c>
      <c r="E20">
        <v>41</v>
      </c>
      <c r="F20">
        <v>58</v>
      </c>
      <c r="G20">
        <v>49</v>
      </c>
      <c r="H20">
        <v>51</v>
      </c>
    </row>
    <row r="21" spans="1:8">
      <c r="A21">
        <v>16</v>
      </c>
      <c r="B21">
        <f t="shared" si="0"/>
        <v>256</v>
      </c>
      <c r="C21">
        <f t="shared" si="1"/>
        <v>204</v>
      </c>
      <c r="D21">
        <f t="shared" si="2"/>
        <v>52</v>
      </c>
      <c r="E21">
        <v>90</v>
      </c>
      <c r="F21">
        <v>114</v>
      </c>
      <c r="G21">
        <v>23</v>
      </c>
      <c r="H21">
        <v>29</v>
      </c>
    </row>
    <row r="22" spans="1:8">
      <c r="A22">
        <v>17</v>
      </c>
      <c r="B22">
        <f t="shared" si="0"/>
        <v>236</v>
      </c>
      <c r="C22">
        <f t="shared" si="1"/>
        <v>187</v>
      </c>
      <c r="D22">
        <f t="shared" si="2"/>
        <v>49</v>
      </c>
      <c r="E22">
        <v>85</v>
      </c>
      <c r="F22">
        <v>102</v>
      </c>
      <c r="G22">
        <v>31</v>
      </c>
      <c r="H22">
        <v>18</v>
      </c>
    </row>
    <row r="23" spans="1:8">
      <c r="A23">
        <v>18</v>
      </c>
      <c r="B23">
        <f t="shared" si="0"/>
        <v>224</v>
      </c>
      <c r="C23">
        <f t="shared" si="1"/>
        <v>176</v>
      </c>
      <c r="D23">
        <f t="shared" si="2"/>
        <v>48</v>
      </c>
      <c r="E23">
        <v>85</v>
      </c>
      <c r="F23">
        <v>91</v>
      </c>
      <c r="G23">
        <v>23</v>
      </c>
      <c r="H23">
        <v>25</v>
      </c>
    </row>
    <row r="24" spans="1:8">
      <c r="A24">
        <v>19</v>
      </c>
      <c r="B24">
        <f t="shared" si="0"/>
        <v>174</v>
      </c>
      <c r="C24">
        <f t="shared" si="1"/>
        <v>148</v>
      </c>
      <c r="D24">
        <f t="shared" si="2"/>
        <v>26</v>
      </c>
      <c r="E24">
        <v>74</v>
      </c>
      <c r="F24">
        <v>74</v>
      </c>
      <c r="G24">
        <v>15</v>
      </c>
      <c r="H24">
        <v>11</v>
      </c>
    </row>
    <row r="25" spans="1:8">
      <c r="A25">
        <v>20</v>
      </c>
      <c r="B25">
        <f t="shared" si="0"/>
        <v>114</v>
      </c>
      <c r="C25">
        <f t="shared" si="1"/>
        <v>98</v>
      </c>
      <c r="D25">
        <f t="shared" si="2"/>
        <v>16</v>
      </c>
      <c r="E25">
        <v>91</v>
      </c>
      <c r="F25">
        <v>7</v>
      </c>
      <c r="G25">
        <v>10</v>
      </c>
      <c r="H25">
        <v>6</v>
      </c>
    </row>
    <row r="26" spans="1:8">
      <c r="A26">
        <v>21</v>
      </c>
      <c r="B26">
        <f t="shared" si="0"/>
        <v>187</v>
      </c>
      <c r="C26">
        <f t="shared" si="1"/>
        <v>139</v>
      </c>
      <c r="D26">
        <f t="shared" si="2"/>
        <v>48</v>
      </c>
      <c r="E26">
        <v>78</v>
      </c>
      <c r="F26">
        <v>61</v>
      </c>
      <c r="G26">
        <v>34</v>
      </c>
      <c r="H26">
        <v>14</v>
      </c>
    </row>
    <row r="27" spans="1:8">
      <c r="A27">
        <v>22</v>
      </c>
      <c r="B27">
        <f t="shared" si="0"/>
        <v>227</v>
      </c>
      <c r="C27">
        <f t="shared" si="1"/>
        <v>126</v>
      </c>
      <c r="D27">
        <f t="shared" si="2"/>
        <v>101</v>
      </c>
      <c r="E27">
        <v>61</v>
      </c>
      <c r="F27">
        <v>65</v>
      </c>
      <c r="G27">
        <v>50</v>
      </c>
      <c r="H27">
        <v>51</v>
      </c>
    </row>
    <row r="28" spans="1:8">
      <c r="A28">
        <v>23</v>
      </c>
      <c r="B28">
        <f t="shared" si="0"/>
        <v>258</v>
      </c>
      <c r="C28">
        <f t="shared" si="1"/>
        <v>171</v>
      </c>
      <c r="D28">
        <f t="shared" si="2"/>
        <v>87</v>
      </c>
      <c r="E28">
        <v>84</v>
      </c>
      <c r="F28">
        <v>87</v>
      </c>
      <c r="G28">
        <v>43</v>
      </c>
      <c r="H28">
        <v>44</v>
      </c>
    </row>
    <row r="29" spans="1:8">
      <c r="A29">
        <v>24</v>
      </c>
      <c r="B29">
        <f t="shared" si="0"/>
        <v>281</v>
      </c>
      <c r="C29">
        <f t="shared" si="1"/>
        <v>203</v>
      </c>
      <c r="D29">
        <f t="shared" si="2"/>
        <v>78</v>
      </c>
      <c r="E29">
        <v>101</v>
      </c>
      <c r="F29">
        <v>102</v>
      </c>
      <c r="G29">
        <v>30</v>
      </c>
      <c r="H29">
        <v>48</v>
      </c>
    </row>
    <row r="30" spans="1:8">
      <c r="A30">
        <v>25</v>
      </c>
      <c r="B30">
        <f t="shared" si="0"/>
        <v>284</v>
      </c>
      <c r="C30">
        <f t="shared" si="1"/>
        <v>217</v>
      </c>
      <c r="D30">
        <f t="shared" si="2"/>
        <v>67</v>
      </c>
      <c r="E30">
        <v>96</v>
      </c>
      <c r="F30">
        <v>121</v>
      </c>
      <c r="G30">
        <v>30</v>
      </c>
      <c r="H30">
        <v>37</v>
      </c>
    </row>
    <row r="31" spans="1:8">
      <c r="A31">
        <v>26</v>
      </c>
      <c r="B31">
        <f t="shared" si="0"/>
        <v>285</v>
      </c>
      <c r="C31">
        <f t="shared" si="1"/>
        <v>231</v>
      </c>
      <c r="D31">
        <f t="shared" si="2"/>
        <v>54</v>
      </c>
      <c r="E31">
        <v>103</v>
      </c>
      <c r="F31">
        <v>128</v>
      </c>
      <c r="G31">
        <v>33</v>
      </c>
      <c r="H31">
        <v>21</v>
      </c>
    </row>
    <row r="32" spans="1:8">
      <c r="A32">
        <v>27</v>
      </c>
      <c r="B32">
        <f t="shared" si="0"/>
        <v>204</v>
      </c>
      <c r="C32">
        <f t="shared" si="1"/>
        <v>164</v>
      </c>
      <c r="D32">
        <f t="shared" si="2"/>
        <v>40</v>
      </c>
      <c r="E32">
        <v>84</v>
      </c>
      <c r="F32">
        <v>80</v>
      </c>
      <c r="G32">
        <v>21</v>
      </c>
      <c r="H32">
        <v>19</v>
      </c>
    </row>
    <row r="33" spans="1:17">
      <c r="A33">
        <v>28</v>
      </c>
      <c r="B33">
        <f t="shared" si="0"/>
        <v>206</v>
      </c>
      <c r="C33">
        <f t="shared" si="1"/>
        <v>185</v>
      </c>
      <c r="D33">
        <f t="shared" si="2"/>
        <v>21</v>
      </c>
      <c r="E33">
        <v>84</v>
      </c>
      <c r="F33">
        <v>101</v>
      </c>
      <c r="G33">
        <v>15</v>
      </c>
      <c r="H33">
        <v>6</v>
      </c>
    </row>
    <row r="34" spans="1:17">
      <c r="A34">
        <v>29</v>
      </c>
      <c r="B34">
        <f t="shared" si="0"/>
        <v>266</v>
      </c>
      <c r="C34">
        <f t="shared" si="1"/>
        <v>210</v>
      </c>
      <c r="D34">
        <f t="shared" si="2"/>
        <v>56</v>
      </c>
      <c r="E34">
        <v>96</v>
      </c>
      <c r="F34">
        <v>114</v>
      </c>
      <c r="G34">
        <v>23</v>
      </c>
      <c r="H34">
        <v>33</v>
      </c>
    </row>
    <row r="35" spans="1:17">
      <c r="A35">
        <v>30</v>
      </c>
      <c r="B35">
        <f t="shared" si="0"/>
        <v>241</v>
      </c>
      <c r="C35">
        <f t="shared" si="1"/>
        <v>173</v>
      </c>
      <c r="D35">
        <f t="shared" si="2"/>
        <v>68</v>
      </c>
      <c r="E35">
        <v>88</v>
      </c>
      <c r="F35">
        <v>85</v>
      </c>
      <c r="G35">
        <v>34</v>
      </c>
      <c r="H35">
        <v>34</v>
      </c>
    </row>
    <row r="36" spans="1:17">
      <c r="A36" s="1" t="s">
        <v>18</v>
      </c>
      <c r="B36" s="1">
        <f t="shared" si="0"/>
        <v>5930</v>
      </c>
      <c r="C36" s="1">
        <f>SUM(C6:C35)</f>
        <v>4441</v>
      </c>
      <c r="D36" s="1">
        <f t="shared" ref="D36:H36" si="7">SUM(D6:D35)</f>
        <v>1489</v>
      </c>
      <c r="E36" s="1">
        <f t="shared" si="7"/>
        <v>2173</v>
      </c>
      <c r="F36" s="1">
        <f t="shared" si="7"/>
        <v>2268</v>
      </c>
      <c r="G36" s="1">
        <f t="shared" si="7"/>
        <v>744</v>
      </c>
      <c r="H36" s="1">
        <f t="shared" si="7"/>
        <v>745</v>
      </c>
      <c r="J36">
        <f t="shared" ref="J36" si="8">SUM(J6:J35)</f>
        <v>142</v>
      </c>
      <c r="K36">
        <f t="shared" ref="K36" si="9">SUM(K6:K35)</f>
        <v>154</v>
      </c>
      <c r="L36">
        <f t="shared" ref="L36" si="10">SUM(L6:L35)</f>
        <v>56</v>
      </c>
      <c r="M36">
        <f t="shared" ref="M36" si="11">SUM(M6:M35)</f>
        <v>64</v>
      </c>
      <c r="N36">
        <f t="shared" ref="N36:O36" si="12">SUM(N6:N35)</f>
        <v>186</v>
      </c>
      <c r="O36">
        <f t="shared" si="12"/>
        <v>207</v>
      </c>
      <c r="P36">
        <f t="shared" ref="P36" si="13">SUM(P6:P35)</f>
        <v>59</v>
      </c>
      <c r="Q36">
        <f t="shared" ref="Q36" si="14">SUM(Q6:Q35)</f>
        <v>77</v>
      </c>
    </row>
    <row r="37" spans="1:17">
      <c r="A37" s="1" t="s">
        <v>19</v>
      </c>
      <c r="B37" s="1">
        <f>B36/30</f>
        <v>197.66666666666666</v>
      </c>
      <c r="C37" s="1">
        <f t="shared" ref="C37:H37" si="15">C36/30</f>
        <v>148.03333333333333</v>
      </c>
      <c r="D37" s="1">
        <f t="shared" si="15"/>
        <v>49.633333333333333</v>
      </c>
      <c r="E37" s="1">
        <f t="shared" si="15"/>
        <v>72.433333333333337</v>
      </c>
      <c r="F37" s="1">
        <f t="shared" si="15"/>
        <v>75.599999999999994</v>
      </c>
      <c r="G37" s="1">
        <f t="shared" si="15"/>
        <v>24.8</v>
      </c>
      <c r="H37" s="1">
        <f t="shared" si="15"/>
        <v>24.833333333333332</v>
      </c>
      <c r="J37">
        <f>J36/5</f>
        <v>28.4</v>
      </c>
      <c r="K37">
        <f t="shared" ref="K37:Q37" si="16">K36/5</f>
        <v>30.8</v>
      </c>
      <c r="L37">
        <f t="shared" si="16"/>
        <v>11.2</v>
      </c>
      <c r="M37">
        <f t="shared" si="16"/>
        <v>12.8</v>
      </c>
      <c r="N37">
        <f t="shared" si="16"/>
        <v>37.200000000000003</v>
      </c>
      <c r="O37">
        <f t="shared" si="16"/>
        <v>41.4</v>
      </c>
      <c r="P37">
        <f t="shared" si="16"/>
        <v>11.8</v>
      </c>
      <c r="Q37">
        <f t="shared" si="16"/>
        <v>15.4</v>
      </c>
    </row>
    <row r="38" spans="1:17">
      <c r="A38" s="1" t="s">
        <v>54</v>
      </c>
      <c r="B38" s="1">
        <f>C36/B36</f>
        <v>0.74890387858347385</v>
      </c>
      <c r="C38" s="1"/>
      <c r="D38" s="1"/>
      <c r="E38" s="1"/>
      <c r="F38" s="1"/>
      <c r="G38" s="1"/>
      <c r="H38" s="1"/>
    </row>
    <row r="41" spans="1:17">
      <c r="A41" s="1" t="s">
        <v>30</v>
      </c>
    </row>
    <row r="42" spans="1:17">
      <c r="A42" s="1" t="s">
        <v>0</v>
      </c>
      <c r="B42" s="1" t="s">
        <v>20</v>
      </c>
      <c r="C42" s="1" t="s">
        <v>1</v>
      </c>
      <c r="D42" s="1" t="s">
        <v>21</v>
      </c>
      <c r="E42" s="1" t="s">
        <v>4</v>
      </c>
      <c r="F42" s="1" t="s">
        <v>3</v>
      </c>
      <c r="G42" s="1" t="s">
        <v>22</v>
      </c>
      <c r="H42" s="1" t="s">
        <v>23</v>
      </c>
      <c r="I42" s="1" t="s">
        <v>14</v>
      </c>
      <c r="J42" s="1" t="s">
        <v>7</v>
      </c>
      <c r="K42" s="1" t="s">
        <v>6</v>
      </c>
      <c r="L42" s="1" t="s">
        <v>24</v>
      </c>
      <c r="M42" s="1" t="s">
        <v>25</v>
      </c>
      <c r="N42" s="1" t="s">
        <v>11</v>
      </c>
      <c r="O42" s="1" t="s">
        <v>10</v>
      </c>
      <c r="P42" s="1" t="s">
        <v>26</v>
      </c>
      <c r="Q42" s="1" t="s">
        <v>27</v>
      </c>
    </row>
    <row r="43" spans="1:17">
      <c r="A43">
        <v>1</v>
      </c>
      <c r="B43">
        <f>SUM(C43+D43)</f>
        <v>1</v>
      </c>
      <c r="C43">
        <f>SUM(E43+F43)</f>
        <v>1</v>
      </c>
      <c r="D43">
        <f>SUM(G43+H43)</f>
        <v>0</v>
      </c>
      <c r="E43">
        <f>SUM(J43+N43)</f>
        <v>0</v>
      </c>
      <c r="F43">
        <f>SUM(K43+O43)</f>
        <v>1</v>
      </c>
      <c r="G43">
        <f>SUM(L43+P43)</f>
        <v>0</v>
      </c>
      <c r="H43">
        <f>SUM(M43+Q43)</f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>
      <c r="A44">
        <v>2</v>
      </c>
      <c r="B44">
        <f t="shared" ref="B44:B73" si="17">SUM(C44+D44)</f>
        <v>46</v>
      </c>
      <c r="C44">
        <f t="shared" ref="C44:C72" si="18">SUM(E44+F44)</f>
        <v>46</v>
      </c>
      <c r="D44">
        <f t="shared" ref="D44:D72" si="19">SUM(G44+H44)</f>
        <v>0</v>
      </c>
      <c r="E44">
        <f t="shared" ref="E44:E47" si="20">SUM(J44+N44)</f>
        <v>16</v>
      </c>
      <c r="F44">
        <f t="shared" ref="F44:F47" si="21">SUM(K44+O44)</f>
        <v>30</v>
      </c>
      <c r="G44">
        <f t="shared" ref="G44:G47" si="22">SUM(L44+P44)</f>
        <v>0</v>
      </c>
      <c r="H44">
        <f t="shared" ref="H44:H47" si="23">SUM(M44+Q44)</f>
        <v>0</v>
      </c>
      <c r="J44">
        <v>5</v>
      </c>
      <c r="K44">
        <v>16</v>
      </c>
      <c r="L44">
        <v>0</v>
      </c>
      <c r="M44">
        <v>0</v>
      </c>
      <c r="N44">
        <v>11</v>
      </c>
      <c r="O44">
        <v>14</v>
      </c>
      <c r="P44">
        <v>0</v>
      </c>
      <c r="Q44">
        <v>0</v>
      </c>
    </row>
    <row r="45" spans="1:17">
      <c r="A45">
        <v>3</v>
      </c>
      <c r="B45">
        <f t="shared" si="17"/>
        <v>15</v>
      </c>
      <c r="C45">
        <f t="shared" si="18"/>
        <v>15</v>
      </c>
      <c r="D45">
        <f t="shared" si="19"/>
        <v>0</v>
      </c>
      <c r="E45">
        <f t="shared" si="20"/>
        <v>15</v>
      </c>
      <c r="F45">
        <f t="shared" si="21"/>
        <v>0</v>
      </c>
      <c r="G45">
        <f t="shared" si="22"/>
        <v>0</v>
      </c>
      <c r="H45">
        <f t="shared" si="23"/>
        <v>0</v>
      </c>
      <c r="J45">
        <v>11</v>
      </c>
      <c r="K45">
        <v>0</v>
      </c>
      <c r="L45">
        <v>0</v>
      </c>
      <c r="M45">
        <v>0</v>
      </c>
      <c r="N45">
        <v>4</v>
      </c>
      <c r="O45">
        <v>0</v>
      </c>
      <c r="P45">
        <v>0</v>
      </c>
      <c r="Q45">
        <v>0</v>
      </c>
    </row>
    <row r="46" spans="1:17">
      <c r="A46">
        <v>4</v>
      </c>
      <c r="B46">
        <f t="shared" si="17"/>
        <v>32</v>
      </c>
      <c r="C46">
        <f t="shared" si="18"/>
        <v>32</v>
      </c>
      <c r="D46">
        <f t="shared" si="19"/>
        <v>0</v>
      </c>
      <c r="E46">
        <f t="shared" si="20"/>
        <v>28</v>
      </c>
      <c r="F46">
        <f t="shared" si="21"/>
        <v>4</v>
      </c>
      <c r="G46">
        <f t="shared" si="22"/>
        <v>0</v>
      </c>
      <c r="H46">
        <f t="shared" si="23"/>
        <v>0</v>
      </c>
      <c r="J46">
        <v>11</v>
      </c>
      <c r="K46">
        <v>2</v>
      </c>
      <c r="L46">
        <v>0</v>
      </c>
      <c r="M46">
        <v>0</v>
      </c>
      <c r="N46">
        <v>17</v>
      </c>
      <c r="O46">
        <v>2</v>
      </c>
      <c r="P46">
        <v>0</v>
      </c>
      <c r="Q46">
        <v>0</v>
      </c>
    </row>
    <row r="47" spans="1:17">
      <c r="A47">
        <v>5</v>
      </c>
      <c r="B47">
        <f t="shared" si="17"/>
        <v>45</v>
      </c>
      <c r="C47">
        <f t="shared" si="18"/>
        <v>45</v>
      </c>
      <c r="D47">
        <f t="shared" si="19"/>
        <v>0</v>
      </c>
      <c r="E47">
        <f t="shared" si="20"/>
        <v>0</v>
      </c>
      <c r="F47">
        <f t="shared" si="21"/>
        <v>45</v>
      </c>
      <c r="G47">
        <f t="shared" si="22"/>
        <v>0</v>
      </c>
      <c r="H47">
        <f t="shared" si="23"/>
        <v>0</v>
      </c>
      <c r="J47">
        <v>0</v>
      </c>
      <c r="K47">
        <v>21</v>
      </c>
      <c r="L47">
        <v>0</v>
      </c>
      <c r="M47">
        <v>0</v>
      </c>
      <c r="N47">
        <v>0</v>
      </c>
      <c r="O47">
        <v>24</v>
      </c>
      <c r="P47">
        <v>0</v>
      </c>
      <c r="Q47">
        <v>0</v>
      </c>
    </row>
    <row r="48" spans="1:17">
      <c r="A48">
        <v>6</v>
      </c>
      <c r="B48">
        <f t="shared" si="17"/>
        <v>0</v>
      </c>
      <c r="C48">
        <f t="shared" si="18"/>
        <v>0</v>
      </c>
      <c r="D48">
        <f t="shared" si="19"/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7</v>
      </c>
      <c r="B49">
        <f t="shared" si="17"/>
        <v>4</v>
      </c>
      <c r="C49">
        <f t="shared" si="18"/>
        <v>4</v>
      </c>
      <c r="D49">
        <f t="shared" si="19"/>
        <v>0</v>
      </c>
      <c r="E49">
        <v>4</v>
      </c>
      <c r="F49">
        <v>0</v>
      </c>
      <c r="G49">
        <v>0</v>
      </c>
      <c r="H49">
        <v>0</v>
      </c>
    </row>
    <row r="50" spans="1:8">
      <c r="A50">
        <v>8</v>
      </c>
      <c r="B50">
        <f t="shared" si="17"/>
        <v>29</v>
      </c>
      <c r="C50">
        <f t="shared" si="18"/>
        <v>29</v>
      </c>
      <c r="D50">
        <f t="shared" si="19"/>
        <v>0</v>
      </c>
      <c r="E50">
        <v>29</v>
      </c>
      <c r="F50">
        <v>0</v>
      </c>
      <c r="G50">
        <v>0</v>
      </c>
      <c r="H50">
        <v>0</v>
      </c>
    </row>
    <row r="51" spans="1:8">
      <c r="A51">
        <v>9</v>
      </c>
      <c r="B51">
        <f t="shared" si="17"/>
        <v>27</v>
      </c>
      <c r="C51">
        <f t="shared" si="18"/>
        <v>27</v>
      </c>
      <c r="D51">
        <v>0</v>
      </c>
      <c r="E51">
        <v>14</v>
      </c>
      <c r="F51">
        <v>13</v>
      </c>
      <c r="G51">
        <v>0</v>
      </c>
      <c r="H51">
        <v>0</v>
      </c>
    </row>
    <row r="52" spans="1:8">
      <c r="A52">
        <v>10</v>
      </c>
      <c r="B52">
        <f t="shared" si="17"/>
        <v>2</v>
      </c>
      <c r="C52">
        <f t="shared" si="18"/>
        <v>2</v>
      </c>
      <c r="D52">
        <f t="shared" si="19"/>
        <v>0</v>
      </c>
      <c r="E52">
        <v>1</v>
      </c>
      <c r="F52">
        <v>1</v>
      </c>
      <c r="G52">
        <v>0</v>
      </c>
      <c r="H52">
        <v>0</v>
      </c>
    </row>
    <row r="53" spans="1:8">
      <c r="A53">
        <v>11</v>
      </c>
      <c r="B53">
        <f t="shared" si="17"/>
        <v>11</v>
      </c>
      <c r="C53">
        <f t="shared" si="18"/>
        <v>11</v>
      </c>
      <c r="D53">
        <f t="shared" si="19"/>
        <v>0</v>
      </c>
      <c r="E53">
        <v>11</v>
      </c>
      <c r="F53">
        <v>0</v>
      </c>
      <c r="G53">
        <v>0</v>
      </c>
      <c r="H53">
        <v>0</v>
      </c>
    </row>
    <row r="54" spans="1:8">
      <c r="A54">
        <v>12</v>
      </c>
      <c r="B54">
        <f t="shared" si="17"/>
        <v>18</v>
      </c>
      <c r="C54">
        <f t="shared" si="18"/>
        <v>18</v>
      </c>
      <c r="D54">
        <f t="shared" si="19"/>
        <v>0</v>
      </c>
      <c r="E54">
        <v>18</v>
      </c>
      <c r="F54">
        <v>0</v>
      </c>
      <c r="G54">
        <v>0</v>
      </c>
      <c r="H54">
        <v>0</v>
      </c>
    </row>
    <row r="55" spans="1:8">
      <c r="A55">
        <v>13</v>
      </c>
      <c r="B55">
        <f t="shared" si="17"/>
        <v>55</v>
      </c>
      <c r="C55">
        <f t="shared" si="18"/>
        <v>55</v>
      </c>
      <c r="D55">
        <f t="shared" si="19"/>
        <v>0</v>
      </c>
      <c r="E55">
        <v>22</v>
      </c>
      <c r="F55">
        <v>33</v>
      </c>
      <c r="G55">
        <v>0</v>
      </c>
      <c r="H55">
        <v>0</v>
      </c>
    </row>
    <row r="56" spans="1:8">
      <c r="A56">
        <v>14</v>
      </c>
      <c r="B56">
        <f t="shared" si="17"/>
        <v>81</v>
      </c>
      <c r="C56">
        <f t="shared" si="18"/>
        <v>81</v>
      </c>
      <c r="D56">
        <f t="shared" si="19"/>
        <v>0</v>
      </c>
      <c r="E56">
        <v>42</v>
      </c>
      <c r="F56">
        <v>39</v>
      </c>
      <c r="G56">
        <v>0</v>
      </c>
      <c r="H56">
        <v>0</v>
      </c>
    </row>
    <row r="57" spans="1:8">
      <c r="A57">
        <v>15</v>
      </c>
      <c r="B57">
        <f t="shared" si="17"/>
        <v>29</v>
      </c>
      <c r="C57">
        <f t="shared" si="18"/>
        <v>29</v>
      </c>
      <c r="D57">
        <f t="shared" si="19"/>
        <v>0</v>
      </c>
      <c r="E57">
        <v>11</v>
      </c>
      <c r="F57">
        <v>18</v>
      </c>
      <c r="G57">
        <v>0</v>
      </c>
      <c r="H57">
        <v>0</v>
      </c>
    </row>
    <row r="58" spans="1:8">
      <c r="A58">
        <v>16</v>
      </c>
      <c r="B58">
        <f t="shared" si="17"/>
        <v>12</v>
      </c>
      <c r="C58">
        <f t="shared" si="18"/>
        <v>12</v>
      </c>
      <c r="D58">
        <f t="shared" si="19"/>
        <v>0</v>
      </c>
      <c r="E58">
        <v>0</v>
      </c>
      <c r="F58">
        <v>12</v>
      </c>
      <c r="G58">
        <v>0</v>
      </c>
      <c r="H58">
        <v>0</v>
      </c>
    </row>
    <row r="59" spans="1:8">
      <c r="A59">
        <v>17</v>
      </c>
      <c r="B59">
        <f t="shared" si="17"/>
        <v>1</v>
      </c>
      <c r="C59">
        <f t="shared" si="18"/>
        <v>1</v>
      </c>
      <c r="D59">
        <f t="shared" si="19"/>
        <v>0</v>
      </c>
      <c r="E59">
        <v>1</v>
      </c>
      <c r="F59">
        <v>0</v>
      </c>
      <c r="G59">
        <v>0</v>
      </c>
      <c r="H59">
        <v>0</v>
      </c>
    </row>
    <row r="60" spans="1:8">
      <c r="A60">
        <v>18</v>
      </c>
      <c r="B60">
        <f t="shared" si="17"/>
        <v>40</v>
      </c>
      <c r="C60">
        <f t="shared" si="18"/>
        <v>40</v>
      </c>
      <c r="D60">
        <f t="shared" si="19"/>
        <v>0</v>
      </c>
      <c r="E60">
        <v>19</v>
      </c>
      <c r="F60">
        <v>21</v>
      </c>
      <c r="G60">
        <v>0</v>
      </c>
      <c r="H60">
        <v>0</v>
      </c>
    </row>
    <row r="61" spans="1:8">
      <c r="A61">
        <v>19</v>
      </c>
      <c r="B61">
        <f t="shared" si="17"/>
        <v>30</v>
      </c>
      <c r="C61">
        <f t="shared" si="18"/>
        <v>30</v>
      </c>
      <c r="D61">
        <f t="shared" si="19"/>
        <v>0</v>
      </c>
      <c r="E61">
        <v>0</v>
      </c>
      <c r="F61">
        <v>30</v>
      </c>
      <c r="G61">
        <v>0</v>
      </c>
      <c r="H61">
        <v>0</v>
      </c>
    </row>
    <row r="62" spans="1:8">
      <c r="A62">
        <v>20</v>
      </c>
      <c r="B62">
        <f t="shared" si="17"/>
        <v>0</v>
      </c>
      <c r="C62">
        <f t="shared" si="18"/>
        <v>0</v>
      </c>
      <c r="D62">
        <f t="shared" si="19"/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21</v>
      </c>
      <c r="B63">
        <f t="shared" si="17"/>
        <v>53</v>
      </c>
      <c r="C63">
        <f t="shared" si="18"/>
        <v>53</v>
      </c>
      <c r="D63">
        <f t="shared" si="19"/>
        <v>0</v>
      </c>
      <c r="E63">
        <v>22</v>
      </c>
      <c r="F63">
        <v>31</v>
      </c>
      <c r="G63">
        <v>0</v>
      </c>
      <c r="H63">
        <v>0</v>
      </c>
    </row>
    <row r="64" spans="1:8">
      <c r="A64">
        <v>22</v>
      </c>
      <c r="B64">
        <f t="shared" si="17"/>
        <v>63</v>
      </c>
      <c r="C64">
        <f t="shared" si="18"/>
        <v>63</v>
      </c>
      <c r="D64">
        <f t="shared" si="19"/>
        <v>0</v>
      </c>
      <c r="E64">
        <v>24</v>
      </c>
      <c r="F64">
        <v>39</v>
      </c>
      <c r="G64">
        <v>0</v>
      </c>
      <c r="H64">
        <v>0</v>
      </c>
    </row>
    <row r="65" spans="1:17">
      <c r="A65">
        <v>23</v>
      </c>
      <c r="B65">
        <f t="shared" si="17"/>
        <v>7</v>
      </c>
      <c r="C65">
        <f t="shared" si="18"/>
        <v>7</v>
      </c>
      <c r="D65">
        <f t="shared" si="19"/>
        <v>0</v>
      </c>
      <c r="E65">
        <v>3</v>
      </c>
      <c r="F65">
        <v>4</v>
      </c>
      <c r="G65">
        <v>0</v>
      </c>
      <c r="H65">
        <v>0</v>
      </c>
    </row>
    <row r="66" spans="1:17">
      <c r="A66">
        <v>24</v>
      </c>
      <c r="B66">
        <f t="shared" si="17"/>
        <v>13</v>
      </c>
      <c r="C66">
        <f t="shared" si="18"/>
        <v>13</v>
      </c>
      <c r="D66">
        <f t="shared" si="19"/>
        <v>0</v>
      </c>
      <c r="E66">
        <v>9</v>
      </c>
      <c r="F66">
        <v>4</v>
      </c>
      <c r="G66">
        <v>0</v>
      </c>
      <c r="H66">
        <v>0</v>
      </c>
    </row>
    <row r="67" spans="1:17">
      <c r="A67">
        <v>25</v>
      </c>
      <c r="B67">
        <f t="shared" si="17"/>
        <v>7</v>
      </c>
      <c r="C67">
        <f t="shared" si="18"/>
        <v>7</v>
      </c>
      <c r="D67">
        <f t="shared" si="19"/>
        <v>0</v>
      </c>
      <c r="E67">
        <v>7</v>
      </c>
      <c r="F67">
        <v>0</v>
      </c>
      <c r="G67">
        <v>0</v>
      </c>
      <c r="H67">
        <v>0</v>
      </c>
    </row>
    <row r="68" spans="1:17">
      <c r="A68">
        <v>26</v>
      </c>
      <c r="B68">
        <f t="shared" si="17"/>
        <v>38</v>
      </c>
      <c r="C68">
        <f t="shared" si="18"/>
        <v>38</v>
      </c>
      <c r="D68">
        <f t="shared" si="19"/>
        <v>0</v>
      </c>
      <c r="E68">
        <v>25</v>
      </c>
      <c r="F68">
        <v>13</v>
      </c>
      <c r="G68">
        <v>0</v>
      </c>
      <c r="H68">
        <v>0</v>
      </c>
    </row>
    <row r="69" spans="1:17">
      <c r="A69">
        <v>27</v>
      </c>
      <c r="B69">
        <f t="shared" si="17"/>
        <v>24</v>
      </c>
      <c r="C69">
        <f t="shared" si="18"/>
        <v>24</v>
      </c>
      <c r="D69">
        <f t="shared" si="19"/>
        <v>0</v>
      </c>
      <c r="E69">
        <v>21</v>
      </c>
      <c r="F69">
        <v>3</v>
      </c>
      <c r="G69">
        <v>0</v>
      </c>
      <c r="H69">
        <v>0</v>
      </c>
    </row>
    <row r="70" spans="1:17">
      <c r="A70">
        <v>28</v>
      </c>
      <c r="B70">
        <f t="shared" si="17"/>
        <v>12</v>
      </c>
      <c r="C70">
        <f t="shared" si="18"/>
        <v>12</v>
      </c>
      <c r="D70">
        <f t="shared" si="19"/>
        <v>0</v>
      </c>
      <c r="E70">
        <v>11</v>
      </c>
      <c r="F70">
        <v>1</v>
      </c>
      <c r="G70">
        <v>0</v>
      </c>
      <c r="H70">
        <v>0</v>
      </c>
    </row>
    <row r="71" spans="1:17">
      <c r="A71">
        <v>29</v>
      </c>
      <c r="B71">
        <f t="shared" si="17"/>
        <v>0</v>
      </c>
      <c r="C71">
        <f t="shared" si="18"/>
        <v>0</v>
      </c>
      <c r="D71">
        <f t="shared" si="19"/>
        <v>0</v>
      </c>
      <c r="E71">
        <v>0</v>
      </c>
      <c r="F71">
        <v>0</v>
      </c>
      <c r="G71">
        <v>0</v>
      </c>
      <c r="H71">
        <v>0</v>
      </c>
    </row>
    <row r="72" spans="1:17">
      <c r="A72">
        <v>30</v>
      </c>
      <c r="B72">
        <f t="shared" si="17"/>
        <v>0</v>
      </c>
      <c r="C72">
        <f t="shared" si="18"/>
        <v>0</v>
      </c>
      <c r="D72">
        <f t="shared" si="19"/>
        <v>0</v>
      </c>
      <c r="E72">
        <v>0</v>
      </c>
      <c r="F72">
        <v>0</v>
      </c>
      <c r="G72">
        <v>0</v>
      </c>
      <c r="H72">
        <v>0</v>
      </c>
    </row>
    <row r="73" spans="1:17">
      <c r="A73" s="1" t="s">
        <v>18</v>
      </c>
      <c r="B73" s="1">
        <f t="shared" si="17"/>
        <v>695</v>
      </c>
      <c r="C73" s="1">
        <f>SUM(C43:C72)</f>
        <v>695</v>
      </c>
      <c r="D73" s="1">
        <f t="shared" ref="D73" si="24">SUM(D43:D72)</f>
        <v>0</v>
      </c>
      <c r="E73" s="1">
        <f t="shared" ref="E73" si="25">SUM(E43:E72)</f>
        <v>353</v>
      </c>
      <c r="F73" s="1">
        <f t="shared" ref="F73" si="26">SUM(F43:F72)</f>
        <v>342</v>
      </c>
      <c r="G73" s="1">
        <f t="shared" ref="G73" si="27">SUM(G43:G72)</f>
        <v>0</v>
      </c>
      <c r="H73" s="1">
        <f t="shared" ref="H73" si="28">SUM(H43:H72)</f>
        <v>0</v>
      </c>
      <c r="J73">
        <f t="shared" ref="J73" si="29">SUM(J43:J72)</f>
        <v>27</v>
      </c>
      <c r="K73">
        <f t="shared" ref="K73" si="30">SUM(K43:K72)</f>
        <v>39</v>
      </c>
      <c r="L73">
        <f t="shared" ref="L73" si="31">SUM(L43:L72)</f>
        <v>0</v>
      </c>
      <c r="M73">
        <f t="shared" ref="M73" si="32">SUM(M43:M72)</f>
        <v>0</v>
      </c>
      <c r="N73">
        <f t="shared" ref="N73" si="33">SUM(N43:N72)</f>
        <v>32</v>
      </c>
      <c r="O73">
        <f t="shared" ref="O73" si="34">SUM(O43:O72)</f>
        <v>41</v>
      </c>
      <c r="P73">
        <f t="shared" ref="P73" si="35">SUM(P43:P72)</f>
        <v>0</v>
      </c>
      <c r="Q73">
        <f t="shared" ref="Q73" si="36">SUM(Q43:Q72)</f>
        <v>0</v>
      </c>
    </row>
    <row r="74" spans="1:17">
      <c r="A74" s="1" t="s">
        <v>19</v>
      </c>
      <c r="B74" s="1">
        <f>B73/30</f>
        <v>23.166666666666668</v>
      </c>
      <c r="C74" s="1">
        <f t="shared" ref="C74" si="37">C73/30</f>
        <v>23.166666666666668</v>
      </c>
      <c r="D74" s="1">
        <f t="shared" ref="D74" si="38">D73/30</f>
        <v>0</v>
      </c>
      <c r="E74" s="1">
        <f t="shared" ref="E74" si="39">E73/30</f>
        <v>11.766666666666667</v>
      </c>
      <c r="F74" s="1">
        <f t="shared" ref="F74" si="40">F73/30</f>
        <v>11.4</v>
      </c>
      <c r="G74" s="1">
        <f t="shared" ref="G74" si="41">G73/30</f>
        <v>0</v>
      </c>
      <c r="H74" s="1">
        <f t="shared" ref="H74" si="42">H73/30</f>
        <v>0</v>
      </c>
      <c r="J74">
        <f>J73/5</f>
        <v>5.4</v>
      </c>
      <c r="K74">
        <f t="shared" ref="K74" si="43">K73/5</f>
        <v>7.8</v>
      </c>
      <c r="L74">
        <f t="shared" ref="L74" si="44">L73/5</f>
        <v>0</v>
      </c>
      <c r="M74">
        <f t="shared" ref="M74" si="45">M73/5</f>
        <v>0</v>
      </c>
      <c r="N74">
        <f t="shared" ref="N74" si="46">N73/5</f>
        <v>6.4</v>
      </c>
      <c r="O74">
        <f t="shared" ref="O74" si="47">O73/5</f>
        <v>8.1999999999999993</v>
      </c>
      <c r="P74">
        <f t="shared" ref="P74" si="48">P73/5</f>
        <v>0</v>
      </c>
      <c r="Q74">
        <f t="shared" ref="Q74" si="49">Q73/5</f>
        <v>0</v>
      </c>
    </row>
    <row r="77" spans="1:17">
      <c r="A77" s="1" t="s">
        <v>31</v>
      </c>
    </row>
    <row r="78" spans="1:17">
      <c r="A78" s="1" t="s">
        <v>0</v>
      </c>
      <c r="B78" s="1" t="s">
        <v>20</v>
      </c>
      <c r="C78" s="1" t="s">
        <v>32</v>
      </c>
      <c r="D78" s="1" t="s">
        <v>33</v>
      </c>
      <c r="E78" s="1" t="s">
        <v>34</v>
      </c>
      <c r="F78" s="1" t="s">
        <v>35</v>
      </c>
      <c r="G78" s="1" t="s">
        <v>36</v>
      </c>
      <c r="H78" s="1" t="s">
        <v>37</v>
      </c>
    </row>
    <row r="79" spans="1:17">
      <c r="A79" s="2" t="s">
        <v>46</v>
      </c>
      <c r="B79" s="1"/>
      <c r="C79" s="1"/>
      <c r="D79" s="1"/>
      <c r="E79" s="1"/>
      <c r="F79" s="1"/>
      <c r="G79" s="1"/>
      <c r="H79" s="1"/>
    </row>
    <row r="82" spans="1:8">
      <c r="A82" s="1" t="s">
        <v>38</v>
      </c>
    </row>
    <row r="83" spans="1:8">
      <c r="A83" s="1" t="s">
        <v>0</v>
      </c>
      <c r="B83" s="1" t="s">
        <v>20</v>
      </c>
      <c r="C83" s="1" t="s">
        <v>32</v>
      </c>
      <c r="D83" s="1" t="s">
        <v>39</v>
      </c>
      <c r="E83" s="1" t="s">
        <v>34</v>
      </c>
      <c r="F83" s="1" t="s">
        <v>35</v>
      </c>
      <c r="G83" s="1" t="s">
        <v>40</v>
      </c>
      <c r="H83" s="1" t="s">
        <v>41</v>
      </c>
    </row>
    <row r="84" spans="1:8">
      <c r="A84">
        <v>4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</row>
    <row r="85" spans="1:8">
      <c r="A85">
        <v>5</v>
      </c>
      <c r="B85">
        <v>1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</row>
    <row r="86" spans="1:8">
      <c r="A86">
        <v>6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</row>
    <row r="87" spans="1:8">
      <c r="A87">
        <v>9</v>
      </c>
      <c r="B87">
        <v>1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>
      <c r="A88" t="s">
        <v>18</v>
      </c>
      <c r="B88">
        <f>SUM(B84:B87)</f>
        <v>4</v>
      </c>
      <c r="C88">
        <f t="shared" ref="C88:H88" si="50">SUM(C84:C87)</f>
        <v>2</v>
      </c>
      <c r="D88">
        <f t="shared" si="50"/>
        <v>2</v>
      </c>
      <c r="E88">
        <f t="shared" si="50"/>
        <v>2</v>
      </c>
      <c r="F88">
        <f t="shared" si="50"/>
        <v>0</v>
      </c>
      <c r="G88">
        <f t="shared" si="50"/>
        <v>0</v>
      </c>
      <c r="H88">
        <f t="shared" si="50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8"/>
  <sheetViews>
    <sheetView workbookViewId="0">
      <selection activeCell="B38" sqref="B38"/>
    </sheetView>
  </sheetViews>
  <sheetFormatPr baseColWidth="10" defaultRowHeight="16"/>
  <sheetData>
    <row r="1" spans="1:17">
      <c r="A1" t="s">
        <v>122</v>
      </c>
    </row>
    <row r="2" spans="1:17">
      <c r="A2" t="s">
        <v>123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6</v>
      </c>
      <c r="L5" s="1" t="s">
        <v>9</v>
      </c>
      <c r="M5" s="1" t="s">
        <v>8</v>
      </c>
      <c r="N5" s="1" t="s">
        <v>11</v>
      </c>
      <c r="O5" s="1" t="s">
        <v>10</v>
      </c>
      <c r="P5" s="1" t="s">
        <v>13</v>
      </c>
      <c r="Q5" s="1" t="s">
        <v>12</v>
      </c>
    </row>
    <row r="6" spans="1:17">
      <c r="A6">
        <v>1</v>
      </c>
      <c r="B6" t="s">
        <v>51</v>
      </c>
      <c r="C6" t="s">
        <v>51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</row>
    <row r="7" spans="1:17">
      <c r="A7">
        <v>2</v>
      </c>
      <c r="B7" t="s">
        <v>51</v>
      </c>
      <c r="C7" t="s">
        <v>51</v>
      </c>
      <c r="D7" t="s">
        <v>51</v>
      </c>
      <c r="E7" t="s">
        <v>51</v>
      </c>
      <c r="F7" t="s">
        <v>51</v>
      </c>
      <c r="G7" t="s">
        <v>51</v>
      </c>
      <c r="H7" t="s">
        <v>51</v>
      </c>
      <c r="J7" t="s">
        <v>51</v>
      </c>
      <c r="K7" t="s">
        <v>51</v>
      </c>
      <c r="L7" t="s">
        <v>51</v>
      </c>
      <c r="M7" t="s">
        <v>51</v>
      </c>
      <c r="N7" t="s">
        <v>51</v>
      </c>
      <c r="O7" t="s">
        <v>51</v>
      </c>
      <c r="P7" t="s">
        <v>51</v>
      </c>
      <c r="Q7" t="s">
        <v>51</v>
      </c>
    </row>
    <row r="8" spans="1:17">
      <c r="A8">
        <v>3</v>
      </c>
      <c r="B8" t="s">
        <v>51</v>
      </c>
      <c r="C8" t="s">
        <v>51</v>
      </c>
      <c r="D8" t="s">
        <v>51</v>
      </c>
      <c r="E8" t="s">
        <v>51</v>
      </c>
      <c r="F8" t="s">
        <v>51</v>
      </c>
      <c r="G8" t="s">
        <v>51</v>
      </c>
      <c r="H8" t="s">
        <v>51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</row>
    <row r="9" spans="1:17">
      <c r="A9">
        <v>4</v>
      </c>
      <c r="B9">
        <f t="shared" ref="B9:B36" si="0">SUM(C9+D9)</f>
        <v>196</v>
      </c>
      <c r="C9">
        <f t="shared" ref="C9:C35" si="1">SUM(E9+F9)</f>
        <v>104</v>
      </c>
      <c r="D9">
        <f t="shared" ref="D9:D35" si="2">SUM(G9+H9)</f>
        <v>92</v>
      </c>
      <c r="E9">
        <f t="shared" ref="E9:H14" si="3">SUM(J9+N9)</f>
        <v>47</v>
      </c>
      <c r="F9">
        <f t="shared" si="3"/>
        <v>57</v>
      </c>
      <c r="G9">
        <f t="shared" si="3"/>
        <v>43</v>
      </c>
      <c r="H9">
        <f t="shared" si="3"/>
        <v>49</v>
      </c>
      <c r="J9">
        <v>27</v>
      </c>
      <c r="K9">
        <v>32</v>
      </c>
      <c r="L9">
        <v>22</v>
      </c>
      <c r="M9">
        <v>32</v>
      </c>
      <c r="N9">
        <v>20</v>
      </c>
      <c r="O9">
        <v>25</v>
      </c>
      <c r="P9">
        <v>21</v>
      </c>
      <c r="Q9">
        <v>17</v>
      </c>
    </row>
    <row r="10" spans="1:17">
      <c r="A10">
        <v>5</v>
      </c>
      <c r="B10">
        <f t="shared" si="0"/>
        <v>105</v>
      </c>
      <c r="C10">
        <f t="shared" si="1"/>
        <v>63</v>
      </c>
      <c r="D10">
        <f t="shared" si="2"/>
        <v>42</v>
      </c>
      <c r="E10">
        <f t="shared" si="3"/>
        <v>35</v>
      </c>
      <c r="F10">
        <f t="shared" si="3"/>
        <v>28</v>
      </c>
      <c r="G10">
        <f t="shared" si="3"/>
        <v>27</v>
      </c>
      <c r="H10">
        <f t="shared" si="3"/>
        <v>15</v>
      </c>
      <c r="J10">
        <v>10</v>
      </c>
      <c r="K10">
        <v>21</v>
      </c>
      <c r="L10">
        <v>9</v>
      </c>
      <c r="M10">
        <v>11</v>
      </c>
      <c r="N10">
        <v>25</v>
      </c>
      <c r="O10">
        <v>7</v>
      </c>
      <c r="P10">
        <v>18</v>
      </c>
      <c r="Q10">
        <v>4</v>
      </c>
    </row>
    <row r="11" spans="1:17">
      <c r="A11">
        <v>6</v>
      </c>
      <c r="B11">
        <f t="shared" si="0"/>
        <v>72</v>
      </c>
      <c r="C11">
        <f t="shared" si="1"/>
        <v>34</v>
      </c>
      <c r="D11">
        <f t="shared" si="2"/>
        <v>38</v>
      </c>
      <c r="E11">
        <f t="shared" si="3"/>
        <v>10</v>
      </c>
      <c r="F11">
        <f t="shared" si="3"/>
        <v>24</v>
      </c>
      <c r="G11">
        <f t="shared" si="3"/>
        <v>16</v>
      </c>
      <c r="H11">
        <f t="shared" si="3"/>
        <v>22</v>
      </c>
      <c r="J11">
        <v>9</v>
      </c>
      <c r="K11">
        <v>9</v>
      </c>
      <c r="L11">
        <v>3</v>
      </c>
      <c r="M11">
        <v>11</v>
      </c>
      <c r="N11">
        <v>1</v>
      </c>
      <c r="O11">
        <v>15</v>
      </c>
      <c r="P11">
        <v>13</v>
      </c>
      <c r="Q11">
        <v>11</v>
      </c>
    </row>
    <row r="12" spans="1:17">
      <c r="A12">
        <v>7</v>
      </c>
      <c r="B12">
        <f t="shared" si="0"/>
        <v>162</v>
      </c>
      <c r="C12">
        <f t="shared" si="1"/>
        <v>83</v>
      </c>
      <c r="D12">
        <f t="shared" si="2"/>
        <v>79</v>
      </c>
      <c r="E12">
        <f t="shared" si="3"/>
        <v>36</v>
      </c>
      <c r="F12">
        <f t="shared" si="3"/>
        <v>47</v>
      </c>
      <c r="G12">
        <f t="shared" si="3"/>
        <v>39</v>
      </c>
      <c r="H12">
        <f t="shared" si="3"/>
        <v>40</v>
      </c>
      <c r="J12">
        <v>15</v>
      </c>
      <c r="K12">
        <v>30</v>
      </c>
      <c r="L12">
        <v>15</v>
      </c>
      <c r="M12">
        <v>22</v>
      </c>
      <c r="N12">
        <v>21</v>
      </c>
      <c r="O12">
        <v>17</v>
      </c>
      <c r="P12">
        <v>24</v>
      </c>
      <c r="Q12">
        <v>18</v>
      </c>
    </row>
    <row r="13" spans="1:17">
      <c r="A13">
        <v>8</v>
      </c>
      <c r="B13">
        <f t="shared" si="0"/>
        <v>181</v>
      </c>
      <c r="C13">
        <f t="shared" si="1"/>
        <v>94</v>
      </c>
      <c r="D13">
        <f t="shared" si="2"/>
        <v>87</v>
      </c>
      <c r="E13">
        <f t="shared" si="3"/>
        <v>45</v>
      </c>
      <c r="F13">
        <f t="shared" si="3"/>
        <v>49</v>
      </c>
      <c r="G13">
        <f t="shared" si="3"/>
        <v>37</v>
      </c>
      <c r="H13">
        <f t="shared" si="3"/>
        <v>50</v>
      </c>
      <c r="J13">
        <v>24</v>
      </c>
      <c r="K13">
        <v>26</v>
      </c>
      <c r="L13">
        <v>17</v>
      </c>
      <c r="M13">
        <v>22</v>
      </c>
      <c r="N13">
        <v>21</v>
      </c>
      <c r="O13">
        <v>23</v>
      </c>
      <c r="P13">
        <v>20</v>
      </c>
      <c r="Q13">
        <v>28</v>
      </c>
    </row>
    <row r="14" spans="1:17">
      <c r="A14">
        <v>9</v>
      </c>
      <c r="B14">
        <f t="shared" si="0"/>
        <v>202</v>
      </c>
      <c r="C14">
        <f t="shared" si="1"/>
        <v>111</v>
      </c>
      <c r="D14">
        <f t="shared" si="2"/>
        <v>91</v>
      </c>
      <c r="E14">
        <f t="shared" si="3"/>
        <v>48</v>
      </c>
      <c r="F14">
        <f t="shared" si="3"/>
        <v>63</v>
      </c>
      <c r="G14">
        <f t="shared" si="3"/>
        <v>40</v>
      </c>
      <c r="H14">
        <f t="shared" si="3"/>
        <v>51</v>
      </c>
      <c r="J14">
        <v>23</v>
      </c>
      <c r="K14">
        <v>34</v>
      </c>
      <c r="L14">
        <v>22</v>
      </c>
      <c r="M14">
        <v>24</v>
      </c>
      <c r="N14">
        <v>25</v>
      </c>
      <c r="O14">
        <v>29</v>
      </c>
      <c r="P14">
        <v>18</v>
      </c>
      <c r="Q14">
        <v>27</v>
      </c>
    </row>
    <row r="15" spans="1:17">
      <c r="A15">
        <v>10</v>
      </c>
      <c r="B15" t="s">
        <v>51</v>
      </c>
      <c r="C15" t="s">
        <v>51</v>
      </c>
      <c r="D15" t="s">
        <v>51</v>
      </c>
      <c r="E15" t="s">
        <v>51</v>
      </c>
      <c r="F15" t="s">
        <v>51</v>
      </c>
      <c r="G15" t="s">
        <v>51</v>
      </c>
      <c r="H15" t="s">
        <v>51</v>
      </c>
    </row>
    <row r="16" spans="1:17">
      <c r="A16">
        <v>11</v>
      </c>
      <c r="B16">
        <f t="shared" si="0"/>
        <v>163</v>
      </c>
      <c r="C16">
        <f t="shared" si="1"/>
        <v>78</v>
      </c>
      <c r="D16">
        <f t="shared" si="2"/>
        <v>85</v>
      </c>
      <c r="E16">
        <v>41</v>
      </c>
      <c r="F16">
        <v>37</v>
      </c>
      <c r="G16">
        <v>45</v>
      </c>
      <c r="H16">
        <v>40</v>
      </c>
    </row>
    <row r="17" spans="1:8">
      <c r="A17">
        <v>12</v>
      </c>
      <c r="B17">
        <f t="shared" si="0"/>
        <v>124</v>
      </c>
      <c r="C17">
        <f t="shared" si="1"/>
        <v>64</v>
      </c>
      <c r="D17">
        <f t="shared" si="2"/>
        <v>60</v>
      </c>
      <c r="E17">
        <v>43</v>
      </c>
      <c r="F17">
        <v>21</v>
      </c>
      <c r="G17">
        <v>43</v>
      </c>
      <c r="H17">
        <v>17</v>
      </c>
    </row>
    <row r="18" spans="1:8">
      <c r="A18">
        <v>13</v>
      </c>
      <c r="B18" t="s">
        <v>51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</row>
    <row r="19" spans="1:8">
      <c r="A19">
        <v>14</v>
      </c>
      <c r="B19">
        <f t="shared" si="0"/>
        <v>124</v>
      </c>
      <c r="C19">
        <f t="shared" si="1"/>
        <v>72</v>
      </c>
      <c r="D19">
        <f t="shared" si="2"/>
        <v>52</v>
      </c>
      <c r="E19">
        <v>56</v>
      </c>
      <c r="F19">
        <v>16</v>
      </c>
      <c r="G19">
        <v>34</v>
      </c>
      <c r="H19">
        <v>18</v>
      </c>
    </row>
    <row r="20" spans="1:8">
      <c r="A20">
        <v>15</v>
      </c>
      <c r="B20">
        <f t="shared" si="0"/>
        <v>151</v>
      </c>
      <c r="C20">
        <f t="shared" si="1"/>
        <v>85</v>
      </c>
      <c r="D20">
        <f t="shared" si="2"/>
        <v>66</v>
      </c>
      <c r="E20">
        <v>49</v>
      </c>
      <c r="F20">
        <v>36</v>
      </c>
      <c r="G20">
        <v>38</v>
      </c>
      <c r="H20">
        <v>28</v>
      </c>
    </row>
    <row r="21" spans="1:8">
      <c r="A21">
        <v>16</v>
      </c>
      <c r="B21">
        <f t="shared" si="0"/>
        <v>177</v>
      </c>
      <c r="C21">
        <f t="shared" si="1"/>
        <v>83</v>
      </c>
      <c r="D21">
        <f t="shared" si="2"/>
        <v>94</v>
      </c>
      <c r="E21">
        <v>53</v>
      </c>
      <c r="F21">
        <v>30</v>
      </c>
      <c r="G21">
        <v>48</v>
      </c>
      <c r="H21">
        <v>46</v>
      </c>
    </row>
    <row r="22" spans="1:8">
      <c r="A22">
        <v>17</v>
      </c>
      <c r="B22">
        <f t="shared" si="0"/>
        <v>130</v>
      </c>
      <c r="C22">
        <f t="shared" si="1"/>
        <v>64</v>
      </c>
      <c r="D22">
        <f t="shared" si="2"/>
        <v>66</v>
      </c>
      <c r="E22">
        <v>51</v>
      </c>
      <c r="F22">
        <v>13</v>
      </c>
      <c r="G22">
        <v>51</v>
      </c>
      <c r="H22">
        <v>15</v>
      </c>
    </row>
    <row r="23" spans="1:8">
      <c r="A23">
        <v>18</v>
      </c>
      <c r="B23">
        <f t="shared" si="0"/>
        <v>231</v>
      </c>
      <c r="C23">
        <f t="shared" si="1"/>
        <v>116</v>
      </c>
      <c r="D23">
        <f t="shared" si="2"/>
        <v>115</v>
      </c>
      <c r="E23">
        <v>60</v>
      </c>
      <c r="F23">
        <v>56</v>
      </c>
      <c r="G23">
        <v>48</v>
      </c>
      <c r="H23">
        <v>67</v>
      </c>
    </row>
    <row r="24" spans="1:8">
      <c r="A24">
        <v>19</v>
      </c>
      <c r="B24">
        <f t="shared" si="0"/>
        <v>137</v>
      </c>
      <c r="C24">
        <f t="shared" si="1"/>
        <v>67</v>
      </c>
      <c r="D24">
        <f t="shared" si="2"/>
        <v>70</v>
      </c>
      <c r="E24">
        <v>28</v>
      </c>
      <c r="F24">
        <v>39</v>
      </c>
      <c r="G24">
        <v>31</v>
      </c>
      <c r="H24">
        <v>39</v>
      </c>
    </row>
    <row r="25" spans="1:8">
      <c r="A25">
        <v>20</v>
      </c>
      <c r="B25">
        <f t="shared" si="0"/>
        <v>193</v>
      </c>
      <c r="C25">
        <f t="shared" si="1"/>
        <v>94</v>
      </c>
      <c r="D25">
        <f t="shared" si="2"/>
        <v>99</v>
      </c>
      <c r="E25">
        <v>59</v>
      </c>
      <c r="F25">
        <v>35</v>
      </c>
      <c r="G25">
        <v>52</v>
      </c>
      <c r="H25">
        <v>47</v>
      </c>
    </row>
    <row r="26" spans="1:8">
      <c r="A26">
        <v>21</v>
      </c>
      <c r="B26" t="s">
        <v>51</v>
      </c>
      <c r="C26" t="s">
        <v>51</v>
      </c>
      <c r="D26" t="s">
        <v>51</v>
      </c>
      <c r="E26" t="s">
        <v>51</v>
      </c>
      <c r="F26" t="s">
        <v>51</v>
      </c>
      <c r="G26" t="s">
        <v>51</v>
      </c>
      <c r="H26" t="s">
        <v>51</v>
      </c>
    </row>
    <row r="27" spans="1:8">
      <c r="A27">
        <v>22</v>
      </c>
      <c r="B27">
        <f t="shared" si="0"/>
        <v>95</v>
      </c>
      <c r="C27">
        <f t="shared" si="1"/>
        <v>52</v>
      </c>
      <c r="D27">
        <f t="shared" si="2"/>
        <v>43</v>
      </c>
      <c r="E27">
        <v>33</v>
      </c>
      <c r="F27">
        <v>19</v>
      </c>
      <c r="G27">
        <v>29</v>
      </c>
      <c r="H27">
        <v>14</v>
      </c>
    </row>
    <row r="28" spans="1:8">
      <c r="A28">
        <v>23</v>
      </c>
      <c r="B28">
        <f t="shared" si="0"/>
        <v>98</v>
      </c>
      <c r="C28">
        <f t="shared" si="1"/>
        <v>53</v>
      </c>
      <c r="D28">
        <f t="shared" si="2"/>
        <v>45</v>
      </c>
      <c r="E28">
        <v>26</v>
      </c>
      <c r="F28">
        <v>27</v>
      </c>
      <c r="G28">
        <v>26</v>
      </c>
      <c r="H28">
        <v>19</v>
      </c>
    </row>
    <row r="29" spans="1:8">
      <c r="A29">
        <v>24</v>
      </c>
      <c r="B29">
        <f t="shared" si="0"/>
        <v>128</v>
      </c>
      <c r="C29">
        <f t="shared" si="1"/>
        <v>59</v>
      </c>
      <c r="D29">
        <f t="shared" si="2"/>
        <v>69</v>
      </c>
      <c r="E29">
        <v>43</v>
      </c>
      <c r="F29">
        <v>16</v>
      </c>
      <c r="G29">
        <v>32</v>
      </c>
      <c r="H29">
        <v>37</v>
      </c>
    </row>
    <row r="30" spans="1:8">
      <c r="A30">
        <v>25</v>
      </c>
      <c r="B30">
        <f t="shared" si="0"/>
        <v>37</v>
      </c>
      <c r="C30">
        <f t="shared" si="1"/>
        <v>19</v>
      </c>
      <c r="D30">
        <f t="shared" si="2"/>
        <v>18</v>
      </c>
      <c r="E30">
        <v>11</v>
      </c>
      <c r="F30">
        <v>8</v>
      </c>
      <c r="G30">
        <v>13</v>
      </c>
      <c r="H30">
        <v>5</v>
      </c>
    </row>
    <row r="31" spans="1:8">
      <c r="A31">
        <v>26</v>
      </c>
      <c r="B31">
        <f t="shared" si="0"/>
        <v>170</v>
      </c>
      <c r="C31">
        <f t="shared" si="1"/>
        <v>64</v>
      </c>
      <c r="D31">
        <f t="shared" si="2"/>
        <v>106</v>
      </c>
      <c r="E31">
        <v>33</v>
      </c>
      <c r="F31">
        <v>31</v>
      </c>
      <c r="G31">
        <v>55</v>
      </c>
      <c r="H31">
        <v>51</v>
      </c>
    </row>
    <row r="32" spans="1:8">
      <c r="A32">
        <v>27</v>
      </c>
      <c r="B32" t="s">
        <v>51</v>
      </c>
      <c r="C32" t="s">
        <v>51</v>
      </c>
      <c r="D32" t="s">
        <v>51</v>
      </c>
      <c r="E32" t="s">
        <v>51</v>
      </c>
      <c r="F32" t="s">
        <v>51</v>
      </c>
      <c r="G32" t="s">
        <v>51</v>
      </c>
      <c r="H32" t="s">
        <v>51</v>
      </c>
    </row>
    <row r="33" spans="1:17">
      <c r="A33">
        <v>28</v>
      </c>
      <c r="B33">
        <f t="shared" si="0"/>
        <v>133</v>
      </c>
      <c r="C33">
        <f t="shared" si="1"/>
        <v>57</v>
      </c>
      <c r="D33">
        <f t="shared" si="2"/>
        <v>76</v>
      </c>
      <c r="E33">
        <v>45</v>
      </c>
      <c r="F33">
        <v>12</v>
      </c>
      <c r="G33">
        <v>60</v>
      </c>
      <c r="H33">
        <v>16</v>
      </c>
    </row>
    <row r="34" spans="1:17">
      <c r="A34">
        <v>29</v>
      </c>
      <c r="B34">
        <f t="shared" si="0"/>
        <v>149</v>
      </c>
      <c r="C34">
        <f t="shared" si="1"/>
        <v>75</v>
      </c>
      <c r="D34">
        <f t="shared" si="2"/>
        <v>74</v>
      </c>
      <c r="E34">
        <v>35</v>
      </c>
      <c r="F34">
        <v>40</v>
      </c>
      <c r="G34">
        <v>35</v>
      </c>
      <c r="H34">
        <v>39</v>
      </c>
    </row>
    <row r="35" spans="1:17">
      <c r="A35">
        <v>30</v>
      </c>
      <c r="B35">
        <f t="shared" si="0"/>
        <v>110</v>
      </c>
      <c r="C35">
        <f t="shared" si="1"/>
        <v>57</v>
      </c>
      <c r="D35">
        <f t="shared" si="2"/>
        <v>53</v>
      </c>
      <c r="E35">
        <v>44</v>
      </c>
      <c r="F35">
        <v>13</v>
      </c>
      <c r="G35">
        <v>36</v>
      </c>
      <c r="H35">
        <v>17</v>
      </c>
    </row>
    <row r="36" spans="1:17">
      <c r="A36" s="1" t="s">
        <v>18</v>
      </c>
      <c r="B36" s="1">
        <f t="shared" si="0"/>
        <v>3268</v>
      </c>
      <c r="C36" s="1">
        <f>SUM(C6:C35)</f>
        <v>1648</v>
      </c>
      <c r="D36" s="1">
        <f t="shared" ref="D36:H36" si="4">SUM(D6:D35)</f>
        <v>1620</v>
      </c>
      <c r="E36" s="1">
        <f t="shared" si="4"/>
        <v>931</v>
      </c>
      <c r="F36" s="1">
        <f t="shared" si="4"/>
        <v>717</v>
      </c>
      <c r="G36" s="1">
        <f t="shared" si="4"/>
        <v>878</v>
      </c>
      <c r="H36" s="1">
        <f t="shared" si="4"/>
        <v>742</v>
      </c>
      <c r="J36">
        <f t="shared" ref="J36:Q36" si="5">SUM(J6:J35)</f>
        <v>108</v>
      </c>
      <c r="K36">
        <f t="shared" si="5"/>
        <v>152</v>
      </c>
      <c r="L36">
        <f t="shared" si="5"/>
        <v>88</v>
      </c>
      <c r="M36">
        <f t="shared" si="5"/>
        <v>122</v>
      </c>
      <c r="N36">
        <f t="shared" si="5"/>
        <v>113</v>
      </c>
      <c r="O36">
        <f t="shared" si="5"/>
        <v>116</v>
      </c>
      <c r="P36">
        <f t="shared" si="5"/>
        <v>114</v>
      </c>
      <c r="Q36">
        <f t="shared" si="5"/>
        <v>105</v>
      </c>
    </row>
    <row r="37" spans="1:17">
      <c r="A37" s="1" t="s">
        <v>19</v>
      </c>
      <c r="B37" s="1">
        <f>B36/23</f>
        <v>142.08695652173913</v>
      </c>
      <c r="C37" s="1">
        <f t="shared" ref="C37:H37" si="6">C36/23</f>
        <v>71.652173913043484</v>
      </c>
      <c r="D37" s="1">
        <f t="shared" si="6"/>
        <v>70.434782608695656</v>
      </c>
      <c r="E37" s="1">
        <f t="shared" si="6"/>
        <v>40.478260869565219</v>
      </c>
      <c r="F37" s="1">
        <f t="shared" si="6"/>
        <v>31.173913043478262</v>
      </c>
      <c r="G37" s="1">
        <f t="shared" si="6"/>
        <v>38.173913043478258</v>
      </c>
      <c r="H37" s="1">
        <f t="shared" si="6"/>
        <v>32.260869565217391</v>
      </c>
      <c r="J37">
        <f>J36/5</f>
        <v>21.6</v>
      </c>
      <c r="K37">
        <f t="shared" ref="K37:Q37" si="7">K36/5</f>
        <v>30.4</v>
      </c>
      <c r="L37">
        <f t="shared" si="7"/>
        <v>17.600000000000001</v>
      </c>
      <c r="M37">
        <f t="shared" si="7"/>
        <v>24.4</v>
      </c>
      <c r="N37">
        <f t="shared" si="7"/>
        <v>22.6</v>
      </c>
      <c r="O37">
        <f t="shared" si="7"/>
        <v>23.2</v>
      </c>
      <c r="P37">
        <f t="shared" si="7"/>
        <v>22.8</v>
      </c>
      <c r="Q37">
        <f t="shared" si="7"/>
        <v>21</v>
      </c>
    </row>
    <row r="38" spans="1:17">
      <c r="A38" s="1" t="s">
        <v>54</v>
      </c>
      <c r="B38" s="1">
        <f>C36/B36</f>
        <v>0.50428396572827416</v>
      </c>
      <c r="C38" s="1"/>
      <c r="D38" s="1"/>
      <c r="E38" s="1"/>
      <c r="F38" s="1"/>
      <c r="G38" s="1"/>
      <c r="H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73"/>
  <sheetViews>
    <sheetView workbookViewId="0">
      <selection activeCell="I70" sqref="I70"/>
    </sheetView>
  </sheetViews>
  <sheetFormatPr baseColWidth="10" defaultRowHeight="16"/>
  <sheetData>
    <row r="1" spans="1:13">
      <c r="A1" t="s">
        <v>108</v>
      </c>
    </row>
    <row r="2" spans="1:13">
      <c r="A2" t="s">
        <v>113</v>
      </c>
    </row>
    <row r="4" spans="1:13">
      <c r="A4" s="1" t="s">
        <v>29</v>
      </c>
    </row>
    <row r="5" spans="1:13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91</v>
      </c>
      <c r="K5" s="1" t="s">
        <v>92</v>
      </c>
      <c r="L5" s="1" t="s">
        <v>93</v>
      </c>
      <c r="M5" s="1" t="s">
        <v>94</v>
      </c>
    </row>
    <row r="6" spans="1:13">
      <c r="A6">
        <v>1</v>
      </c>
      <c r="B6" t="s">
        <v>51</v>
      </c>
      <c r="C6" t="s">
        <v>51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J6" t="s">
        <v>51</v>
      </c>
      <c r="K6" t="s">
        <v>51</v>
      </c>
      <c r="L6" t="s">
        <v>51</v>
      </c>
      <c r="M6" t="s">
        <v>51</v>
      </c>
    </row>
    <row r="7" spans="1:13">
      <c r="A7">
        <v>2</v>
      </c>
      <c r="B7">
        <f t="shared" ref="B7:B36" si="0">SUM(C7+D7)</f>
        <v>235</v>
      </c>
      <c r="C7">
        <f t="shared" ref="C7:C35" si="1">SUM(E7+F7)</f>
        <v>125</v>
      </c>
      <c r="D7">
        <f t="shared" ref="D7:D35" si="2">SUM(G7+H7)</f>
        <v>110</v>
      </c>
      <c r="E7">
        <v>53</v>
      </c>
      <c r="F7">
        <v>72</v>
      </c>
      <c r="G7">
        <v>32</v>
      </c>
      <c r="H7">
        <v>78</v>
      </c>
      <c r="J7">
        <v>25</v>
      </c>
      <c r="K7">
        <v>30</v>
      </c>
      <c r="L7">
        <v>14</v>
      </c>
      <c r="M7">
        <v>35</v>
      </c>
    </row>
    <row r="8" spans="1:13">
      <c r="A8">
        <v>3</v>
      </c>
      <c r="B8">
        <f t="shared" si="0"/>
        <v>240</v>
      </c>
      <c r="C8">
        <f t="shared" si="1"/>
        <v>123</v>
      </c>
      <c r="D8">
        <f t="shared" si="2"/>
        <v>117</v>
      </c>
      <c r="E8">
        <v>53</v>
      </c>
      <c r="F8">
        <v>70</v>
      </c>
      <c r="G8">
        <v>43</v>
      </c>
      <c r="H8">
        <v>74</v>
      </c>
      <c r="J8">
        <v>23</v>
      </c>
      <c r="K8">
        <v>28</v>
      </c>
      <c r="L8">
        <v>23</v>
      </c>
      <c r="M8">
        <v>37</v>
      </c>
    </row>
    <row r="9" spans="1:13">
      <c r="A9">
        <v>4</v>
      </c>
      <c r="B9">
        <f t="shared" si="0"/>
        <v>224</v>
      </c>
      <c r="C9">
        <f t="shared" si="1"/>
        <v>128</v>
      </c>
      <c r="D9">
        <f t="shared" si="2"/>
        <v>96</v>
      </c>
      <c r="E9">
        <v>61</v>
      </c>
      <c r="F9">
        <v>67</v>
      </c>
      <c r="G9">
        <v>37</v>
      </c>
      <c r="H9">
        <v>59</v>
      </c>
      <c r="J9">
        <v>30</v>
      </c>
      <c r="K9">
        <v>31</v>
      </c>
      <c r="L9">
        <v>14</v>
      </c>
      <c r="M9">
        <v>29</v>
      </c>
    </row>
    <row r="10" spans="1:13">
      <c r="A10">
        <v>5</v>
      </c>
      <c r="B10">
        <f t="shared" si="0"/>
        <v>228</v>
      </c>
      <c r="C10">
        <f t="shared" si="1"/>
        <v>119</v>
      </c>
      <c r="D10">
        <f t="shared" si="2"/>
        <v>109</v>
      </c>
      <c r="E10">
        <v>54</v>
      </c>
      <c r="F10">
        <v>65</v>
      </c>
      <c r="G10">
        <v>50</v>
      </c>
      <c r="H10">
        <v>59</v>
      </c>
      <c r="J10">
        <v>22</v>
      </c>
      <c r="K10">
        <v>31</v>
      </c>
      <c r="L10">
        <v>29</v>
      </c>
      <c r="M10">
        <v>21</v>
      </c>
    </row>
    <row r="11" spans="1:13">
      <c r="A11">
        <v>6</v>
      </c>
      <c r="B11" t="s">
        <v>51</v>
      </c>
      <c r="C11" t="s">
        <v>51</v>
      </c>
      <c r="D11" t="s">
        <v>51</v>
      </c>
      <c r="E11" t="s">
        <v>51</v>
      </c>
      <c r="F11" t="s">
        <v>51</v>
      </c>
      <c r="G11" t="s">
        <v>51</v>
      </c>
      <c r="H11" t="s">
        <v>51</v>
      </c>
      <c r="J11" t="s">
        <v>51</v>
      </c>
      <c r="K11" t="s">
        <v>51</v>
      </c>
      <c r="L11" t="s">
        <v>51</v>
      </c>
      <c r="M11" t="s">
        <v>51</v>
      </c>
    </row>
    <row r="12" spans="1:13">
      <c r="A12">
        <v>7</v>
      </c>
      <c r="B12" t="s">
        <v>51</v>
      </c>
      <c r="C12" t="s">
        <v>51</v>
      </c>
      <c r="D12" t="s">
        <v>51</v>
      </c>
      <c r="E12" t="s">
        <v>51</v>
      </c>
      <c r="F12" t="s">
        <v>51</v>
      </c>
      <c r="G12" t="s">
        <v>51</v>
      </c>
      <c r="H12" t="s">
        <v>51</v>
      </c>
      <c r="J12" t="s">
        <v>51</v>
      </c>
      <c r="K12" t="s">
        <v>51</v>
      </c>
      <c r="L12" t="s">
        <v>51</v>
      </c>
      <c r="M12" t="s">
        <v>51</v>
      </c>
    </row>
    <row r="13" spans="1:13">
      <c r="A13">
        <v>8</v>
      </c>
      <c r="B13">
        <f t="shared" si="0"/>
        <v>227</v>
      </c>
      <c r="C13">
        <f t="shared" si="1"/>
        <v>106</v>
      </c>
      <c r="D13">
        <f t="shared" si="2"/>
        <v>121</v>
      </c>
      <c r="E13">
        <v>46</v>
      </c>
      <c r="F13">
        <v>60</v>
      </c>
      <c r="G13">
        <v>57</v>
      </c>
      <c r="H13">
        <v>64</v>
      </c>
      <c r="J13">
        <v>18</v>
      </c>
      <c r="K13">
        <v>33</v>
      </c>
      <c r="L13">
        <v>30</v>
      </c>
      <c r="M13">
        <v>30</v>
      </c>
    </row>
    <row r="14" spans="1:13">
      <c r="A14">
        <v>9</v>
      </c>
      <c r="B14">
        <f t="shared" si="0"/>
        <v>252</v>
      </c>
      <c r="C14">
        <f t="shared" si="1"/>
        <v>123</v>
      </c>
      <c r="D14">
        <f t="shared" si="2"/>
        <v>129</v>
      </c>
      <c r="E14">
        <v>50</v>
      </c>
      <c r="F14">
        <v>73</v>
      </c>
      <c r="G14">
        <v>58</v>
      </c>
      <c r="H14">
        <v>71</v>
      </c>
      <c r="J14" t="s">
        <v>51</v>
      </c>
      <c r="K14">
        <v>33</v>
      </c>
      <c r="L14" t="s">
        <v>51</v>
      </c>
      <c r="M14">
        <v>34</v>
      </c>
    </row>
    <row r="15" spans="1:13">
      <c r="A15">
        <v>10</v>
      </c>
      <c r="B15">
        <f t="shared" si="0"/>
        <v>231</v>
      </c>
      <c r="C15">
        <f t="shared" si="1"/>
        <v>112</v>
      </c>
      <c r="D15">
        <f t="shared" si="2"/>
        <v>119</v>
      </c>
      <c r="E15">
        <v>47</v>
      </c>
      <c r="F15">
        <v>65</v>
      </c>
      <c r="G15">
        <v>49</v>
      </c>
      <c r="H15">
        <v>70</v>
      </c>
      <c r="J15">
        <v>15</v>
      </c>
      <c r="K15">
        <v>37</v>
      </c>
      <c r="L15">
        <v>25</v>
      </c>
      <c r="M15">
        <v>35</v>
      </c>
    </row>
    <row r="16" spans="1:13">
      <c r="A16">
        <v>11</v>
      </c>
      <c r="B16">
        <f t="shared" si="0"/>
        <v>247</v>
      </c>
      <c r="C16">
        <f t="shared" si="1"/>
        <v>128</v>
      </c>
      <c r="D16">
        <f t="shared" si="2"/>
        <v>119</v>
      </c>
      <c r="E16">
        <v>52</v>
      </c>
      <c r="F16">
        <v>76</v>
      </c>
      <c r="G16">
        <v>46</v>
      </c>
      <c r="H16">
        <v>73</v>
      </c>
    </row>
    <row r="17" spans="1:9">
      <c r="A17">
        <v>12</v>
      </c>
      <c r="B17">
        <f t="shared" si="0"/>
        <v>239</v>
      </c>
      <c r="C17">
        <f t="shared" si="1"/>
        <v>123</v>
      </c>
      <c r="D17">
        <f t="shared" si="2"/>
        <v>116</v>
      </c>
      <c r="E17">
        <v>44</v>
      </c>
      <c r="F17">
        <v>79</v>
      </c>
      <c r="G17">
        <v>41</v>
      </c>
      <c r="H17">
        <v>75</v>
      </c>
    </row>
    <row r="18" spans="1:9">
      <c r="A18">
        <v>13</v>
      </c>
      <c r="B18">
        <f t="shared" si="0"/>
        <v>143</v>
      </c>
      <c r="C18">
        <f t="shared" si="1"/>
        <v>71</v>
      </c>
      <c r="D18">
        <f t="shared" si="2"/>
        <v>72</v>
      </c>
      <c r="E18">
        <v>42</v>
      </c>
      <c r="F18">
        <v>29</v>
      </c>
      <c r="G18">
        <v>42</v>
      </c>
      <c r="H18">
        <v>30</v>
      </c>
    </row>
    <row r="19" spans="1:9">
      <c r="A19">
        <v>14</v>
      </c>
      <c r="B19">
        <f t="shared" si="0"/>
        <v>226</v>
      </c>
      <c r="C19">
        <f t="shared" si="1"/>
        <v>121</v>
      </c>
      <c r="D19">
        <f t="shared" si="2"/>
        <v>105</v>
      </c>
      <c r="E19">
        <v>55</v>
      </c>
      <c r="F19">
        <v>66</v>
      </c>
      <c r="G19">
        <v>44</v>
      </c>
      <c r="H19">
        <v>61</v>
      </c>
    </row>
    <row r="20" spans="1:9">
      <c r="A20">
        <v>15</v>
      </c>
      <c r="B20">
        <f t="shared" si="0"/>
        <v>251</v>
      </c>
      <c r="C20">
        <f t="shared" si="1"/>
        <v>142</v>
      </c>
      <c r="D20">
        <f t="shared" si="2"/>
        <v>109</v>
      </c>
      <c r="E20">
        <v>51</v>
      </c>
      <c r="F20">
        <v>91</v>
      </c>
      <c r="G20">
        <v>42</v>
      </c>
      <c r="H20">
        <v>67</v>
      </c>
    </row>
    <row r="21" spans="1:9">
      <c r="A21">
        <v>16</v>
      </c>
      <c r="B21">
        <f t="shared" si="0"/>
        <v>194</v>
      </c>
      <c r="C21">
        <f t="shared" si="1"/>
        <v>104</v>
      </c>
      <c r="D21">
        <f t="shared" si="2"/>
        <v>90</v>
      </c>
      <c r="E21">
        <v>48</v>
      </c>
      <c r="F21">
        <v>56</v>
      </c>
      <c r="G21">
        <v>38</v>
      </c>
      <c r="H21">
        <v>52</v>
      </c>
    </row>
    <row r="22" spans="1:9">
      <c r="A22">
        <v>17</v>
      </c>
      <c r="B22">
        <f t="shared" si="0"/>
        <v>271</v>
      </c>
      <c r="C22">
        <f t="shared" si="1"/>
        <v>130</v>
      </c>
      <c r="D22">
        <f t="shared" si="2"/>
        <v>141</v>
      </c>
      <c r="E22">
        <v>61</v>
      </c>
      <c r="F22">
        <v>69</v>
      </c>
      <c r="G22">
        <v>60</v>
      </c>
      <c r="H22">
        <v>81</v>
      </c>
    </row>
    <row r="23" spans="1:9">
      <c r="A23">
        <v>18</v>
      </c>
      <c r="B23">
        <f t="shared" si="0"/>
        <v>247</v>
      </c>
      <c r="C23">
        <f t="shared" si="1"/>
        <v>129</v>
      </c>
      <c r="D23">
        <f t="shared" si="2"/>
        <v>118</v>
      </c>
      <c r="E23">
        <v>55</v>
      </c>
      <c r="F23">
        <v>74</v>
      </c>
      <c r="G23">
        <v>54</v>
      </c>
      <c r="H23">
        <v>64</v>
      </c>
    </row>
    <row r="24" spans="1:9">
      <c r="A24">
        <v>19</v>
      </c>
      <c r="B24">
        <f t="shared" si="0"/>
        <v>160</v>
      </c>
      <c r="C24">
        <f t="shared" si="1"/>
        <v>91</v>
      </c>
      <c r="D24">
        <f t="shared" si="2"/>
        <v>69</v>
      </c>
      <c r="E24">
        <v>48</v>
      </c>
      <c r="F24">
        <v>43</v>
      </c>
      <c r="G24">
        <v>32</v>
      </c>
      <c r="H24">
        <v>37</v>
      </c>
      <c r="I24" t="s">
        <v>15</v>
      </c>
    </row>
    <row r="25" spans="1:9">
      <c r="A25">
        <v>20</v>
      </c>
      <c r="B25">
        <f t="shared" si="0"/>
        <v>208</v>
      </c>
      <c r="C25">
        <f t="shared" si="1"/>
        <v>109</v>
      </c>
      <c r="D25">
        <f t="shared" si="2"/>
        <v>99</v>
      </c>
      <c r="E25">
        <v>50</v>
      </c>
      <c r="F25">
        <v>59</v>
      </c>
      <c r="G25">
        <v>45</v>
      </c>
      <c r="H25">
        <v>54</v>
      </c>
    </row>
    <row r="26" spans="1:9">
      <c r="A26">
        <v>21</v>
      </c>
      <c r="B26">
        <f t="shared" si="0"/>
        <v>212</v>
      </c>
      <c r="C26">
        <f t="shared" si="1"/>
        <v>119</v>
      </c>
      <c r="D26">
        <f t="shared" si="2"/>
        <v>93</v>
      </c>
      <c r="E26">
        <v>58</v>
      </c>
      <c r="F26">
        <v>61</v>
      </c>
      <c r="G26">
        <v>40</v>
      </c>
      <c r="H26">
        <v>53</v>
      </c>
    </row>
    <row r="27" spans="1:9">
      <c r="A27">
        <v>22</v>
      </c>
      <c r="B27">
        <f t="shared" si="0"/>
        <v>160</v>
      </c>
      <c r="C27">
        <f t="shared" si="1"/>
        <v>76</v>
      </c>
      <c r="D27">
        <f t="shared" si="2"/>
        <v>84</v>
      </c>
      <c r="E27">
        <v>37</v>
      </c>
      <c r="F27">
        <v>39</v>
      </c>
      <c r="G27">
        <v>54</v>
      </c>
      <c r="H27">
        <v>30</v>
      </c>
    </row>
    <row r="28" spans="1:9">
      <c r="A28">
        <v>23</v>
      </c>
      <c r="B28" t="s">
        <v>51</v>
      </c>
      <c r="C28" t="s">
        <v>51</v>
      </c>
      <c r="D28" t="s">
        <v>51</v>
      </c>
      <c r="E28" t="s">
        <v>51</v>
      </c>
      <c r="F28" t="s">
        <v>51</v>
      </c>
      <c r="G28" t="s">
        <v>51</v>
      </c>
      <c r="H28" t="s">
        <v>51</v>
      </c>
    </row>
    <row r="29" spans="1:9">
      <c r="A29">
        <v>24</v>
      </c>
      <c r="B29">
        <f t="shared" si="0"/>
        <v>232</v>
      </c>
      <c r="C29">
        <f t="shared" si="1"/>
        <v>123</v>
      </c>
      <c r="D29">
        <f t="shared" si="2"/>
        <v>109</v>
      </c>
      <c r="E29">
        <v>59</v>
      </c>
      <c r="F29">
        <v>64</v>
      </c>
      <c r="G29">
        <v>42</v>
      </c>
      <c r="H29">
        <v>67</v>
      </c>
    </row>
    <row r="30" spans="1:9">
      <c r="A30">
        <v>25</v>
      </c>
      <c r="B30">
        <f t="shared" si="0"/>
        <v>234</v>
      </c>
      <c r="C30">
        <f t="shared" si="1"/>
        <v>104</v>
      </c>
      <c r="D30">
        <f t="shared" si="2"/>
        <v>130</v>
      </c>
      <c r="E30">
        <v>43</v>
      </c>
      <c r="F30">
        <v>61</v>
      </c>
      <c r="G30">
        <v>50</v>
      </c>
      <c r="H30">
        <v>80</v>
      </c>
    </row>
    <row r="31" spans="1:9">
      <c r="A31">
        <v>26</v>
      </c>
      <c r="B31">
        <f t="shared" si="0"/>
        <v>246</v>
      </c>
      <c r="C31">
        <f t="shared" si="1"/>
        <v>107</v>
      </c>
      <c r="D31">
        <f t="shared" si="2"/>
        <v>139</v>
      </c>
      <c r="E31">
        <v>44</v>
      </c>
      <c r="F31">
        <v>63</v>
      </c>
      <c r="G31">
        <v>60</v>
      </c>
      <c r="H31">
        <v>79</v>
      </c>
    </row>
    <row r="32" spans="1:9">
      <c r="A32">
        <v>27</v>
      </c>
      <c r="B32">
        <f t="shared" si="0"/>
        <v>193</v>
      </c>
      <c r="C32">
        <f t="shared" si="1"/>
        <v>102</v>
      </c>
      <c r="D32">
        <f t="shared" si="2"/>
        <v>91</v>
      </c>
      <c r="E32">
        <v>51</v>
      </c>
      <c r="F32">
        <v>51</v>
      </c>
      <c r="G32">
        <v>44</v>
      </c>
      <c r="H32">
        <v>47</v>
      </c>
    </row>
    <row r="33" spans="1:17">
      <c r="A33">
        <v>28</v>
      </c>
      <c r="B33" t="s">
        <v>51</v>
      </c>
      <c r="C33" t="s">
        <v>51</v>
      </c>
      <c r="D33" t="s">
        <v>51</v>
      </c>
      <c r="E33" t="s">
        <v>51</v>
      </c>
      <c r="F33" t="s">
        <v>51</v>
      </c>
      <c r="G33" t="s">
        <v>51</v>
      </c>
      <c r="H33" t="s">
        <v>51</v>
      </c>
    </row>
    <row r="34" spans="1:17">
      <c r="A34">
        <v>29</v>
      </c>
      <c r="B34">
        <f t="shared" si="0"/>
        <v>168</v>
      </c>
      <c r="C34">
        <f t="shared" si="1"/>
        <v>90</v>
      </c>
      <c r="D34">
        <f t="shared" si="2"/>
        <v>78</v>
      </c>
      <c r="E34">
        <v>43</v>
      </c>
      <c r="F34">
        <v>47</v>
      </c>
      <c r="G34">
        <v>44</v>
      </c>
      <c r="H34">
        <v>34</v>
      </c>
    </row>
    <row r="35" spans="1:17">
      <c r="A35">
        <v>30</v>
      </c>
      <c r="B35">
        <f t="shared" si="0"/>
        <v>257</v>
      </c>
      <c r="C35">
        <f t="shared" si="1"/>
        <v>132</v>
      </c>
      <c r="D35">
        <f t="shared" si="2"/>
        <v>125</v>
      </c>
      <c r="E35">
        <v>70</v>
      </c>
      <c r="F35">
        <v>62</v>
      </c>
      <c r="G35">
        <v>57</v>
      </c>
      <c r="H35">
        <v>68</v>
      </c>
    </row>
    <row r="36" spans="1:17">
      <c r="A36" s="1" t="s">
        <v>18</v>
      </c>
      <c r="B36" s="1">
        <f t="shared" si="0"/>
        <v>5525</v>
      </c>
      <c r="C36" s="1">
        <f>SUM(C6:C35)</f>
        <v>2837</v>
      </c>
      <c r="D36" s="1">
        <f t="shared" ref="D36:H36" si="3">SUM(D6:D35)</f>
        <v>2688</v>
      </c>
      <c r="E36" s="1">
        <f t="shared" si="3"/>
        <v>1275</v>
      </c>
      <c r="F36" s="1">
        <f t="shared" si="3"/>
        <v>1562</v>
      </c>
      <c r="G36" s="1">
        <f t="shared" si="3"/>
        <v>1161</v>
      </c>
      <c r="H36" s="1">
        <f t="shared" si="3"/>
        <v>1527</v>
      </c>
    </row>
    <row r="37" spans="1:17">
      <c r="A37" s="1" t="s">
        <v>19</v>
      </c>
      <c r="B37" s="1">
        <f t="shared" ref="B37:D37" si="4">B36/25</f>
        <v>221</v>
      </c>
      <c r="C37" s="1">
        <f t="shared" si="4"/>
        <v>113.48</v>
      </c>
      <c r="D37" s="1">
        <f t="shared" si="4"/>
        <v>107.52</v>
      </c>
      <c r="E37" s="1">
        <f>E36/25</f>
        <v>51</v>
      </c>
      <c r="F37" s="1">
        <f t="shared" ref="F37:H37" si="5">F36/25</f>
        <v>62.48</v>
      </c>
      <c r="G37" s="1">
        <f t="shared" si="5"/>
        <v>46.44</v>
      </c>
      <c r="H37" s="1">
        <f t="shared" si="5"/>
        <v>61.08</v>
      </c>
    </row>
    <row r="38" spans="1:17">
      <c r="A38" s="1" t="s">
        <v>54</v>
      </c>
      <c r="B38" s="1">
        <f>C36/B36</f>
        <v>0.51348416289592758</v>
      </c>
      <c r="C38" s="1"/>
      <c r="D38" s="1"/>
      <c r="E38" s="1"/>
      <c r="F38" s="1"/>
      <c r="G38" s="1"/>
      <c r="H38" s="1"/>
    </row>
    <row r="39" spans="1:17">
      <c r="A39" s="1" t="s">
        <v>95</v>
      </c>
      <c r="B39" s="1">
        <f>SUM(J7+K7+L7+M7+J8+K8+L8+M8+J9+K9+L9+M9+J10+K10+L10+M10+J13+K13+L13+M13+K14+M14+J15+K15+L15+M15)/SUM(E7+F7+G7+H7+E8+F8+G8+H8+E9+F9+G9+H9+E10+F10+G10+H10+E13+F13+G13+H13+F14+H14+E15+F15+G15+H15)</f>
        <v>0.46566383257030741</v>
      </c>
      <c r="D39" t="s">
        <v>109</v>
      </c>
      <c r="E39">
        <f>(J7+J8+J9+J10+J13+J15+K7+K8+K9+K10+K13+K14+K15)/(E7+E8+E9+E10+E13+E15+F7+F8+F9+F10+F13+F14+F15)</f>
        <v>0.45292620865139949</v>
      </c>
      <c r="G39" t="s">
        <v>110</v>
      </c>
      <c r="H39">
        <f>(L7+L8+L9+L10+L13+L15+M7+M8+M9+M10+M13+M14+M15)/(G7+G8+G9+G10+G13+G15+H7+H8+H9+H10+H13+H14+H15)</f>
        <v>0.47913862718707939</v>
      </c>
    </row>
    <row r="43" spans="1:17">
      <c r="A43" s="1" t="s">
        <v>30</v>
      </c>
    </row>
    <row r="44" spans="1:17">
      <c r="A44" s="1" t="s">
        <v>0</v>
      </c>
      <c r="B44" s="1" t="s">
        <v>20</v>
      </c>
      <c r="C44" s="1" t="s">
        <v>1</v>
      </c>
      <c r="D44" s="1" t="s">
        <v>21</v>
      </c>
      <c r="E44" s="1" t="s">
        <v>4</v>
      </c>
      <c r="F44" s="1" t="s">
        <v>3</v>
      </c>
      <c r="G44" s="1" t="s">
        <v>22</v>
      </c>
      <c r="H44" s="1" t="s">
        <v>23</v>
      </c>
      <c r="I44" s="1" t="s">
        <v>14</v>
      </c>
      <c r="J44" s="1" t="s">
        <v>7</v>
      </c>
      <c r="K44" s="1" t="s">
        <v>6</v>
      </c>
      <c r="L44" s="1" t="s">
        <v>24</v>
      </c>
      <c r="M44" s="1" t="s">
        <v>25</v>
      </c>
      <c r="N44" s="1" t="s">
        <v>11</v>
      </c>
      <c r="O44" s="1" t="s">
        <v>10</v>
      </c>
      <c r="P44" s="1" t="s">
        <v>26</v>
      </c>
      <c r="Q44" s="1" t="s">
        <v>27</v>
      </c>
    </row>
    <row r="45" spans="1:17">
      <c r="A45">
        <v>1</v>
      </c>
      <c r="B45">
        <f>SUM(C45+D45)</f>
        <v>50</v>
      </c>
      <c r="C45">
        <f>SUM(E45+F45)</f>
        <v>50</v>
      </c>
      <c r="D45">
        <f>SUM(G45+H45)</f>
        <v>0</v>
      </c>
      <c r="E45">
        <f>SUM(J45+N45)</f>
        <v>7</v>
      </c>
      <c r="F45">
        <f>SUM(K45+O45)</f>
        <v>43</v>
      </c>
      <c r="G45">
        <f>SUM(L45+P45)</f>
        <v>0</v>
      </c>
      <c r="H45">
        <f>SUM(M45+Q45)</f>
        <v>0</v>
      </c>
      <c r="J45">
        <v>4</v>
      </c>
      <c r="K45">
        <v>22</v>
      </c>
      <c r="L45">
        <v>0</v>
      </c>
      <c r="M45">
        <v>0</v>
      </c>
      <c r="N45">
        <v>3</v>
      </c>
      <c r="O45">
        <v>21</v>
      </c>
      <c r="P45">
        <v>0</v>
      </c>
      <c r="Q45">
        <v>0</v>
      </c>
    </row>
    <row r="46" spans="1:17">
      <c r="A46">
        <v>2</v>
      </c>
      <c r="B46">
        <f t="shared" ref="B46:B72" si="6">SUM(C46+D46)</f>
        <v>58</v>
      </c>
      <c r="C46">
        <f t="shared" ref="C46:C71" si="7">SUM(E46+F46)</f>
        <v>58</v>
      </c>
      <c r="D46">
        <f t="shared" ref="D46:D71" si="8">SUM(G46+H46)</f>
        <v>0</v>
      </c>
      <c r="E46">
        <f t="shared" ref="E46:H53" si="9">SUM(J46+N46)</f>
        <v>8</v>
      </c>
      <c r="F46">
        <f t="shared" si="9"/>
        <v>50</v>
      </c>
      <c r="G46">
        <f t="shared" si="9"/>
        <v>0</v>
      </c>
      <c r="H46">
        <f t="shared" si="9"/>
        <v>0</v>
      </c>
      <c r="J46">
        <v>5</v>
      </c>
      <c r="K46">
        <v>25</v>
      </c>
      <c r="L46">
        <v>0</v>
      </c>
      <c r="M46">
        <v>0</v>
      </c>
      <c r="N46">
        <v>3</v>
      </c>
      <c r="O46">
        <v>25</v>
      </c>
      <c r="P46">
        <v>0</v>
      </c>
      <c r="Q46">
        <v>0</v>
      </c>
    </row>
    <row r="47" spans="1:17">
      <c r="A47">
        <v>3</v>
      </c>
      <c r="B47">
        <f t="shared" si="6"/>
        <v>22</v>
      </c>
      <c r="C47">
        <f t="shared" si="7"/>
        <v>22</v>
      </c>
      <c r="D47">
        <f t="shared" si="8"/>
        <v>0</v>
      </c>
      <c r="E47">
        <f t="shared" si="9"/>
        <v>7</v>
      </c>
      <c r="F47">
        <f t="shared" si="9"/>
        <v>15</v>
      </c>
      <c r="G47">
        <f t="shared" si="9"/>
        <v>0</v>
      </c>
      <c r="H47">
        <f t="shared" si="9"/>
        <v>0</v>
      </c>
      <c r="J47">
        <v>4</v>
      </c>
      <c r="K47">
        <v>10</v>
      </c>
      <c r="L47">
        <v>0</v>
      </c>
      <c r="M47">
        <v>0</v>
      </c>
      <c r="N47">
        <v>3</v>
      </c>
      <c r="O47">
        <v>5</v>
      </c>
      <c r="P47">
        <v>0</v>
      </c>
      <c r="Q47">
        <v>0</v>
      </c>
    </row>
    <row r="48" spans="1:17">
      <c r="A48">
        <v>4</v>
      </c>
      <c r="B48">
        <f t="shared" si="6"/>
        <v>34</v>
      </c>
      <c r="C48">
        <f t="shared" si="7"/>
        <v>34</v>
      </c>
      <c r="D48">
        <f t="shared" si="8"/>
        <v>0</v>
      </c>
      <c r="E48">
        <f t="shared" si="9"/>
        <v>8</v>
      </c>
      <c r="F48">
        <f t="shared" si="9"/>
        <v>26</v>
      </c>
      <c r="G48">
        <f t="shared" si="9"/>
        <v>0</v>
      </c>
      <c r="H48">
        <f t="shared" si="9"/>
        <v>0</v>
      </c>
      <c r="J48">
        <v>4</v>
      </c>
      <c r="K48">
        <v>13</v>
      </c>
      <c r="L48">
        <v>0</v>
      </c>
      <c r="M48">
        <v>0</v>
      </c>
      <c r="N48">
        <v>4</v>
      </c>
      <c r="O48">
        <v>13</v>
      </c>
      <c r="P48">
        <v>0</v>
      </c>
      <c r="Q48">
        <v>0</v>
      </c>
    </row>
    <row r="49" spans="1:17">
      <c r="A49">
        <v>5</v>
      </c>
      <c r="B49">
        <f t="shared" si="6"/>
        <v>64</v>
      </c>
      <c r="C49">
        <f t="shared" si="7"/>
        <v>64</v>
      </c>
      <c r="D49">
        <f t="shared" si="8"/>
        <v>0</v>
      </c>
      <c r="E49">
        <f t="shared" si="9"/>
        <v>26</v>
      </c>
      <c r="F49">
        <f t="shared" si="9"/>
        <v>38</v>
      </c>
      <c r="G49">
        <f t="shared" si="9"/>
        <v>0</v>
      </c>
      <c r="H49">
        <f t="shared" si="9"/>
        <v>0</v>
      </c>
      <c r="I49" t="s">
        <v>43</v>
      </c>
      <c r="J49">
        <v>11</v>
      </c>
      <c r="K49">
        <v>19</v>
      </c>
      <c r="L49">
        <v>0</v>
      </c>
      <c r="M49">
        <v>0</v>
      </c>
      <c r="N49">
        <v>15</v>
      </c>
      <c r="O49">
        <v>19</v>
      </c>
      <c r="P49">
        <v>0</v>
      </c>
      <c r="Q49">
        <v>0</v>
      </c>
    </row>
    <row r="50" spans="1:17">
      <c r="A50">
        <v>6</v>
      </c>
      <c r="B50">
        <f t="shared" si="6"/>
        <v>20</v>
      </c>
      <c r="C50">
        <f t="shared" si="7"/>
        <v>20</v>
      </c>
      <c r="D50">
        <f t="shared" si="8"/>
        <v>0</v>
      </c>
      <c r="E50">
        <f t="shared" si="9"/>
        <v>8</v>
      </c>
      <c r="F50">
        <f t="shared" si="9"/>
        <v>12</v>
      </c>
      <c r="G50">
        <v>0</v>
      </c>
      <c r="H50">
        <v>0</v>
      </c>
      <c r="I50" t="s">
        <v>143</v>
      </c>
      <c r="J50">
        <v>6</v>
      </c>
      <c r="K50">
        <v>5</v>
      </c>
      <c r="L50">
        <v>0</v>
      </c>
      <c r="M50">
        <v>0</v>
      </c>
      <c r="N50">
        <v>2</v>
      </c>
      <c r="O50">
        <v>7</v>
      </c>
      <c r="P50">
        <v>0</v>
      </c>
      <c r="Q50">
        <v>0</v>
      </c>
    </row>
    <row r="51" spans="1:17">
      <c r="A51">
        <v>7</v>
      </c>
      <c r="B51">
        <f t="shared" si="6"/>
        <v>85</v>
      </c>
      <c r="C51">
        <f t="shared" si="7"/>
        <v>85</v>
      </c>
      <c r="D51">
        <f t="shared" si="8"/>
        <v>0</v>
      </c>
      <c r="E51">
        <f t="shared" si="9"/>
        <v>27</v>
      </c>
      <c r="F51">
        <f t="shared" si="9"/>
        <v>58</v>
      </c>
      <c r="G51">
        <v>0</v>
      </c>
      <c r="H51">
        <v>0</v>
      </c>
      <c r="J51">
        <v>15</v>
      </c>
      <c r="K51">
        <v>33</v>
      </c>
      <c r="L51">
        <v>0</v>
      </c>
      <c r="M51">
        <v>0</v>
      </c>
      <c r="N51">
        <v>12</v>
      </c>
      <c r="O51">
        <v>25</v>
      </c>
      <c r="P51">
        <v>0</v>
      </c>
      <c r="Q51">
        <v>0</v>
      </c>
    </row>
    <row r="52" spans="1:17">
      <c r="A52">
        <v>8</v>
      </c>
      <c r="B52">
        <f t="shared" si="6"/>
        <v>47</v>
      </c>
      <c r="C52">
        <f t="shared" si="7"/>
        <v>47</v>
      </c>
      <c r="D52">
        <f t="shared" si="8"/>
        <v>0</v>
      </c>
      <c r="E52">
        <f t="shared" si="9"/>
        <v>26</v>
      </c>
      <c r="F52">
        <f t="shared" si="9"/>
        <v>21</v>
      </c>
      <c r="G52">
        <v>0</v>
      </c>
      <c r="H52">
        <v>0</v>
      </c>
      <c r="J52">
        <v>15</v>
      </c>
      <c r="K52">
        <v>15</v>
      </c>
      <c r="L52">
        <v>0</v>
      </c>
      <c r="M52">
        <v>0</v>
      </c>
      <c r="N52">
        <v>11</v>
      </c>
      <c r="O52">
        <v>6</v>
      </c>
      <c r="P52">
        <v>0</v>
      </c>
      <c r="Q52">
        <v>0</v>
      </c>
    </row>
    <row r="53" spans="1:17">
      <c r="A53">
        <v>9</v>
      </c>
      <c r="B53">
        <f t="shared" si="6"/>
        <v>34</v>
      </c>
      <c r="C53">
        <f t="shared" si="7"/>
        <v>34</v>
      </c>
      <c r="D53">
        <v>0</v>
      </c>
      <c r="E53">
        <f t="shared" si="9"/>
        <v>25</v>
      </c>
      <c r="F53">
        <f t="shared" si="9"/>
        <v>9</v>
      </c>
      <c r="G53">
        <v>0</v>
      </c>
      <c r="H53">
        <v>0</v>
      </c>
      <c r="J53">
        <v>15</v>
      </c>
      <c r="K53">
        <v>6</v>
      </c>
      <c r="L53">
        <v>0</v>
      </c>
      <c r="M53">
        <v>0</v>
      </c>
      <c r="N53">
        <v>10</v>
      </c>
      <c r="O53">
        <v>3</v>
      </c>
      <c r="P53">
        <v>0</v>
      </c>
      <c r="Q53">
        <v>0</v>
      </c>
    </row>
    <row r="54" spans="1:17">
      <c r="A54">
        <v>10</v>
      </c>
      <c r="B54">
        <f t="shared" si="6"/>
        <v>0</v>
      </c>
      <c r="C54">
        <f t="shared" si="7"/>
        <v>0</v>
      </c>
      <c r="D54">
        <f t="shared" si="8"/>
        <v>0</v>
      </c>
      <c r="E54">
        <v>0</v>
      </c>
      <c r="F54">
        <v>0</v>
      </c>
      <c r="G54">
        <v>0</v>
      </c>
      <c r="H54">
        <v>0</v>
      </c>
    </row>
    <row r="55" spans="1:17">
      <c r="A55">
        <v>11</v>
      </c>
      <c r="B55">
        <f t="shared" si="6"/>
        <v>92</v>
      </c>
      <c r="C55">
        <f t="shared" si="7"/>
        <v>92</v>
      </c>
      <c r="D55">
        <f t="shared" si="8"/>
        <v>0</v>
      </c>
      <c r="E55">
        <v>34</v>
      </c>
      <c r="F55">
        <v>58</v>
      </c>
      <c r="G55">
        <v>0</v>
      </c>
      <c r="H55">
        <v>0</v>
      </c>
    </row>
    <row r="56" spans="1:17">
      <c r="A56">
        <v>12</v>
      </c>
      <c r="B56">
        <f t="shared" si="6"/>
        <v>53</v>
      </c>
      <c r="C56">
        <f t="shared" si="7"/>
        <v>53</v>
      </c>
      <c r="D56">
        <f t="shared" si="8"/>
        <v>0</v>
      </c>
      <c r="E56">
        <v>22</v>
      </c>
      <c r="F56">
        <v>31</v>
      </c>
      <c r="G56">
        <v>0</v>
      </c>
      <c r="H56">
        <v>0</v>
      </c>
    </row>
    <row r="57" spans="1:17">
      <c r="A57">
        <v>13</v>
      </c>
      <c r="B57">
        <f t="shared" si="6"/>
        <v>25</v>
      </c>
      <c r="C57">
        <f t="shared" si="7"/>
        <v>25</v>
      </c>
      <c r="D57">
        <f t="shared" si="8"/>
        <v>0</v>
      </c>
      <c r="E57">
        <v>11</v>
      </c>
      <c r="F57">
        <v>14</v>
      </c>
      <c r="G57">
        <v>0</v>
      </c>
      <c r="H57">
        <v>0</v>
      </c>
    </row>
    <row r="58" spans="1:17">
      <c r="A58">
        <v>14</v>
      </c>
      <c r="B58">
        <f t="shared" si="6"/>
        <v>37</v>
      </c>
      <c r="C58">
        <f t="shared" si="7"/>
        <v>37</v>
      </c>
      <c r="D58">
        <f t="shared" si="8"/>
        <v>0</v>
      </c>
      <c r="E58">
        <v>19</v>
      </c>
      <c r="F58">
        <v>18</v>
      </c>
      <c r="G58">
        <v>0</v>
      </c>
      <c r="H58">
        <v>0</v>
      </c>
    </row>
    <row r="59" spans="1:17">
      <c r="A59">
        <v>15</v>
      </c>
      <c r="B59">
        <f t="shared" si="6"/>
        <v>26</v>
      </c>
      <c r="C59">
        <f t="shared" si="7"/>
        <v>26</v>
      </c>
      <c r="D59">
        <f t="shared" si="8"/>
        <v>0</v>
      </c>
      <c r="E59">
        <v>7</v>
      </c>
      <c r="F59">
        <v>19</v>
      </c>
      <c r="G59">
        <v>0</v>
      </c>
      <c r="H59">
        <v>0</v>
      </c>
    </row>
    <row r="60" spans="1:17">
      <c r="A60">
        <v>16</v>
      </c>
      <c r="B60">
        <f t="shared" si="6"/>
        <v>30</v>
      </c>
      <c r="C60">
        <f t="shared" si="7"/>
        <v>30</v>
      </c>
      <c r="D60">
        <f t="shared" si="8"/>
        <v>0</v>
      </c>
      <c r="E60">
        <v>15</v>
      </c>
      <c r="F60">
        <v>15</v>
      </c>
      <c r="G60">
        <v>0</v>
      </c>
      <c r="H60">
        <v>0</v>
      </c>
      <c r="I60" t="s">
        <v>43</v>
      </c>
    </row>
    <row r="61" spans="1:17">
      <c r="A61">
        <v>17</v>
      </c>
      <c r="B61">
        <f t="shared" si="6"/>
        <v>23</v>
      </c>
      <c r="C61">
        <f t="shared" si="7"/>
        <v>23</v>
      </c>
      <c r="D61">
        <f t="shared" si="8"/>
        <v>0</v>
      </c>
      <c r="E61">
        <v>3</v>
      </c>
      <c r="F61">
        <v>20</v>
      </c>
      <c r="G61">
        <v>0</v>
      </c>
      <c r="H61">
        <v>0</v>
      </c>
      <c r="I61" t="s">
        <v>43</v>
      </c>
    </row>
    <row r="62" spans="1:17">
      <c r="A62">
        <v>18</v>
      </c>
      <c r="B62">
        <f t="shared" si="6"/>
        <v>16</v>
      </c>
      <c r="C62">
        <f t="shared" si="7"/>
        <v>16</v>
      </c>
      <c r="D62">
        <f t="shared" si="8"/>
        <v>0</v>
      </c>
      <c r="E62">
        <v>4</v>
      </c>
      <c r="F62">
        <v>12</v>
      </c>
      <c r="G62">
        <v>0</v>
      </c>
      <c r="H62">
        <v>0</v>
      </c>
    </row>
    <row r="63" spans="1:17">
      <c r="A63">
        <v>19</v>
      </c>
      <c r="B63">
        <f t="shared" si="6"/>
        <v>7</v>
      </c>
      <c r="C63">
        <f t="shared" si="7"/>
        <v>7</v>
      </c>
      <c r="D63">
        <f t="shared" si="8"/>
        <v>0</v>
      </c>
      <c r="E63">
        <v>0</v>
      </c>
      <c r="F63">
        <v>7</v>
      </c>
      <c r="G63">
        <v>0</v>
      </c>
      <c r="H63">
        <v>0</v>
      </c>
    </row>
    <row r="64" spans="1:17">
      <c r="A64">
        <v>20</v>
      </c>
      <c r="B64">
        <f t="shared" si="6"/>
        <v>69</v>
      </c>
      <c r="C64">
        <f t="shared" si="7"/>
        <v>69</v>
      </c>
      <c r="D64">
        <f t="shared" si="8"/>
        <v>0</v>
      </c>
      <c r="E64">
        <v>20</v>
      </c>
      <c r="F64">
        <v>49</v>
      </c>
      <c r="G64">
        <v>0</v>
      </c>
      <c r="H64">
        <v>0</v>
      </c>
      <c r="I64" t="s">
        <v>47</v>
      </c>
    </row>
    <row r="65" spans="1:17">
      <c r="A65">
        <v>21</v>
      </c>
      <c r="B65">
        <f t="shared" si="6"/>
        <v>64</v>
      </c>
      <c r="C65">
        <f t="shared" si="7"/>
        <v>64</v>
      </c>
      <c r="D65">
        <f t="shared" si="8"/>
        <v>0</v>
      </c>
      <c r="E65">
        <v>22</v>
      </c>
      <c r="F65">
        <v>42</v>
      </c>
      <c r="G65">
        <v>0</v>
      </c>
      <c r="H65">
        <v>0</v>
      </c>
    </row>
    <row r="66" spans="1:17">
      <c r="A66">
        <v>22</v>
      </c>
      <c r="B66">
        <f t="shared" si="6"/>
        <v>5</v>
      </c>
      <c r="C66">
        <f t="shared" si="7"/>
        <v>5</v>
      </c>
      <c r="D66">
        <f t="shared" si="8"/>
        <v>0</v>
      </c>
      <c r="E66">
        <v>5</v>
      </c>
      <c r="F66">
        <v>0</v>
      </c>
      <c r="G66">
        <v>0</v>
      </c>
      <c r="H66">
        <v>0</v>
      </c>
    </row>
    <row r="67" spans="1:17">
      <c r="A67">
        <v>23</v>
      </c>
      <c r="B67">
        <f t="shared" si="6"/>
        <v>40</v>
      </c>
      <c r="C67">
        <f t="shared" si="7"/>
        <v>40</v>
      </c>
      <c r="D67">
        <f t="shared" si="8"/>
        <v>0</v>
      </c>
      <c r="E67">
        <v>14</v>
      </c>
      <c r="F67">
        <v>26</v>
      </c>
      <c r="G67">
        <v>0</v>
      </c>
      <c r="H67">
        <v>0</v>
      </c>
    </row>
    <row r="68" spans="1:17">
      <c r="A68">
        <v>24</v>
      </c>
      <c r="B68">
        <f t="shared" si="6"/>
        <v>59</v>
      </c>
      <c r="C68">
        <f t="shared" si="7"/>
        <v>59</v>
      </c>
      <c r="D68">
        <f t="shared" si="8"/>
        <v>0</v>
      </c>
      <c r="E68">
        <v>31</v>
      </c>
      <c r="F68">
        <v>28</v>
      </c>
      <c r="G68">
        <v>0</v>
      </c>
      <c r="H68">
        <v>0</v>
      </c>
    </row>
    <row r="69" spans="1:17">
      <c r="A69">
        <v>25</v>
      </c>
      <c r="B69">
        <f t="shared" si="6"/>
        <v>6</v>
      </c>
      <c r="C69">
        <f t="shared" si="7"/>
        <v>6</v>
      </c>
      <c r="D69">
        <f t="shared" si="8"/>
        <v>0</v>
      </c>
      <c r="E69">
        <v>0</v>
      </c>
      <c r="F69">
        <v>6</v>
      </c>
      <c r="G69">
        <v>0</v>
      </c>
      <c r="H69">
        <v>0</v>
      </c>
      <c r="I69" t="s">
        <v>43</v>
      </c>
    </row>
    <row r="70" spans="1:17">
      <c r="A70">
        <v>26</v>
      </c>
      <c r="B70">
        <f t="shared" si="6"/>
        <v>27</v>
      </c>
      <c r="C70">
        <f t="shared" si="7"/>
        <v>27</v>
      </c>
      <c r="D70">
        <f t="shared" si="8"/>
        <v>0</v>
      </c>
      <c r="E70">
        <v>9</v>
      </c>
      <c r="F70">
        <v>18</v>
      </c>
      <c r="G70">
        <v>0</v>
      </c>
      <c r="H70">
        <v>0</v>
      </c>
    </row>
    <row r="71" spans="1:17">
      <c r="A71">
        <v>27</v>
      </c>
      <c r="B71">
        <f t="shared" si="6"/>
        <v>12</v>
      </c>
      <c r="C71">
        <f t="shared" si="7"/>
        <v>12</v>
      </c>
      <c r="D71">
        <f t="shared" si="8"/>
        <v>0</v>
      </c>
      <c r="E71">
        <v>4</v>
      </c>
      <c r="F71">
        <v>8</v>
      </c>
      <c r="G71">
        <v>0</v>
      </c>
      <c r="H71">
        <v>0</v>
      </c>
    </row>
    <row r="72" spans="1:17">
      <c r="A72" s="1" t="s">
        <v>18</v>
      </c>
      <c r="B72" s="1">
        <f t="shared" si="6"/>
        <v>1005</v>
      </c>
      <c r="C72" s="1">
        <f t="shared" ref="C72:H72" si="10">SUM(C45:C71)</f>
        <v>1005</v>
      </c>
      <c r="D72" s="1">
        <f t="shared" si="10"/>
        <v>0</v>
      </c>
      <c r="E72" s="1">
        <f t="shared" si="10"/>
        <v>362</v>
      </c>
      <c r="F72" s="1">
        <f t="shared" si="10"/>
        <v>643</v>
      </c>
      <c r="G72" s="1">
        <f t="shared" si="10"/>
        <v>0</v>
      </c>
      <c r="H72" s="1">
        <f t="shared" si="10"/>
        <v>0</v>
      </c>
      <c r="J72">
        <f t="shared" ref="J72:Q72" si="11">SUM(J45:J71)</f>
        <v>79</v>
      </c>
      <c r="K72">
        <f t="shared" si="11"/>
        <v>148</v>
      </c>
      <c r="L72">
        <f t="shared" si="11"/>
        <v>0</v>
      </c>
      <c r="M72">
        <f t="shared" si="11"/>
        <v>0</v>
      </c>
      <c r="N72">
        <f t="shared" si="11"/>
        <v>63</v>
      </c>
      <c r="O72">
        <f t="shared" si="11"/>
        <v>124</v>
      </c>
      <c r="P72">
        <f t="shared" si="11"/>
        <v>0</v>
      </c>
      <c r="Q72">
        <f t="shared" si="11"/>
        <v>0</v>
      </c>
    </row>
    <row r="73" spans="1:17">
      <c r="A73" s="1" t="s">
        <v>19</v>
      </c>
      <c r="B73" s="1">
        <f>B72/27</f>
        <v>37.222222222222221</v>
      </c>
      <c r="C73" s="1">
        <f t="shared" ref="C73:H73" si="12">C72/27</f>
        <v>37.222222222222221</v>
      </c>
      <c r="D73" s="1">
        <f t="shared" si="12"/>
        <v>0</v>
      </c>
      <c r="E73" s="1">
        <f t="shared" si="12"/>
        <v>13.407407407407407</v>
      </c>
      <c r="F73" s="1">
        <f t="shared" si="12"/>
        <v>23.814814814814813</v>
      </c>
      <c r="G73" s="1">
        <f t="shared" si="12"/>
        <v>0</v>
      </c>
      <c r="H73" s="1">
        <f t="shared" si="12"/>
        <v>0</v>
      </c>
      <c r="J73">
        <f>J72/9</f>
        <v>8.7777777777777786</v>
      </c>
      <c r="K73">
        <f t="shared" ref="K73:Q73" si="13">K72/9</f>
        <v>16.444444444444443</v>
      </c>
      <c r="L73">
        <f t="shared" si="13"/>
        <v>0</v>
      </c>
      <c r="M73">
        <f t="shared" si="13"/>
        <v>0</v>
      </c>
      <c r="N73">
        <f t="shared" si="13"/>
        <v>7</v>
      </c>
      <c r="O73">
        <f t="shared" si="13"/>
        <v>13.777777777777779</v>
      </c>
      <c r="P73">
        <f t="shared" si="13"/>
        <v>0</v>
      </c>
      <c r="Q73">
        <f t="shared" si="1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8"/>
  <sheetViews>
    <sheetView workbookViewId="0">
      <selection activeCell="B37" sqref="B37"/>
    </sheetView>
  </sheetViews>
  <sheetFormatPr baseColWidth="10" defaultRowHeight="16"/>
  <sheetData>
    <row r="1" spans="1:13">
      <c r="A1" t="s">
        <v>111</v>
      </c>
    </row>
    <row r="2" spans="1:13">
      <c r="A2" t="s">
        <v>117</v>
      </c>
    </row>
    <row r="3" spans="1:13">
      <c r="A3" t="s">
        <v>112</v>
      </c>
    </row>
    <row r="4" spans="1:13">
      <c r="A4" s="1" t="s">
        <v>29</v>
      </c>
    </row>
    <row r="5" spans="1:13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9</v>
      </c>
      <c r="L5" s="1" t="s">
        <v>11</v>
      </c>
      <c r="M5" s="1" t="s">
        <v>13</v>
      </c>
    </row>
    <row r="6" spans="1:13">
      <c r="A6">
        <v>1</v>
      </c>
      <c r="B6">
        <f>SUM(C6+D6)</f>
        <v>219</v>
      </c>
      <c r="C6">
        <f>SUM(E6+F6)</f>
        <v>117</v>
      </c>
      <c r="D6">
        <f>SUM(G6+H6)</f>
        <v>102</v>
      </c>
      <c r="E6">
        <f>SUM(J6+L6)</f>
        <v>52</v>
      </c>
      <c r="F6">
        <v>65</v>
      </c>
      <c r="G6">
        <f>SUM(K6+M6)</f>
        <v>51</v>
      </c>
      <c r="H6">
        <v>51</v>
      </c>
      <c r="J6">
        <v>29</v>
      </c>
      <c r="K6">
        <v>33</v>
      </c>
      <c r="L6">
        <v>23</v>
      </c>
      <c r="M6">
        <v>18</v>
      </c>
    </row>
    <row r="7" spans="1:13">
      <c r="A7">
        <v>2</v>
      </c>
      <c r="B7">
        <f t="shared" ref="B7:B36" si="0">SUM(C7+D7)</f>
        <v>229</v>
      </c>
      <c r="C7">
        <f t="shared" ref="C7:C35" si="1">SUM(E7+F7)</f>
        <v>126</v>
      </c>
      <c r="D7">
        <f t="shared" ref="D7:D35" si="2">SUM(G7+H7)</f>
        <v>103</v>
      </c>
      <c r="E7">
        <f>SUM(J7+L7)</f>
        <v>64</v>
      </c>
      <c r="F7">
        <v>62</v>
      </c>
      <c r="G7">
        <f t="shared" ref="G7:G10" si="3">SUM(K7+M7)</f>
        <v>43</v>
      </c>
      <c r="H7">
        <v>60</v>
      </c>
      <c r="J7">
        <v>27</v>
      </c>
      <c r="K7">
        <v>17</v>
      </c>
      <c r="L7">
        <v>37</v>
      </c>
      <c r="M7">
        <v>26</v>
      </c>
    </row>
    <row r="8" spans="1:13">
      <c r="A8">
        <v>3</v>
      </c>
      <c r="B8">
        <f t="shared" si="0"/>
        <v>246</v>
      </c>
      <c r="C8">
        <f t="shared" si="1"/>
        <v>125</v>
      </c>
      <c r="D8">
        <f t="shared" si="2"/>
        <v>121</v>
      </c>
      <c r="E8">
        <f>SUM(J8+L8)</f>
        <v>54</v>
      </c>
      <c r="F8">
        <v>71</v>
      </c>
      <c r="G8">
        <f t="shared" si="3"/>
        <v>60</v>
      </c>
      <c r="H8">
        <v>61</v>
      </c>
      <c r="J8">
        <v>28</v>
      </c>
      <c r="K8">
        <v>23</v>
      </c>
      <c r="L8">
        <v>26</v>
      </c>
      <c r="M8">
        <v>37</v>
      </c>
    </row>
    <row r="9" spans="1:13">
      <c r="A9">
        <v>4</v>
      </c>
      <c r="B9">
        <f t="shared" si="0"/>
        <v>239</v>
      </c>
      <c r="C9">
        <f t="shared" si="1"/>
        <v>117</v>
      </c>
      <c r="D9">
        <f t="shared" si="2"/>
        <v>122</v>
      </c>
      <c r="E9">
        <f>SUM(J9+L9)</f>
        <v>54</v>
      </c>
      <c r="F9">
        <v>63</v>
      </c>
      <c r="G9">
        <f t="shared" si="3"/>
        <v>54</v>
      </c>
      <c r="H9">
        <v>68</v>
      </c>
      <c r="I9" t="s">
        <v>43</v>
      </c>
      <c r="J9">
        <v>29</v>
      </c>
      <c r="K9">
        <v>28</v>
      </c>
      <c r="L9">
        <v>25</v>
      </c>
      <c r="M9">
        <v>26</v>
      </c>
    </row>
    <row r="10" spans="1:13">
      <c r="A10">
        <v>5</v>
      </c>
      <c r="B10">
        <f t="shared" si="0"/>
        <v>135</v>
      </c>
      <c r="C10">
        <f t="shared" si="1"/>
        <v>57</v>
      </c>
      <c r="D10">
        <f t="shared" si="2"/>
        <v>78</v>
      </c>
      <c r="E10">
        <f>SUM(J10+L10)</f>
        <v>39</v>
      </c>
      <c r="F10">
        <v>18</v>
      </c>
      <c r="G10">
        <f t="shared" si="3"/>
        <v>46</v>
      </c>
      <c r="H10">
        <v>32</v>
      </c>
      <c r="J10">
        <v>16</v>
      </c>
      <c r="K10">
        <v>24</v>
      </c>
      <c r="L10">
        <v>23</v>
      </c>
      <c r="M10">
        <v>22</v>
      </c>
    </row>
    <row r="11" spans="1:13">
      <c r="A11">
        <v>6</v>
      </c>
      <c r="B11">
        <f t="shared" si="0"/>
        <v>199</v>
      </c>
      <c r="C11">
        <f t="shared" si="1"/>
        <v>95</v>
      </c>
      <c r="D11">
        <f t="shared" si="2"/>
        <v>104</v>
      </c>
      <c r="E11">
        <v>47</v>
      </c>
      <c r="F11">
        <v>48</v>
      </c>
      <c r="G11">
        <v>55</v>
      </c>
      <c r="H11">
        <v>49</v>
      </c>
    </row>
    <row r="12" spans="1:13">
      <c r="A12">
        <v>7</v>
      </c>
      <c r="B12">
        <f t="shared" si="0"/>
        <v>147</v>
      </c>
      <c r="C12">
        <f t="shared" si="1"/>
        <v>69</v>
      </c>
      <c r="D12">
        <f t="shared" si="2"/>
        <v>78</v>
      </c>
      <c r="E12">
        <v>31</v>
      </c>
      <c r="F12">
        <v>38</v>
      </c>
      <c r="G12">
        <v>35</v>
      </c>
      <c r="H12">
        <v>43</v>
      </c>
    </row>
    <row r="13" spans="1:13">
      <c r="A13">
        <v>8</v>
      </c>
      <c r="B13">
        <f t="shared" si="0"/>
        <v>232</v>
      </c>
      <c r="C13">
        <f t="shared" si="1"/>
        <v>116</v>
      </c>
      <c r="D13">
        <f t="shared" si="2"/>
        <v>116</v>
      </c>
      <c r="E13">
        <v>51</v>
      </c>
      <c r="F13">
        <v>65</v>
      </c>
      <c r="G13">
        <v>56</v>
      </c>
      <c r="H13">
        <v>60</v>
      </c>
      <c r="I13" s="3"/>
    </row>
    <row r="14" spans="1:13">
      <c r="A14">
        <v>9</v>
      </c>
      <c r="B14">
        <f t="shared" si="0"/>
        <v>201</v>
      </c>
      <c r="C14">
        <f t="shared" si="1"/>
        <v>106</v>
      </c>
      <c r="D14">
        <f t="shared" si="2"/>
        <v>95</v>
      </c>
      <c r="E14">
        <v>45</v>
      </c>
      <c r="F14">
        <v>61</v>
      </c>
      <c r="G14">
        <v>45</v>
      </c>
      <c r="H14">
        <v>50</v>
      </c>
      <c r="I14" s="3"/>
    </row>
    <row r="15" spans="1:13">
      <c r="A15">
        <v>10</v>
      </c>
      <c r="B15">
        <f t="shared" si="0"/>
        <v>174</v>
      </c>
      <c r="C15">
        <f t="shared" si="1"/>
        <v>108</v>
      </c>
      <c r="D15">
        <f t="shared" si="2"/>
        <v>66</v>
      </c>
      <c r="E15">
        <v>52</v>
      </c>
      <c r="F15">
        <v>56</v>
      </c>
      <c r="G15">
        <v>31</v>
      </c>
      <c r="H15">
        <v>35</v>
      </c>
    </row>
    <row r="16" spans="1:13">
      <c r="A16">
        <v>11</v>
      </c>
      <c r="B16">
        <f t="shared" si="0"/>
        <v>215</v>
      </c>
      <c r="C16">
        <f t="shared" si="1"/>
        <v>110</v>
      </c>
      <c r="D16">
        <f t="shared" si="2"/>
        <v>105</v>
      </c>
      <c r="E16">
        <v>58</v>
      </c>
      <c r="F16">
        <v>52</v>
      </c>
      <c r="G16">
        <v>43</v>
      </c>
      <c r="H16">
        <v>62</v>
      </c>
    </row>
    <row r="17" spans="1:9">
      <c r="A17">
        <v>12</v>
      </c>
      <c r="B17">
        <f t="shared" si="0"/>
        <v>191</v>
      </c>
      <c r="C17">
        <f t="shared" si="1"/>
        <v>108</v>
      </c>
      <c r="D17">
        <f t="shared" si="2"/>
        <v>83</v>
      </c>
      <c r="E17">
        <v>43</v>
      </c>
      <c r="F17">
        <v>65</v>
      </c>
      <c r="G17">
        <v>39</v>
      </c>
      <c r="H17">
        <v>44</v>
      </c>
      <c r="I17" s="3"/>
    </row>
    <row r="18" spans="1:9">
      <c r="A18">
        <v>13</v>
      </c>
      <c r="B18">
        <f t="shared" si="0"/>
        <v>234</v>
      </c>
      <c r="C18">
        <f t="shared" si="1"/>
        <v>120</v>
      </c>
      <c r="D18">
        <f t="shared" si="2"/>
        <v>114</v>
      </c>
      <c r="E18">
        <v>57</v>
      </c>
      <c r="F18">
        <v>63</v>
      </c>
      <c r="G18">
        <v>49</v>
      </c>
      <c r="H18">
        <v>65</v>
      </c>
    </row>
    <row r="19" spans="1:9">
      <c r="A19">
        <v>14</v>
      </c>
      <c r="B19">
        <f t="shared" si="0"/>
        <v>111</v>
      </c>
      <c r="C19">
        <f t="shared" si="1"/>
        <v>52</v>
      </c>
      <c r="D19">
        <f t="shared" si="2"/>
        <v>59</v>
      </c>
      <c r="E19">
        <v>25</v>
      </c>
      <c r="F19">
        <v>27</v>
      </c>
      <c r="G19">
        <v>28</v>
      </c>
      <c r="H19">
        <v>31</v>
      </c>
      <c r="I19" s="3" t="s">
        <v>43</v>
      </c>
    </row>
    <row r="20" spans="1:9">
      <c r="A20">
        <v>15</v>
      </c>
      <c r="B20">
        <f t="shared" si="0"/>
        <v>0</v>
      </c>
      <c r="C20">
        <f t="shared" si="1"/>
        <v>0</v>
      </c>
      <c r="D20">
        <f t="shared" si="2"/>
        <v>0</v>
      </c>
      <c r="E20">
        <v>0</v>
      </c>
      <c r="F20">
        <v>0</v>
      </c>
      <c r="G20">
        <v>0</v>
      </c>
      <c r="H20">
        <v>0</v>
      </c>
    </row>
    <row r="21" spans="1:9">
      <c r="A21">
        <v>16</v>
      </c>
      <c r="B21">
        <f t="shared" si="0"/>
        <v>51</v>
      </c>
      <c r="C21">
        <f t="shared" si="1"/>
        <v>24</v>
      </c>
      <c r="D21">
        <f t="shared" si="2"/>
        <v>27</v>
      </c>
      <c r="E21">
        <v>1</v>
      </c>
      <c r="F21">
        <v>23</v>
      </c>
      <c r="G21">
        <v>1</v>
      </c>
      <c r="H21">
        <v>26</v>
      </c>
    </row>
    <row r="22" spans="1:9">
      <c r="A22">
        <v>17</v>
      </c>
      <c r="B22">
        <f t="shared" si="0"/>
        <v>135</v>
      </c>
      <c r="C22">
        <f t="shared" si="1"/>
        <v>70</v>
      </c>
      <c r="D22">
        <f t="shared" si="2"/>
        <v>65</v>
      </c>
      <c r="E22">
        <v>33</v>
      </c>
      <c r="F22">
        <v>37</v>
      </c>
      <c r="G22">
        <v>29</v>
      </c>
      <c r="H22">
        <v>36</v>
      </c>
    </row>
    <row r="23" spans="1:9">
      <c r="A23">
        <v>18</v>
      </c>
      <c r="B23">
        <f t="shared" si="0"/>
        <v>195</v>
      </c>
      <c r="C23">
        <f t="shared" si="1"/>
        <v>102</v>
      </c>
      <c r="D23">
        <f t="shared" si="2"/>
        <v>93</v>
      </c>
      <c r="E23">
        <v>56</v>
      </c>
      <c r="F23">
        <v>46</v>
      </c>
      <c r="G23">
        <v>47</v>
      </c>
      <c r="H23">
        <v>46</v>
      </c>
    </row>
    <row r="24" spans="1:9">
      <c r="A24">
        <v>19</v>
      </c>
      <c r="B24">
        <f t="shared" si="0"/>
        <v>197</v>
      </c>
      <c r="C24">
        <f t="shared" si="1"/>
        <v>99</v>
      </c>
      <c r="D24">
        <f t="shared" si="2"/>
        <v>98</v>
      </c>
      <c r="E24">
        <v>50</v>
      </c>
      <c r="F24">
        <v>49</v>
      </c>
      <c r="G24">
        <v>32</v>
      </c>
      <c r="H24">
        <v>66</v>
      </c>
    </row>
    <row r="25" spans="1:9">
      <c r="A25">
        <v>20</v>
      </c>
      <c r="B25">
        <f t="shared" si="0"/>
        <v>199</v>
      </c>
      <c r="C25">
        <f t="shared" si="1"/>
        <v>93</v>
      </c>
      <c r="D25">
        <f t="shared" si="2"/>
        <v>106</v>
      </c>
      <c r="E25">
        <v>39</v>
      </c>
      <c r="F25">
        <v>54</v>
      </c>
      <c r="G25">
        <v>39</v>
      </c>
      <c r="H25">
        <v>67</v>
      </c>
    </row>
    <row r="26" spans="1:9">
      <c r="A26">
        <v>21</v>
      </c>
      <c r="B26">
        <f t="shared" si="0"/>
        <v>226</v>
      </c>
      <c r="C26">
        <f t="shared" si="1"/>
        <v>132</v>
      </c>
      <c r="D26">
        <f t="shared" si="2"/>
        <v>94</v>
      </c>
      <c r="E26">
        <v>72</v>
      </c>
      <c r="F26">
        <v>60</v>
      </c>
      <c r="G26">
        <v>45</v>
      </c>
      <c r="H26">
        <v>49</v>
      </c>
    </row>
    <row r="27" spans="1:9">
      <c r="A27">
        <v>22</v>
      </c>
      <c r="B27">
        <f t="shared" si="0"/>
        <v>218</v>
      </c>
      <c r="C27">
        <f t="shared" si="1"/>
        <v>118</v>
      </c>
      <c r="D27">
        <f t="shared" si="2"/>
        <v>100</v>
      </c>
      <c r="E27">
        <v>50</v>
      </c>
      <c r="F27">
        <v>68</v>
      </c>
      <c r="G27">
        <v>51</v>
      </c>
      <c r="H27">
        <v>49</v>
      </c>
    </row>
    <row r="28" spans="1:9">
      <c r="A28">
        <v>23</v>
      </c>
      <c r="B28">
        <f t="shared" si="0"/>
        <v>208</v>
      </c>
      <c r="C28">
        <f t="shared" si="1"/>
        <v>105</v>
      </c>
      <c r="D28">
        <f t="shared" si="2"/>
        <v>103</v>
      </c>
      <c r="E28">
        <v>46</v>
      </c>
      <c r="F28">
        <v>59</v>
      </c>
      <c r="G28">
        <v>48</v>
      </c>
      <c r="H28">
        <v>55</v>
      </c>
    </row>
    <row r="29" spans="1:9">
      <c r="A29">
        <v>24</v>
      </c>
      <c r="B29">
        <f t="shared" si="0"/>
        <v>247</v>
      </c>
      <c r="C29">
        <f t="shared" si="1"/>
        <v>117</v>
      </c>
      <c r="D29">
        <f t="shared" si="2"/>
        <v>130</v>
      </c>
      <c r="E29">
        <v>50</v>
      </c>
      <c r="F29">
        <v>67</v>
      </c>
      <c r="G29">
        <v>58</v>
      </c>
      <c r="H29">
        <v>72</v>
      </c>
    </row>
    <row r="30" spans="1:9">
      <c r="A30">
        <v>25</v>
      </c>
      <c r="B30">
        <f t="shared" si="0"/>
        <v>140</v>
      </c>
      <c r="C30">
        <f t="shared" si="1"/>
        <v>56</v>
      </c>
      <c r="D30">
        <f t="shared" si="2"/>
        <v>84</v>
      </c>
      <c r="E30">
        <v>24</v>
      </c>
      <c r="F30">
        <v>32</v>
      </c>
      <c r="G30">
        <v>33</v>
      </c>
      <c r="H30">
        <v>51</v>
      </c>
      <c r="I30" t="s">
        <v>43</v>
      </c>
    </row>
    <row r="31" spans="1:9">
      <c r="A31">
        <v>26</v>
      </c>
      <c r="B31">
        <f t="shared" si="0"/>
        <v>212</v>
      </c>
      <c r="C31">
        <f t="shared" si="1"/>
        <v>109</v>
      </c>
      <c r="D31">
        <f t="shared" si="2"/>
        <v>103</v>
      </c>
      <c r="E31">
        <v>50</v>
      </c>
      <c r="F31">
        <v>59</v>
      </c>
      <c r="G31">
        <v>46</v>
      </c>
      <c r="H31">
        <v>57</v>
      </c>
    </row>
    <row r="32" spans="1:9">
      <c r="A32">
        <v>27</v>
      </c>
      <c r="B32">
        <f t="shared" si="0"/>
        <v>222</v>
      </c>
      <c r="C32">
        <f t="shared" si="1"/>
        <v>109</v>
      </c>
      <c r="D32">
        <f t="shared" si="2"/>
        <v>113</v>
      </c>
      <c r="E32">
        <v>60</v>
      </c>
      <c r="F32">
        <v>49</v>
      </c>
      <c r="G32">
        <v>50</v>
      </c>
      <c r="H32">
        <v>63</v>
      </c>
    </row>
    <row r="33" spans="1:13">
      <c r="A33">
        <v>28</v>
      </c>
      <c r="B33">
        <f t="shared" si="0"/>
        <v>201</v>
      </c>
      <c r="C33">
        <f t="shared" si="1"/>
        <v>103</v>
      </c>
      <c r="D33">
        <f t="shared" si="2"/>
        <v>98</v>
      </c>
      <c r="E33">
        <v>48</v>
      </c>
      <c r="F33">
        <v>55</v>
      </c>
      <c r="G33">
        <v>56</v>
      </c>
      <c r="H33">
        <v>42</v>
      </c>
    </row>
    <row r="34" spans="1:13">
      <c r="A34">
        <v>29</v>
      </c>
      <c r="B34">
        <f t="shared" si="0"/>
        <v>241</v>
      </c>
      <c r="C34">
        <f t="shared" si="1"/>
        <v>120</v>
      </c>
      <c r="D34">
        <f t="shared" si="2"/>
        <v>121</v>
      </c>
      <c r="E34">
        <v>53</v>
      </c>
      <c r="F34">
        <v>67</v>
      </c>
      <c r="G34">
        <v>59</v>
      </c>
      <c r="H34">
        <v>62</v>
      </c>
    </row>
    <row r="35" spans="1:13">
      <c r="A35">
        <v>30</v>
      </c>
      <c r="B35">
        <f t="shared" si="0"/>
        <v>256</v>
      </c>
      <c r="C35">
        <f t="shared" si="1"/>
        <v>132</v>
      </c>
      <c r="D35">
        <f t="shared" si="2"/>
        <v>124</v>
      </c>
      <c r="E35">
        <v>65</v>
      </c>
      <c r="F35">
        <v>67</v>
      </c>
      <c r="G35">
        <v>65</v>
      </c>
      <c r="H35">
        <v>59</v>
      </c>
    </row>
    <row r="36" spans="1:13">
      <c r="A36" s="1" t="s">
        <v>18</v>
      </c>
      <c r="B36" s="1">
        <f t="shared" si="0"/>
        <v>5720</v>
      </c>
      <c r="C36" s="1">
        <f>SUM(C6:C35)</f>
        <v>2915</v>
      </c>
      <c r="D36" s="1">
        <f t="shared" ref="D36:H36" si="4">SUM(D6:D35)</f>
        <v>2805</v>
      </c>
      <c r="E36" s="1">
        <f>SUM(E6:E35)</f>
        <v>1369</v>
      </c>
      <c r="F36" s="1">
        <f>SUM(F6:F35)</f>
        <v>1546</v>
      </c>
      <c r="G36" s="1">
        <f t="shared" si="4"/>
        <v>1294</v>
      </c>
      <c r="H36" s="1">
        <f t="shared" si="4"/>
        <v>1511</v>
      </c>
      <c r="J36">
        <f t="shared" ref="J36:M36" si="5">SUM(J6:J35)</f>
        <v>129</v>
      </c>
      <c r="K36">
        <f t="shared" si="5"/>
        <v>125</v>
      </c>
      <c r="L36">
        <f t="shared" si="5"/>
        <v>134</v>
      </c>
      <c r="M36">
        <f t="shared" si="5"/>
        <v>129</v>
      </c>
    </row>
    <row r="37" spans="1:13">
      <c r="A37" s="1" t="s">
        <v>19</v>
      </c>
      <c r="B37" s="1">
        <f>B36/30</f>
        <v>190.66666666666666</v>
      </c>
      <c r="C37" s="1">
        <f t="shared" ref="C37:H37" si="6">C36/30</f>
        <v>97.166666666666671</v>
      </c>
      <c r="D37" s="1">
        <f t="shared" si="6"/>
        <v>93.5</v>
      </c>
      <c r="E37" s="1">
        <f t="shared" si="6"/>
        <v>45.633333333333333</v>
      </c>
      <c r="F37" s="1">
        <f t="shared" si="6"/>
        <v>51.533333333333331</v>
      </c>
      <c r="G37" s="1">
        <f t="shared" si="6"/>
        <v>43.133333333333333</v>
      </c>
      <c r="H37" s="1">
        <f t="shared" si="6"/>
        <v>50.366666666666667</v>
      </c>
      <c r="J37">
        <f>J36/5</f>
        <v>25.8</v>
      </c>
      <c r="K37">
        <f t="shared" ref="K37:M37" si="7">K36/5</f>
        <v>25</v>
      </c>
      <c r="L37">
        <f t="shared" si="7"/>
        <v>26.8</v>
      </c>
      <c r="M37">
        <f t="shared" si="7"/>
        <v>25.8</v>
      </c>
    </row>
    <row r="38" spans="1:13">
      <c r="A38" s="1" t="s">
        <v>54</v>
      </c>
      <c r="B38" s="1">
        <f>C36/B36</f>
        <v>0.50961538461538458</v>
      </c>
      <c r="C38" s="1"/>
      <c r="D38" s="1"/>
      <c r="E38" s="1"/>
      <c r="F38" s="1"/>
      <c r="G38" s="1"/>
      <c r="H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8"/>
  <sheetViews>
    <sheetView workbookViewId="0">
      <selection activeCell="B38" sqref="B38"/>
    </sheetView>
  </sheetViews>
  <sheetFormatPr baseColWidth="10" defaultRowHeight="16"/>
  <sheetData>
    <row r="1" spans="1:17">
      <c r="A1" t="s">
        <v>121</v>
      </c>
    </row>
    <row r="2" spans="1:17">
      <c r="A2" t="s">
        <v>50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11</v>
      </c>
      <c r="K5" s="1" t="s">
        <v>10</v>
      </c>
      <c r="L5" s="1" t="s">
        <v>7</v>
      </c>
      <c r="M5" s="1" t="s">
        <v>6</v>
      </c>
      <c r="N5" s="1" t="s">
        <v>13</v>
      </c>
      <c r="O5" s="1" t="s">
        <v>12</v>
      </c>
      <c r="P5" s="1" t="s">
        <v>9</v>
      </c>
      <c r="Q5" s="1" t="s">
        <v>8</v>
      </c>
    </row>
    <row r="6" spans="1:17">
      <c r="A6">
        <v>1</v>
      </c>
      <c r="B6">
        <f>SUM(C6+D6)</f>
        <v>170</v>
      </c>
      <c r="C6">
        <f>SUM(E6+F6)</f>
        <v>86</v>
      </c>
      <c r="D6">
        <f>SUM(G6+H6)</f>
        <v>84</v>
      </c>
      <c r="E6">
        <f>SUM(J6+L6)</f>
        <v>38</v>
      </c>
      <c r="F6">
        <f>SUM(K6+M6)</f>
        <v>48</v>
      </c>
      <c r="G6">
        <f>SUM(N6+P6)</f>
        <v>49</v>
      </c>
      <c r="H6">
        <f>SUM(O6+Q6)</f>
        <v>35</v>
      </c>
      <c r="J6">
        <v>20</v>
      </c>
      <c r="K6">
        <v>25</v>
      </c>
      <c r="L6">
        <v>18</v>
      </c>
      <c r="M6">
        <v>23</v>
      </c>
      <c r="N6">
        <v>22</v>
      </c>
      <c r="O6">
        <v>16</v>
      </c>
      <c r="P6">
        <v>27</v>
      </c>
      <c r="Q6">
        <v>19</v>
      </c>
    </row>
    <row r="7" spans="1:17">
      <c r="A7">
        <v>2</v>
      </c>
      <c r="B7">
        <f t="shared" ref="B7:B36" si="0">SUM(C7+D7)</f>
        <v>182</v>
      </c>
      <c r="C7">
        <f t="shared" ref="C7:C35" si="1">SUM(E7+F7)</f>
        <v>93</v>
      </c>
      <c r="D7">
        <f t="shared" ref="D7:D35" si="2">SUM(G7+H7)</f>
        <v>89</v>
      </c>
      <c r="E7">
        <f t="shared" ref="E7:H11" si="3">SUM(J7+N7)</f>
        <v>42</v>
      </c>
      <c r="F7">
        <f t="shared" si="3"/>
        <v>51</v>
      </c>
      <c r="G7">
        <f t="shared" si="3"/>
        <v>44</v>
      </c>
      <c r="H7">
        <f t="shared" si="3"/>
        <v>45</v>
      </c>
      <c r="J7">
        <v>19</v>
      </c>
      <c r="K7">
        <v>22</v>
      </c>
      <c r="L7">
        <v>20</v>
      </c>
      <c r="M7">
        <v>23</v>
      </c>
      <c r="N7">
        <v>23</v>
      </c>
      <c r="O7">
        <v>29</v>
      </c>
      <c r="P7">
        <v>24</v>
      </c>
      <c r="Q7">
        <v>22</v>
      </c>
    </row>
    <row r="8" spans="1:17">
      <c r="A8">
        <v>3</v>
      </c>
      <c r="B8">
        <f t="shared" si="0"/>
        <v>88</v>
      </c>
      <c r="C8">
        <f t="shared" si="1"/>
        <v>44</v>
      </c>
      <c r="D8">
        <f t="shared" si="2"/>
        <v>44</v>
      </c>
      <c r="E8">
        <f t="shared" si="3"/>
        <v>38</v>
      </c>
      <c r="F8">
        <f t="shared" si="3"/>
        <v>6</v>
      </c>
      <c r="G8">
        <f t="shared" si="3"/>
        <v>30</v>
      </c>
      <c r="H8">
        <f t="shared" si="3"/>
        <v>14</v>
      </c>
      <c r="J8">
        <v>19</v>
      </c>
      <c r="K8">
        <v>2</v>
      </c>
      <c r="L8">
        <v>14</v>
      </c>
      <c r="M8">
        <v>6</v>
      </c>
      <c r="N8">
        <v>19</v>
      </c>
      <c r="O8">
        <v>4</v>
      </c>
      <c r="P8">
        <v>16</v>
      </c>
      <c r="Q8">
        <v>8</v>
      </c>
    </row>
    <row r="9" spans="1:17">
      <c r="A9">
        <v>4</v>
      </c>
      <c r="B9">
        <f t="shared" si="0"/>
        <v>117</v>
      </c>
      <c r="C9">
        <f t="shared" si="1"/>
        <v>56</v>
      </c>
      <c r="D9">
        <f t="shared" si="2"/>
        <v>61</v>
      </c>
      <c r="E9">
        <f t="shared" si="3"/>
        <v>23</v>
      </c>
      <c r="F9">
        <f t="shared" si="3"/>
        <v>33</v>
      </c>
      <c r="G9">
        <f t="shared" si="3"/>
        <v>25</v>
      </c>
      <c r="H9">
        <f t="shared" si="3"/>
        <v>36</v>
      </c>
      <c r="J9">
        <v>17</v>
      </c>
      <c r="K9">
        <v>21</v>
      </c>
      <c r="L9">
        <v>18</v>
      </c>
      <c r="M9">
        <v>20</v>
      </c>
      <c r="N9">
        <v>6</v>
      </c>
      <c r="O9">
        <v>12</v>
      </c>
      <c r="P9">
        <v>7</v>
      </c>
      <c r="Q9">
        <v>16</v>
      </c>
    </row>
    <row r="10" spans="1:17">
      <c r="A10">
        <v>5</v>
      </c>
      <c r="B10">
        <f t="shared" si="0"/>
        <v>27</v>
      </c>
      <c r="C10">
        <f t="shared" si="1"/>
        <v>12</v>
      </c>
      <c r="D10">
        <f t="shared" si="2"/>
        <v>15</v>
      </c>
      <c r="E10">
        <f t="shared" si="3"/>
        <v>0</v>
      </c>
      <c r="F10">
        <f t="shared" si="3"/>
        <v>12</v>
      </c>
      <c r="G10">
        <f t="shared" si="3"/>
        <v>0</v>
      </c>
      <c r="H10">
        <f t="shared" si="3"/>
        <v>15</v>
      </c>
      <c r="J10">
        <v>0</v>
      </c>
      <c r="K10">
        <v>6</v>
      </c>
      <c r="L10">
        <v>0</v>
      </c>
      <c r="M10">
        <v>7</v>
      </c>
      <c r="N10">
        <v>0</v>
      </c>
      <c r="O10">
        <v>6</v>
      </c>
      <c r="P10">
        <v>0</v>
      </c>
      <c r="Q10">
        <v>8</v>
      </c>
    </row>
    <row r="11" spans="1:17">
      <c r="A11">
        <v>6</v>
      </c>
      <c r="B11">
        <f t="shared" si="0"/>
        <v>171</v>
      </c>
      <c r="C11">
        <f t="shared" si="1"/>
        <v>94</v>
      </c>
      <c r="D11">
        <f t="shared" si="2"/>
        <v>77</v>
      </c>
      <c r="E11">
        <f t="shared" si="3"/>
        <v>37</v>
      </c>
      <c r="F11">
        <f t="shared" si="3"/>
        <v>57</v>
      </c>
      <c r="G11">
        <f t="shared" si="3"/>
        <v>29</v>
      </c>
      <c r="H11">
        <f t="shared" si="3"/>
        <v>48</v>
      </c>
      <c r="J11">
        <v>15</v>
      </c>
      <c r="K11">
        <v>34</v>
      </c>
      <c r="L11">
        <v>11</v>
      </c>
      <c r="M11">
        <v>24</v>
      </c>
      <c r="N11">
        <v>22</v>
      </c>
      <c r="O11">
        <v>23</v>
      </c>
      <c r="P11">
        <v>18</v>
      </c>
      <c r="Q11">
        <v>24</v>
      </c>
    </row>
    <row r="12" spans="1:17">
      <c r="A12">
        <v>7</v>
      </c>
      <c r="B12">
        <f t="shared" si="0"/>
        <v>173</v>
      </c>
      <c r="C12">
        <f>SUM(F12+E12)</f>
        <v>92</v>
      </c>
      <c r="D12">
        <f t="shared" si="2"/>
        <v>81</v>
      </c>
      <c r="E12">
        <v>38</v>
      </c>
      <c r="F12">
        <v>54</v>
      </c>
      <c r="G12">
        <v>42</v>
      </c>
      <c r="H12">
        <v>39</v>
      </c>
    </row>
    <row r="13" spans="1:17">
      <c r="A13">
        <v>8</v>
      </c>
      <c r="B13">
        <f t="shared" si="0"/>
        <v>163</v>
      </c>
      <c r="C13">
        <f t="shared" ref="C13:C26" si="4">SUM(F13+E13)</f>
        <v>63</v>
      </c>
      <c r="D13">
        <f t="shared" si="2"/>
        <v>100</v>
      </c>
      <c r="E13">
        <v>38</v>
      </c>
      <c r="F13">
        <v>25</v>
      </c>
      <c r="G13">
        <v>51</v>
      </c>
      <c r="H13">
        <v>49</v>
      </c>
    </row>
    <row r="14" spans="1:17">
      <c r="A14">
        <v>9</v>
      </c>
      <c r="B14">
        <f t="shared" si="0"/>
        <v>109</v>
      </c>
      <c r="C14">
        <f t="shared" si="4"/>
        <v>55</v>
      </c>
      <c r="D14">
        <f t="shared" si="2"/>
        <v>54</v>
      </c>
      <c r="E14">
        <v>15</v>
      </c>
      <c r="F14">
        <v>40</v>
      </c>
      <c r="G14">
        <v>14</v>
      </c>
      <c r="H14">
        <v>40</v>
      </c>
    </row>
    <row r="15" spans="1:17">
      <c r="A15">
        <v>10</v>
      </c>
      <c r="B15">
        <f t="shared" si="0"/>
        <v>109</v>
      </c>
      <c r="C15">
        <f t="shared" si="4"/>
        <v>57</v>
      </c>
      <c r="D15">
        <f t="shared" si="2"/>
        <v>52</v>
      </c>
      <c r="E15">
        <v>25</v>
      </c>
      <c r="F15">
        <v>32</v>
      </c>
      <c r="G15">
        <v>26</v>
      </c>
      <c r="H15">
        <v>26</v>
      </c>
    </row>
    <row r="16" spans="1:17">
      <c r="A16">
        <v>11</v>
      </c>
      <c r="B16">
        <f t="shared" si="0"/>
        <v>58</v>
      </c>
      <c r="C16">
        <f t="shared" si="4"/>
        <v>27</v>
      </c>
      <c r="D16">
        <f t="shared" si="2"/>
        <v>31</v>
      </c>
      <c r="E16">
        <v>11</v>
      </c>
      <c r="F16">
        <v>16</v>
      </c>
      <c r="G16">
        <v>18</v>
      </c>
      <c r="H16">
        <v>13</v>
      </c>
    </row>
    <row r="17" spans="1:8">
      <c r="A17">
        <v>12</v>
      </c>
      <c r="B17">
        <f t="shared" si="0"/>
        <v>89</v>
      </c>
      <c r="C17">
        <f t="shared" si="4"/>
        <v>50</v>
      </c>
      <c r="D17">
        <f t="shared" si="2"/>
        <v>39</v>
      </c>
      <c r="E17">
        <v>32</v>
      </c>
      <c r="F17">
        <v>18</v>
      </c>
      <c r="G17">
        <v>29</v>
      </c>
      <c r="H17">
        <v>10</v>
      </c>
    </row>
    <row r="18" spans="1:8">
      <c r="A18">
        <v>13</v>
      </c>
      <c r="B18">
        <f t="shared" si="0"/>
        <v>128</v>
      </c>
      <c r="C18">
        <f t="shared" si="4"/>
        <v>89</v>
      </c>
      <c r="D18">
        <f t="shared" si="2"/>
        <v>39</v>
      </c>
      <c r="E18">
        <v>55</v>
      </c>
      <c r="F18">
        <v>34</v>
      </c>
      <c r="G18">
        <v>12</v>
      </c>
      <c r="H18">
        <v>27</v>
      </c>
    </row>
    <row r="19" spans="1:8">
      <c r="A19">
        <v>14</v>
      </c>
      <c r="B19">
        <f t="shared" si="0"/>
        <v>144</v>
      </c>
      <c r="C19">
        <f t="shared" si="4"/>
        <v>61</v>
      </c>
      <c r="D19">
        <f t="shared" si="2"/>
        <v>83</v>
      </c>
      <c r="E19">
        <v>38</v>
      </c>
      <c r="F19">
        <v>23</v>
      </c>
      <c r="G19">
        <v>50</v>
      </c>
      <c r="H19">
        <v>33</v>
      </c>
    </row>
    <row r="20" spans="1:8">
      <c r="A20">
        <v>15</v>
      </c>
      <c r="B20">
        <f t="shared" si="0"/>
        <v>144</v>
      </c>
      <c r="C20">
        <f t="shared" si="4"/>
        <v>98</v>
      </c>
      <c r="D20">
        <f t="shared" si="2"/>
        <v>46</v>
      </c>
      <c r="E20">
        <v>14</v>
      </c>
      <c r="F20">
        <v>84</v>
      </c>
      <c r="G20">
        <v>10</v>
      </c>
      <c r="H20">
        <v>36</v>
      </c>
    </row>
    <row r="21" spans="1:8">
      <c r="A21">
        <v>16</v>
      </c>
      <c r="B21">
        <f t="shared" si="0"/>
        <v>71</v>
      </c>
      <c r="C21">
        <f t="shared" si="4"/>
        <v>44</v>
      </c>
      <c r="D21">
        <f t="shared" si="2"/>
        <v>27</v>
      </c>
      <c r="E21">
        <v>14</v>
      </c>
      <c r="F21">
        <v>30</v>
      </c>
      <c r="G21">
        <v>8</v>
      </c>
      <c r="H21">
        <v>19</v>
      </c>
    </row>
    <row r="22" spans="1:8">
      <c r="A22">
        <v>17</v>
      </c>
      <c r="B22">
        <f t="shared" si="0"/>
        <v>131</v>
      </c>
      <c r="C22">
        <f t="shared" si="4"/>
        <v>86</v>
      </c>
      <c r="D22">
        <f t="shared" si="2"/>
        <v>45</v>
      </c>
      <c r="E22">
        <v>43</v>
      </c>
      <c r="F22">
        <v>43</v>
      </c>
      <c r="G22">
        <v>21</v>
      </c>
      <c r="H22">
        <v>24</v>
      </c>
    </row>
    <row r="23" spans="1:8">
      <c r="A23">
        <v>18</v>
      </c>
      <c r="B23">
        <f t="shared" si="0"/>
        <v>203</v>
      </c>
      <c r="C23">
        <f t="shared" si="4"/>
        <v>114</v>
      </c>
      <c r="D23">
        <f t="shared" si="2"/>
        <v>89</v>
      </c>
      <c r="E23">
        <v>56</v>
      </c>
      <c r="F23">
        <v>58</v>
      </c>
      <c r="G23">
        <v>39</v>
      </c>
      <c r="H23">
        <v>50</v>
      </c>
    </row>
    <row r="24" spans="1:8">
      <c r="A24">
        <v>19</v>
      </c>
      <c r="B24">
        <f t="shared" si="0"/>
        <v>145</v>
      </c>
      <c r="C24">
        <f t="shared" si="4"/>
        <v>99</v>
      </c>
      <c r="D24">
        <f t="shared" si="2"/>
        <v>46</v>
      </c>
      <c r="E24">
        <v>59</v>
      </c>
      <c r="F24">
        <v>40</v>
      </c>
      <c r="G24">
        <v>18</v>
      </c>
      <c r="H24">
        <v>28</v>
      </c>
    </row>
    <row r="25" spans="1:8">
      <c r="A25">
        <v>20</v>
      </c>
      <c r="B25">
        <f t="shared" si="0"/>
        <v>140</v>
      </c>
      <c r="C25">
        <f t="shared" si="4"/>
        <v>77</v>
      </c>
      <c r="D25">
        <f t="shared" si="2"/>
        <v>63</v>
      </c>
      <c r="E25">
        <v>27</v>
      </c>
      <c r="F25">
        <v>50</v>
      </c>
      <c r="G25">
        <v>22</v>
      </c>
      <c r="H25">
        <v>41</v>
      </c>
    </row>
    <row r="26" spans="1:8">
      <c r="A26">
        <v>21</v>
      </c>
      <c r="B26">
        <f t="shared" si="0"/>
        <v>7</v>
      </c>
      <c r="C26">
        <f t="shared" si="4"/>
        <v>3</v>
      </c>
      <c r="D26">
        <f t="shared" si="2"/>
        <v>4</v>
      </c>
      <c r="E26">
        <v>0</v>
      </c>
      <c r="F26">
        <v>3</v>
      </c>
      <c r="G26">
        <v>0</v>
      </c>
      <c r="H26">
        <v>4</v>
      </c>
    </row>
    <row r="27" spans="1:8">
      <c r="A27">
        <v>22</v>
      </c>
      <c r="B27" t="s">
        <v>51</v>
      </c>
      <c r="C27" t="s">
        <v>51</v>
      </c>
      <c r="D27" t="s">
        <v>51</v>
      </c>
      <c r="E27" t="s">
        <v>51</v>
      </c>
      <c r="F27" t="s">
        <v>51</v>
      </c>
      <c r="G27" t="s">
        <v>51</v>
      </c>
      <c r="H27" t="s">
        <v>51</v>
      </c>
    </row>
    <row r="28" spans="1:8">
      <c r="A28">
        <v>23</v>
      </c>
      <c r="B28" t="s">
        <v>51</v>
      </c>
      <c r="C28" t="s">
        <v>51</v>
      </c>
      <c r="D28" t="s">
        <v>51</v>
      </c>
      <c r="E28" t="s">
        <v>51</v>
      </c>
      <c r="F28" t="s">
        <v>51</v>
      </c>
      <c r="G28" t="s">
        <v>51</v>
      </c>
      <c r="H28" t="s">
        <v>51</v>
      </c>
    </row>
    <row r="29" spans="1:8">
      <c r="A29">
        <v>24</v>
      </c>
      <c r="B29">
        <f t="shared" si="0"/>
        <v>144</v>
      </c>
      <c r="C29">
        <f t="shared" si="1"/>
        <v>77</v>
      </c>
      <c r="D29">
        <f t="shared" si="2"/>
        <v>67</v>
      </c>
      <c r="E29">
        <v>34</v>
      </c>
      <c r="F29">
        <v>43</v>
      </c>
      <c r="G29">
        <v>22</v>
      </c>
      <c r="H29">
        <v>45</v>
      </c>
    </row>
    <row r="30" spans="1:8">
      <c r="A30">
        <v>25</v>
      </c>
      <c r="B30" t="s">
        <v>51</v>
      </c>
      <c r="C30" t="s">
        <v>51</v>
      </c>
      <c r="D30" t="s">
        <v>51</v>
      </c>
      <c r="E30" t="s">
        <v>51</v>
      </c>
      <c r="F30" t="s">
        <v>51</v>
      </c>
      <c r="G30" t="s">
        <v>51</v>
      </c>
      <c r="H30" t="s">
        <v>51</v>
      </c>
    </row>
    <row r="31" spans="1:8">
      <c r="A31">
        <v>26</v>
      </c>
      <c r="B31" t="s">
        <v>51</v>
      </c>
      <c r="C31" t="s">
        <v>51</v>
      </c>
      <c r="D31" t="s">
        <v>51</v>
      </c>
      <c r="E31" t="s">
        <v>51</v>
      </c>
      <c r="F31" t="s">
        <v>51</v>
      </c>
      <c r="G31" t="s">
        <v>51</v>
      </c>
      <c r="H31" t="s">
        <v>51</v>
      </c>
    </row>
    <row r="32" spans="1:8">
      <c r="A32">
        <v>27</v>
      </c>
      <c r="B32">
        <f t="shared" si="0"/>
        <v>108</v>
      </c>
      <c r="C32">
        <f t="shared" si="1"/>
        <v>56</v>
      </c>
      <c r="D32">
        <f t="shared" si="2"/>
        <v>52</v>
      </c>
      <c r="E32">
        <v>44</v>
      </c>
      <c r="F32">
        <v>12</v>
      </c>
      <c r="G32">
        <v>35</v>
      </c>
      <c r="H32">
        <v>17</v>
      </c>
    </row>
    <row r="33" spans="1:17">
      <c r="A33">
        <v>28</v>
      </c>
      <c r="B33">
        <f t="shared" si="0"/>
        <v>145</v>
      </c>
      <c r="C33">
        <f t="shared" si="1"/>
        <v>76</v>
      </c>
      <c r="D33">
        <f t="shared" si="2"/>
        <v>69</v>
      </c>
      <c r="E33">
        <v>48</v>
      </c>
      <c r="F33">
        <v>28</v>
      </c>
      <c r="G33">
        <v>32</v>
      </c>
      <c r="H33">
        <v>37</v>
      </c>
    </row>
    <row r="34" spans="1:17">
      <c r="A34">
        <v>29</v>
      </c>
      <c r="B34">
        <f t="shared" si="0"/>
        <v>102</v>
      </c>
      <c r="C34">
        <f t="shared" si="1"/>
        <v>57</v>
      </c>
      <c r="D34">
        <f t="shared" si="2"/>
        <v>45</v>
      </c>
      <c r="E34">
        <v>30</v>
      </c>
      <c r="F34">
        <v>27</v>
      </c>
      <c r="G34">
        <v>24</v>
      </c>
      <c r="H34">
        <v>21</v>
      </c>
    </row>
    <row r="35" spans="1:17">
      <c r="A35">
        <v>30</v>
      </c>
      <c r="B35">
        <f t="shared" si="0"/>
        <v>106</v>
      </c>
      <c r="C35">
        <f t="shared" si="1"/>
        <v>54</v>
      </c>
      <c r="D35">
        <f t="shared" si="2"/>
        <v>52</v>
      </c>
      <c r="E35">
        <v>25</v>
      </c>
      <c r="F35">
        <v>29</v>
      </c>
      <c r="G35">
        <v>19</v>
      </c>
      <c r="H35">
        <v>33</v>
      </c>
    </row>
    <row r="36" spans="1:17">
      <c r="A36" s="1" t="s">
        <v>18</v>
      </c>
      <c r="B36" s="1">
        <f t="shared" si="0"/>
        <v>3174</v>
      </c>
      <c r="C36" s="1">
        <f>SUM(C6:C35)</f>
        <v>1720</v>
      </c>
      <c r="D36" s="1">
        <f t="shared" ref="D36:H36" si="5">SUM(D6:D35)</f>
        <v>1454</v>
      </c>
      <c r="E36" s="1">
        <f t="shared" si="5"/>
        <v>824</v>
      </c>
      <c r="F36" s="1">
        <f t="shared" si="5"/>
        <v>896</v>
      </c>
      <c r="G36" s="1">
        <f t="shared" si="5"/>
        <v>669</v>
      </c>
      <c r="H36" s="1">
        <f t="shared" si="5"/>
        <v>785</v>
      </c>
      <c r="J36">
        <f t="shared" ref="J36:Q36" si="6">SUM(J6:J35)</f>
        <v>90</v>
      </c>
      <c r="K36">
        <f t="shared" si="6"/>
        <v>110</v>
      </c>
      <c r="L36">
        <f t="shared" si="6"/>
        <v>81</v>
      </c>
      <c r="M36">
        <f t="shared" si="6"/>
        <v>103</v>
      </c>
      <c r="N36">
        <f t="shared" si="6"/>
        <v>92</v>
      </c>
      <c r="O36">
        <f t="shared" si="6"/>
        <v>90</v>
      </c>
      <c r="P36">
        <f t="shared" si="6"/>
        <v>92</v>
      </c>
      <c r="Q36">
        <f t="shared" si="6"/>
        <v>97</v>
      </c>
    </row>
    <row r="37" spans="1:17">
      <c r="A37" s="1" t="s">
        <v>19</v>
      </c>
      <c r="B37" s="1">
        <f>B36/26</f>
        <v>122.07692307692308</v>
      </c>
      <c r="C37" s="1">
        <f t="shared" ref="C37:H37" si="7">C36/26</f>
        <v>66.15384615384616</v>
      </c>
      <c r="D37" s="1">
        <f t="shared" si="7"/>
        <v>55.92307692307692</v>
      </c>
      <c r="E37" s="1">
        <f t="shared" si="7"/>
        <v>31.692307692307693</v>
      </c>
      <c r="F37" s="1">
        <f t="shared" si="7"/>
        <v>34.46153846153846</v>
      </c>
      <c r="G37" s="1">
        <f t="shared" si="7"/>
        <v>25.73076923076923</v>
      </c>
      <c r="H37" s="1">
        <f t="shared" si="7"/>
        <v>30.192307692307693</v>
      </c>
      <c r="J37">
        <f>J36/5</f>
        <v>18</v>
      </c>
      <c r="K37">
        <f t="shared" ref="K37:Q37" si="8">K36/5</f>
        <v>22</v>
      </c>
      <c r="L37">
        <f t="shared" si="8"/>
        <v>16.2</v>
      </c>
      <c r="M37">
        <f t="shared" si="8"/>
        <v>20.6</v>
      </c>
      <c r="N37">
        <f t="shared" si="8"/>
        <v>18.399999999999999</v>
      </c>
      <c r="O37">
        <f t="shared" si="8"/>
        <v>18</v>
      </c>
      <c r="P37">
        <f t="shared" si="8"/>
        <v>18.399999999999999</v>
      </c>
      <c r="Q37">
        <f t="shared" si="8"/>
        <v>19.399999999999999</v>
      </c>
    </row>
    <row r="38" spans="1:17">
      <c r="A38" s="1" t="s">
        <v>54</v>
      </c>
      <c r="B38" s="1">
        <f>C36/B36</f>
        <v>0.54190296156269691</v>
      </c>
      <c r="C38" s="1"/>
      <c r="D38" s="1"/>
      <c r="E38" s="1"/>
      <c r="F38" s="1"/>
      <c r="G38" s="1"/>
      <c r="H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6"/>
  <sheetViews>
    <sheetView workbookViewId="0">
      <selection activeCell="B37" sqref="B37"/>
    </sheetView>
  </sheetViews>
  <sheetFormatPr baseColWidth="10" defaultRowHeight="16"/>
  <sheetData>
    <row r="1" spans="1:13">
      <c r="A1" t="s">
        <v>114</v>
      </c>
    </row>
    <row r="2" spans="1:13">
      <c r="A2" t="s">
        <v>115</v>
      </c>
    </row>
    <row r="3" spans="1:13">
      <c r="A3" t="s">
        <v>112</v>
      </c>
    </row>
    <row r="4" spans="1:13">
      <c r="A4" s="1" t="s">
        <v>29</v>
      </c>
    </row>
    <row r="5" spans="1:13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91</v>
      </c>
      <c r="K5" s="1" t="s">
        <v>92</v>
      </c>
      <c r="L5" s="1" t="s">
        <v>93</v>
      </c>
      <c r="M5" s="1" t="s">
        <v>94</v>
      </c>
    </row>
    <row r="6" spans="1:13">
      <c r="A6">
        <v>1</v>
      </c>
      <c r="B6">
        <f>C6+D6</f>
        <v>284</v>
      </c>
      <c r="C6">
        <f>SUM(E6+F6)</f>
        <v>129</v>
      </c>
      <c r="D6">
        <f>SUM(G6+H6)</f>
        <v>155</v>
      </c>
      <c r="E6">
        <v>59</v>
      </c>
      <c r="F6">
        <v>70</v>
      </c>
      <c r="G6">
        <v>77</v>
      </c>
      <c r="H6">
        <v>78</v>
      </c>
      <c r="J6">
        <v>27</v>
      </c>
      <c r="K6">
        <v>29</v>
      </c>
      <c r="L6">
        <v>40</v>
      </c>
      <c r="M6">
        <v>41</v>
      </c>
    </row>
    <row r="7" spans="1:13">
      <c r="A7">
        <v>2</v>
      </c>
      <c r="B7">
        <f t="shared" ref="B7:B35" si="0">C7+D7</f>
        <v>128</v>
      </c>
      <c r="C7">
        <f t="shared" ref="C7:C35" si="1">SUM(E7+F7)</f>
        <v>63</v>
      </c>
      <c r="D7">
        <f t="shared" ref="D7:D35" si="2">SUM(G7+H7)</f>
        <v>65</v>
      </c>
      <c r="E7">
        <v>26</v>
      </c>
      <c r="F7">
        <v>37</v>
      </c>
      <c r="G7">
        <v>32</v>
      </c>
      <c r="H7">
        <v>33</v>
      </c>
      <c r="J7">
        <v>10</v>
      </c>
      <c r="K7">
        <v>17</v>
      </c>
      <c r="L7">
        <v>9</v>
      </c>
      <c r="M7">
        <v>17</v>
      </c>
    </row>
    <row r="8" spans="1:13">
      <c r="A8">
        <v>3</v>
      </c>
      <c r="B8">
        <f t="shared" si="0"/>
        <v>208</v>
      </c>
      <c r="C8">
        <f t="shared" si="1"/>
        <v>100</v>
      </c>
      <c r="D8">
        <f t="shared" si="2"/>
        <v>108</v>
      </c>
      <c r="E8">
        <v>20</v>
      </c>
      <c r="F8">
        <v>80</v>
      </c>
      <c r="G8">
        <v>45</v>
      </c>
      <c r="H8">
        <v>63</v>
      </c>
      <c r="J8">
        <v>29</v>
      </c>
      <c r="K8">
        <v>31</v>
      </c>
      <c r="L8">
        <v>24</v>
      </c>
      <c r="M8">
        <v>36</v>
      </c>
    </row>
    <row r="9" spans="1:13">
      <c r="A9">
        <v>4</v>
      </c>
      <c r="B9">
        <f t="shared" si="0"/>
        <v>273</v>
      </c>
      <c r="C9">
        <f t="shared" si="1"/>
        <v>129</v>
      </c>
      <c r="D9">
        <f t="shared" si="2"/>
        <v>144</v>
      </c>
      <c r="E9">
        <v>69</v>
      </c>
      <c r="F9">
        <v>60</v>
      </c>
      <c r="G9">
        <v>64</v>
      </c>
      <c r="H9">
        <v>80</v>
      </c>
      <c r="J9">
        <v>34</v>
      </c>
      <c r="K9">
        <v>30</v>
      </c>
      <c r="L9">
        <v>28</v>
      </c>
      <c r="M9">
        <v>37</v>
      </c>
    </row>
    <row r="10" spans="1:13">
      <c r="A10">
        <v>5</v>
      </c>
      <c r="B10">
        <f t="shared" si="0"/>
        <v>147</v>
      </c>
      <c r="C10">
        <f t="shared" si="1"/>
        <v>72</v>
      </c>
      <c r="D10">
        <f t="shared" si="2"/>
        <v>75</v>
      </c>
      <c r="E10">
        <v>47</v>
      </c>
      <c r="F10">
        <v>25</v>
      </c>
      <c r="G10">
        <v>43</v>
      </c>
      <c r="H10">
        <v>32</v>
      </c>
      <c r="J10">
        <v>25</v>
      </c>
      <c r="K10">
        <v>14</v>
      </c>
      <c r="L10">
        <v>16</v>
      </c>
      <c r="M10">
        <v>15</v>
      </c>
    </row>
    <row r="11" spans="1:13">
      <c r="A11">
        <v>6</v>
      </c>
      <c r="B11">
        <f t="shared" si="0"/>
        <v>227</v>
      </c>
      <c r="C11">
        <f t="shared" si="1"/>
        <v>97</v>
      </c>
      <c r="D11">
        <f t="shared" si="2"/>
        <v>130</v>
      </c>
      <c r="E11">
        <v>57</v>
      </c>
      <c r="F11">
        <v>40</v>
      </c>
      <c r="G11">
        <v>56</v>
      </c>
      <c r="H11">
        <v>74</v>
      </c>
      <c r="J11">
        <v>22</v>
      </c>
      <c r="K11">
        <v>19</v>
      </c>
      <c r="L11">
        <v>26</v>
      </c>
      <c r="M11">
        <v>25</v>
      </c>
    </row>
    <row r="12" spans="1:13">
      <c r="A12">
        <v>7</v>
      </c>
      <c r="B12">
        <f t="shared" si="0"/>
        <v>124</v>
      </c>
      <c r="C12">
        <f t="shared" si="1"/>
        <v>63</v>
      </c>
      <c r="D12">
        <f t="shared" si="2"/>
        <v>61</v>
      </c>
      <c r="E12">
        <v>26</v>
      </c>
      <c r="F12">
        <v>37</v>
      </c>
      <c r="G12">
        <v>29</v>
      </c>
      <c r="H12">
        <v>32</v>
      </c>
      <c r="J12">
        <v>16</v>
      </c>
      <c r="K12">
        <v>21</v>
      </c>
      <c r="L12">
        <v>12</v>
      </c>
      <c r="M12">
        <v>19</v>
      </c>
    </row>
    <row r="13" spans="1:13">
      <c r="A13">
        <v>8</v>
      </c>
      <c r="B13">
        <f t="shared" si="0"/>
        <v>153</v>
      </c>
      <c r="C13">
        <f t="shared" si="1"/>
        <v>82</v>
      </c>
      <c r="D13">
        <f t="shared" si="2"/>
        <v>71</v>
      </c>
      <c r="E13">
        <v>45</v>
      </c>
      <c r="F13">
        <v>37</v>
      </c>
      <c r="G13">
        <v>26</v>
      </c>
      <c r="H13">
        <v>45</v>
      </c>
    </row>
    <row r="14" spans="1:13">
      <c r="A14">
        <v>9</v>
      </c>
      <c r="B14">
        <f t="shared" si="0"/>
        <v>203</v>
      </c>
      <c r="C14">
        <f t="shared" si="1"/>
        <v>101</v>
      </c>
      <c r="D14">
        <f t="shared" si="2"/>
        <v>102</v>
      </c>
      <c r="E14">
        <v>50</v>
      </c>
      <c r="F14">
        <v>51</v>
      </c>
      <c r="G14">
        <v>42</v>
      </c>
      <c r="H14">
        <v>60</v>
      </c>
    </row>
    <row r="15" spans="1:13">
      <c r="A15">
        <v>10</v>
      </c>
      <c r="B15">
        <f t="shared" si="0"/>
        <v>205</v>
      </c>
      <c r="C15">
        <f t="shared" si="1"/>
        <v>110</v>
      </c>
      <c r="D15">
        <f t="shared" si="2"/>
        <v>95</v>
      </c>
      <c r="E15">
        <v>67</v>
      </c>
      <c r="F15">
        <v>43</v>
      </c>
      <c r="G15">
        <v>54</v>
      </c>
      <c r="H15">
        <v>41</v>
      </c>
      <c r="I15" t="s">
        <v>15</v>
      </c>
    </row>
    <row r="16" spans="1:13">
      <c r="A16">
        <v>11</v>
      </c>
      <c r="B16">
        <f t="shared" si="0"/>
        <v>185</v>
      </c>
      <c r="C16">
        <f t="shared" si="1"/>
        <v>89</v>
      </c>
      <c r="D16">
        <f t="shared" si="2"/>
        <v>96</v>
      </c>
      <c r="E16">
        <v>45</v>
      </c>
      <c r="F16">
        <v>44</v>
      </c>
      <c r="G16">
        <v>49</v>
      </c>
      <c r="H16">
        <v>47</v>
      </c>
    </row>
    <row r="17" spans="1:9">
      <c r="A17">
        <v>12</v>
      </c>
      <c r="B17">
        <f t="shared" si="0"/>
        <v>201</v>
      </c>
      <c r="C17">
        <f t="shared" si="1"/>
        <v>99</v>
      </c>
      <c r="D17">
        <f t="shared" si="2"/>
        <v>102</v>
      </c>
      <c r="E17">
        <v>44</v>
      </c>
      <c r="F17">
        <v>55</v>
      </c>
      <c r="G17">
        <v>54</v>
      </c>
      <c r="H17">
        <v>48</v>
      </c>
    </row>
    <row r="18" spans="1:9">
      <c r="A18">
        <v>13</v>
      </c>
      <c r="B18">
        <f t="shared" si="0"/>
        <v>248</v>
      </c>
      <c r="C18">
        <f t="shared" si="1"/>
        <v>137</v>
      </c>
      <c r="D18">
        <f t="shared" si="2"/>
        <v>111</v>
      </c>
      <c r="E18">
        <v>57</v>
      </c>
      <c r="F18">
        <v>80</v>
      </c>
      <c r="G18">
        <v>40</v>
      </c>
      <c r="H18">
        <v>71</v>
      </c>
    </row>
    <row r="19" spans="1:9">
      <c r="A19">
        <v>14</v>
      </c>
      <c r="B19">
        <f t="shared" si="0"/>
        <v>197</v>
      </c>
      <c r="C19">
        <f t="shared" si="1"/>
        <v>98</v>
      </c>
      <c r="D19">
        <f t="shared" si="2"/>
        <v>99</v>
      </c>
      <c r="E19">
        <v>38</v>
      </c>
      <c r="F19">
        <v>60</v>
      </c>
      <c r="G19">
        <v>34</v>
      </c>
      <c r="H19">
        <v>65</v>
      </c>
    </row>
    <row r="20" spans="1:9">
      <c r="A20">
        <v>15</v>
      </c>
      <c r="B20">
        <f t="shared" si="0"/>
        <v>177</v>
      </c>
      <c r="C20">
        <f t="shared" si="1"/>
        <v>83</v>
      </c>
      <c r="D20">
        <f t="shared" si="2"/>
        <v>94</v>
      </c>
      <c r="E20">
        <v>50</v>
      </c>
      <c r="F20">
        <v>33</v>
      </c>
      <c r="G20">
        <v>58</v>
      </c>
      <c r="H20">
        <v>36</v>
      </c>
      <c r="I20" t="s">
        <v>15</v>
      </c>
    </row>
    <row r="21" spans="1:9">
      <c r="A21">
        <v>16</v>
      </c>
      <c r="B21">
        <f t="shared" si="0"/>
        <v>223</v>
      </c>
      <c r="C21">
        <f t="shared" si="1"/>
        <v>117</v>
      </c>
      <c r="D21">
        <f t="shared" si="2"/>
        <v>106</v>
      </c>
      <c r="E21">
        <v>51</v>
      </c>
      <c r="F21">
        <v>66</v>
      </c>
      <c r="G21">
        <v>52</v>
      </c>
      <c r="H21">
        <v>54</v>
      </c>
    </row>
    <row r="22" spans="1:9">
      <c r="A22">
        <v>17</v>
      </c>
      <c r="B22">
        <f t="shared" si="0"/>
        <v>206</v>
      </c>
      <c r="C22">
        <f t="shared" si="1"/>
        <v>79</v>
      </c>
      <c r="D22">
        <f t="shared" si="2"/>
        <v>127</v>
      </c>
      <c r="E22">
        <v>34</v>
      </c>
      <c r="F22">
        <v>45</v>
      </c>
      <c r="G22">
        <v>51</v>
      </c>
      <c r="H22">
        <v>76</v>
      </c>
    </row>
    <row r="23" spans="1:9">
      <c r="A23">
        <v>18</v>
      </c>
      <c r="B23">
        <f t="shared" si="0"/>
        <v>197</v>
      </c>
      <c r="C23">
        <f t="shared" si="1"/>
        <v>87</v>
      </c>
      <c r="D23">
        <f t="shared" si="2"/>
        <v>110</v>
      </c>
      <c r="E23">
        <v>38</v>
      </c>
      <c r="F23">
        <v>49</v>
      </c>
      <c r="G23">
        <v>61</v>
      </c>
      <c r="H23">
        <v>49</v>
      </c>
    </row>
    <row r="24" spans="1:9">
      <c r="A24">
        <v>19</v>
      </c>
      <c r="B24">
        <f t="shared" si="0"/>
        <v>181</v>
      </c>
      <c r="C24">
        <f t="shared" si="1"/>
        <v>89</v>
      </c>
      <c r="D24">
        <f t="shared" si="2"/>
        <v>92</v>
      </c>
      <c r="E24">
        <v>41</v>
      </c>
      <c r="F24">
        <v>48</v>
      </c>
      <c r="G24">
        <v>35</v>
      </c>
      <c r="H24">
        <v>57</v>
      </c>
    </row>
    <row r="25" spans="1:9">
      <c r="A25">
        <v>20</v>
      </c>
      <c r="B25">
        <f t="shared" si="0"/>
        <v>231</v>
      </c>
      <c r="C25">
        <f t="shared" si="1"/>
        <v>122</v>
      </c>
      <c r="D25">
        <f t="shared" si="2"/>
        <v>109</v>
      </c>
      <c r="E25">
        <v>61</v>
      </c>
      <c r="F25">
        <v>61</v>
      </c>
      <c r="G25">
        <v>42</v>
      </c>
      <c r="H25">
        <v>67</v>
      </c>
    </row>
    <row r="26" spans="1:9">
      <c r="A26">
        <v>21</v>
      </c>
      <c r="B26">
        <f t="shared" si="0"/>
        <v>149</v>
      </c>
      <c r="C26">
        <f t="shared" si="1"/>
        <v>70</v>
      </c>
      <c r="D26">
        <f t="shared" si="2"/>
        <v>79</v>
      </c>
      <c r="E26">
        <v>41</v>
      </c>
      <c r="F26">
        <v>29</v>
      </c>
      <c r="G26">
        <v>34</v>
      </c>
      <c r="H26">
        <v>45</v>
      </c>
    </row>
    <row r="27" spans="1:9">
      <c r="A27">
        <v>22</v>
      </c>
      <c r="B27">
        <f t="shared" si="0"/>
        <v>75</v>
      </c>
      <c r="C27">
        <f t="shared" si="1"/>
        <v>38</v>
      </c>
      <c r="D27">
        <f t="shared" si="2"/>
        <v>37</v>
      </c>
      <c r="E27">
        <v>0</v>
      </c>
      <c r="F27">
        <v>38</v>
      </c>
      <c r="G27">
        <v>0</v>
      </c>
      <c r="H27">
        <v>37</v>
      </c>
    </row>
    <row r="28" spans="1:9">
      <c r="A28">
        <v>23</v>
      </c>
      <c r="B28">
        <f t="shared" si="0"/>
        <v>238</v>
      </c>
      <c r="C28">
        <f t="shared" si="1"/>
        <v>117</v>
      </c>
      <c r="D28">
        <f t="shared" si="2"/>
        <v>121</v>
      </c>
      <c r="E28">
        <v>58</v>
      </c>
      <c r="F28">
        <v>59</v>
      </c>
      <c r="G28">
        <v>59</v>
      </c>
      <c r="H28">
        <v>62</v>
      </c>
    </row>
    <row r="29" spans="1:9">
      <c r="A29">
        <v>24</v>
      </c>
      <c r="B29">
        <f t="shared" si="0"/>
        <v>202</v>
      </c>
      <c r="C29">
        <f t="shared" si="1"/>
        <v>101</v>
      </c>
      <c r="D29">
        <f t="shared" si="2"/>
        <v>101</v>
      </c>
      <c r="E29">
        <v>36</v>
      </c>
      <c r="F29">
        <v>65</v>
      </c>
      <c r="G29">
        <v>37</v>
      </c>
      <c r="H29">
        <v>64</v>
      </c>
    </row>
    <row r="30" spans="1:9">
      <c r="A30">
        <v>25</v>
      </c>
      <c r="B30">
        <f t="shared" si="0"/>
        <v>148</v>
      </c>
      <c r="C30">
        <f t="shared" si="1"/>
        <v>76</v>
      </c>
      <c r="D30">
        <f t="shared" si="2"/>
        <v>72</v>
      </c>
      <c r="E30">
        <v>24</v>
      </c>
      <c r="F30">
        <v>52</v>
      </c>
      <c r="G30">
        <v>22</v>
      </c>
      <c r="H30">
        <v>50</v>
      </c>
    </row>
    <row r="31" spans="1:9">
      <c r="A31">
        <v>26</v>
      </c>
      <c r="B31">
        <f t="shared" si="0"/>
        <v>227</v>
      </c>
      <c r="C31">
        <f t="shared" si="1"/>
        <v>100</v>
      </c>
      <c r="D31">
        <f t="shared" si="2"/>
        <v>127</v>
      </c>
      <c r="E31">
        <v>34</v>
      </c>
      <c r="F31">
        <v>66</v>
      </c>
      <c r="G31">
        <v>48</v>
      </c>
      <c r="H31">
        <v>79</v>
      </c>
    </row>
    <row r="32" spans="1:9">
      <c r="A32">
        <v>27</v>
      </c>
      <c r="B32">
        <f t="shared" si="0"/>
        <v>181</v>
      </c>
      <c r="C32">
        <f t="shared" si="1"/>
        <v>38</v>
      </c>
      <c r="D32">
        <f t="shared" si="2"/>
        <v>143</v>
      </c>
      <c r="E32">
        <v>25</v>
      </c>
      <c r="F32">
        <v>13</v>
      </c>
      <c r="G32">
        <v>70</v>
      </c>
      <c r="H32">
        <v>73</v>
      </c>
    </row>
    <row r="33" spans="1:8">
      <c r="A33">
        <v>28</v>
      </c>
      <c r="B33">
        <f t="shared" si="0"/>
        <v>223</v>
      </c>
      <c r="C33">
        <f t="shared" si="1"/>
        <v>126</v>
      </c>
      <c r="D33">
        <f t="shared" si="2"/>
        <v>97</v>
      </c>
      <c r="E33">
        <v>58</v>
      </c>
      <c r="F33">
        <v>68</v>
      </c>
      <c r="G33">
        <v>34</v>
      </c>
      <c r="H33">
        <v>63</v>
      </c>
    </row>
    <row r="34" spans="1:8">
      <c r="A34">
        <v>29</v>
      </c>
      <c r="B34">
        <f t="shared" si="0"/>
        <v>226</v>
      </c>
      <c r="C34">
        <f t="shared" si="1"/>
        <v>106</v>
      </c>
      <c r="D34">
        <f t="shared" si="2"/>
        <v>120</v>
      </c>
      <c r="E34">
        <v>40</v>
      </c>
      <c r="F34">
        <v>66</v>
      </c>
      <c r="G34">
        <v>56</v>
      </c>
      <c r="H34">
        <v>64</v>
      </c>
    </row>
    <row r="35" spans="1:8">
      <c r="A35">
        <v>30</v>
      </c>
      <c r="B35">
        <f t="shared" si="0"/>
        <v>0</v>
      </c>
      <c r="C35">
        <f t="shared" si="1"/>
        <v>0</v>
      </c>
      <c r="D35">
        <f t="shared" si="2"/>
        <v>0</v>
      </c>
      <c r="E35">
        <v>0</v>
      </c>
      <c r="F35">
        <v>0</v>
      </c>
      <c r="G35">
        <v>0</v>
      </c>
      <c r="H35">
        <v>0</v>
      </c>
    </row>
    <row r="36" spans="1:8">
      <c r="A36" s="1" t="s">
        <v>18</v>
      </c>
      <c r="B36" s="1">
        <f t="shared" ref="B36" si="3">SUM(C36+D36)</f>
        <v>5667</v>
      </c>
      <c r="C36" s="1">
        <f>SUM(C6:C35)</f>
        <v>2718</v>
      </c>
      <c r="D36" s="1">
        <f t="shared" ref="D36:H36" si="4">SUM(D6:D35)</f>
        <v>2949</v>
      </c>
      <c r="E36" s="1">
        <f t="shared" si="4"/>
        <v>1241</v>
      </c>
      <c r="F36" s="1">
        <f t="shared" si="4"/>
        <v>1477</v>
      </c>
      <c r="G36" s="1">
        <f t="shared" si="4"/>
        <v>1304</v>
      </c>
      <c r="H36" s="1">
        <f t="shared" si="4"/>
        <v>1645</v>
      </c>
    </row>
    <row r="37" spans="1:8">
      <c r="A37" s="1" t="s">
        <v>19</v>
      </c>
      <c r="B37" s="1">
        <f>B36/30</f>
        <v>188.9</v>
      </c>
      <c r="C37" s="1">
        <f t="shared" ref="C37:H37" si="5">C36/30</f>
        <v>90.6</v>
      </c>
      <c r="D37" s="1">
        <f t="shared" si="5"/>
        <v>98.3</v>
      </c>
      <c r="E37" s="1">
        <f t="shared" si="5"/>
        <v>41.366666666666667</v>
      </c>
      <c r="F37" s="1">
        <f t="shared" si="5"/>
        <v>49.233333333333334</v>
      </c>
      <c r="G37" s="1">
        <f t="shared" si="5"/>
        <v>43.466666666666669</v>
      </c>
      <c r="H37" s="1">
        <f t="shared" si="5"/>
        <v>54.833333333333336</v>
      </c>
    </row>
    <row r="38" spans="1:8">
      <c r="A38" s="1" t="s">
        <v>54</v>
      </c>
      <c r="B38" s="1">
        <f>C36/B36</f>
        <v>0.47961884595023824</v>
      </c>
      <c r="C38" s="1"/>
      <c r="D38" s="1"/>
      <c r="E38" s="1"/>
      <c r="F38" s="1"/>
      <c r="G38" s="1"/>
      <c r="H38" s="1"/>
    </row>
    <row r="39" spans="1:8">
      <c r="A39" s="1" t="s">
        <v>95</v>
      </c>
      <c r="B39" s="1">
        <f>SUM(J6:M12)/SUM(E6:H12)</f>
        <v>0.48094895758447159</v>
      </c>
      <c r="D39" t="s">
        <v>109</v>
      </c>
      <c r="E39">
        <f>SUM(J6:K12)/SUM(E6:F12)</f>
        <v>0.49617151607963245</v>
      </c>
      <c r="G39" t="s">
        <v>110</v>
      </c>
      <c r="H39">
        <f>SUM(L6:M12)/SUM(G6:H12)</f>
        <v>0.46747967479674796</v>
      </c>
    </row>
    <row r="42" spans="1:8">
      <c r="A42" s="1" t="s">
        <v>38</v>
      </c>
    </row>
    <row r="43" spans="1:8">
      <c r="A43" s="1" t="s">
        <v>0</v>
      </c>
      <c r="B43" s="1" t="s">
        <v>20</v>
      </c>
      <c r="C43" s="1" t="s">
        <v>32</v>
      </c>
      <c r="D43" s="1" t="s">
        <v>39</v>
      </c>
      <c r="E43" s="1" t="s">
        <v>34</v>
      </c>
      <c r="F43" s="1" t="s">
        <v>35</v>
      </c>
      <c r="G43" s="1" t="s">
        <v>40</v>
      </c>
      <c r="H43" s="1" t="s">
        <v>41</v>
      </c>
    </row>
    <row r="44" spans="1:8">
      <c r="A44">
        <v>4</v>
      </c>
      <c r="B44">
        <f>C44+D44</f>
        <v>1</v>
      </c>
      <c r="C44">
        <f>E44+F44</f>
        <v>1</v>
      </c>
      <c r="D44">
        <f>G44+H44</f>
        <v>0</v>
      </c>
      <c r="E44">
        <v>0</v>
      </c>
      <c r="F44">
        <v>1</v>
      </c>
      <c r="G44">
        <v>0</v>
      </c>
      <c r="H44">
        <v>0</v>
      </c>
    </row>
    <row r="45" spans="1:8">
      <c r="A45">
        <v>7</v>
      </c>
      <c r="B45">
        <f t="shared" ref="B45" si="6">C45+D45</f>
        <v>1</v>
      </c>
      <c r="C45">
        <f t="shared" ref="C45" si="7">E45+F45</f>
        <v>0</v>
      </c>
      <c r="D45">
        <f>G45+H45</f>
        <v>1</v>
      </c>
      <c r="E45">
        <v>0</v>
      </c>
      <c r="F45">
        <v>0</v>
      </c>
      <c r="G45">
        <v>0</v>
      </c>
      <c r="H45">
        <v>1</v>
      </c>
    </row>
    <row r="46" spans="1:8">
      <c r="A46" t="s">
        <v>18</v>
      </c>
      <c r="B46">
        <f t="shared" ref="B46:H46" si="8">SUM(B44:B45)</f>
        <v>2</v>
      </c>
      <c r="C46">
        <f t="shared" si="8"/>
        <v>1</v>
      </c>
      <c r="D46">
        <f t="shared" si="8"/>
        <v>1</v>
      </c>
      <c r="E46">
        <f t="shared" si="8"/>
        <v>0</v>
      </c>
      <c r="F46">
        <f t="shared" si="8"/>
        <v>1</v>
      </c>
      <c r="G46">
        <f t="shared" si="8"/>
        <v>0</v>
      </c>
      <c r="H46">
        <f t="shared" si="8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2"/>
  <sheetViews>
    <sheetView workbookViewId="0">
      <selection activeCell="B37" sqref="B37"/>
    </sheetView>
  </sheetViews>
  <sheetFormatPr baseColWidth="10" defaultRowHeight="16"/>
  <sheetData>
    <row r="1" spans="1:13">
      <c r="A1" t="s">
        <v>116</v>
      </c>
    </row>
    <row r="2" spans="1:13">
      <c r="A2" t="s">
        <v>117</v>
      </c>
    </row>
    <row r="4" spans="1:13">
      <c r="A4" s="1" t="s">
        <v>29</v>
      </c>
    </row>
    <row r="5" spans="1:13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9</v>
      </c>
      <c r="L5" s="1" t="s">
        <v>11</v>
      </c>
      <c r="M5" s="1" t="s">
        <v>13</v>
      </c>
    </row>
    <row r="6" spans="1:13">
      <c r="A6">
        <v>1</v>
      </c>
      <c r="B6">
        <f>SUM(C6+D6)</f>
        <v>34</v>
      </c>
      <c r="C6">
        <f>SUM(E6+F6)</f>
        <v>21</v>
      </c>
      <c r="D6">
        <f>SUM(G6+H6)</f>
        <v>13</v>
      </c>
      <c r="E6">
        <f>SUM(J6+L6)</f>
        <v>15</v>
      </c>
      <c r="F6">
        <v>6</v>
      </c>
      <c r="G6">
        <f>SUM(K6+M6)</f>
        <v>6</v>
      </c>
      <c r="H6">
        <v>7</v>
      </c>
      <c r="J6">
        <v>5</v>
      </c>
      <c r="K6">
        <v>3</v>
      </c>
      <c r="L6">
        <v>10</v>
      </c>
      <c r="M6">
        <v>3</v>
      </c>
    </row>
    <row r="7" spans="1:13">
      <c r="A7">
        <v>2</v>
      </c>
      <c r="B7">
        <f t="shared" ref="B7:B36" si="0">SUM(C7+D7)</f>
        <v>0</v>
      </c>
      <c r="C7">
        <f t="shared" ref="C7:C35" si="1">SUM(E7+F7)</f>
        <v>0</v>
      </c>
      <c r="D7">
        <f t="shared" ref="D7:D35" si="2">SUM(G7+H7)</f>
        <v>0</v>
      </c>
      <c r="E7">
        <f t="shared" ref="E7:E12" si="3">SUM(J7+L7)</f>
        <v>0</v>
      </c>
      <c r="F7">
        <v>0</v>
      </c>
      <c r="G7">
        <f t="shared" ref="G7:G12" si="4">SUM(K7+M7)</f>
        <v>0</v>
      </c>
      <c r="H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3</v>
      </c>
      <c r="B8">
        <f t="shared" si="0"/>
        <v>159</v>
      </c>
      <c r="C8">
        <f t="shared" si="1"/>
        <v>90</v>
      </c>
      <c r="D8">
        <f t="shared" si="2"/>
        <v>69</v>
      </c>
      <c r="E8">
        <f t="shared" si="3"/>
        <v>43</v>
      </c>
      <c r="F8">
        <v>47</v>
      </c>
      <c r="G8">
        <f t="shared" si="4"/>
        <v>31</v>
      </c>
      <c r="H8">
        <v>38</v>
      </c>
      <c r="I8" t="s">
        <v>118</v>
      </c>
      <c r="J8">
        <v>18</v>
      </c>
      <c r="K8">
        <v>15</v>
      </c>
      <c r="L8">
        <v>25</v>
      </c>
      <c r="M8">
        <v>16</v>
      </c>
    </row>
    <row r="9" spans="1:13">
      <c r="A9">
        <v>4</v>
      </c>
      <c r="B9">
        <f t="shared" si="0"/>
        <v>113</v>
      </c>
      <c r="C9">
        <f t="shared" si="1"/>
        <v>55</v>
      </c>
      <c r="D9">
        <f t="shared" si="2"/>
        <v>58</v>
      </c>
      <c r="E9">
        <f t="shared" si="3"/>
        <v>19</v>
      </c>
      <c r="F9">
        <v>36</v>
      </c>
      <c r="G9">
        <f t="shared" si="4"/>
        <v>28</v>
      </c>
      <c r="H9">
        <v>30</v>
      </c>
      <c r="J9">
        <v>12</v>
      </c>
      <c r="K9">
        <v>18</v>
      </c>
      <c r="L9">
        <v>7</v>
      </c>
      <c r="M9">
        <v>10</v>
      </c>
    </row>
    <row r="10" spans="1:13">
      <c r="A10">
        <v>5</v>
      </c>
      <c r="B10">
        <f t="shared" si="0"/>
        <v>190</v>
      </c>
      <c r="C10">
        <f t="shared" si="1"/>
        <v>98</v>
      </c>
      <c r="D10">
        <f t="shared" si="2"/>
        <v>92</v>
      </c>
      <c r="E10">
        <f t="shared" si="3"/>
        <v>49</v>
      </c>
      <c r="F10">
        <v>49</v>
      </c>
      <c r="G10">
        <f t="shared" si="4"/>
        <v>34</v>
      </c>
      <c r="H10">
        <v>58</v>
      </c>
      <c r="J10">
        <v>26</v>
      </c>
      <c r="K10">
        <v>18</v>
      </c>
      <c r="L10">
        <v>23</v>
      </c>
      <c r="M10">
        <v>16</v>
      </c>
    </row>
    <row r="11" spans="1:13">
      <c r="A11">
        <v>6</v>
      </c>
      <c r="B11">
        <f t="shared" si="0"/>
        <v>173</v>
      </c>
      <c r="C11">
        <f t="shared" si="1"/>
        <v>90</v>
      </c>
      <c r="D11">
        <f t="shared" si="2"/>
        <v>83</v>
      </c>
      <c r="E11">
        <f t="shared" si="3"/>
        <v>36</v>
      </c>
      <c r="F11">
        <v>54</v>
      </c>
      <c r="G11">
        <f t="shared" si="4"/>
        <v>34</v>
      </c>
      <c r="H11">
        <v>49</v>
      </c>
      <c r="J11">
        <v>22</v>
      </c>
      <c r="K11">
        <v>24</v>
      </c>
      <c r="L11">
        <v>14</v>
      </c>
      <c r="M11">
        <v>10</v>
      </c>
    </row>
    <row r="12" spans="1:13">
      <c r="A12">
        <v>7</v>
      </c>
      <c r="B12">
        <f t="shared" si="0"/>
        <v>251</v>
      </c>
      <c r="C12">
        <f t="shared" si="1"/>
        <v>123</v>
      </c>
      <c r="D12">
        <f t="shared" si="2"/>
        <v>128</v>
      </c>
      <c r="E12">
        <f t="shared" si="3"/>
        <v>54</v>
      </c>
      <c r="F12">
        <v>69</v>
      </c>
      <c r="G12">
        <f t="shared" si="4"/>
        <v>49</v>
      </c>
      <c r="H12">
        <v>79</v>
      </c>
      <c r="J12">
        <v>30</v>
      </c>
      <c r="K12">
        <v>26</v>
      </c>
      <c r="L12">
        <v>24</v>
      </c>
      <c r="M12">
        <v>23</v>
      </c>
    </row>
    <row r="13" spans="1:13">
      <c r="A13">
        <v>8</v>
      </c>
      <c r="B13">
        <f t="shared" si="0"/>
        <v>230</v>
      </c>
      <c r="C13">
        <f t="shared" si="1"/>
        <v>115</v>
      </c>
      <c r="D13">
        <f t="shared" si="2"/>
        <v>115</v>
      </c>
      <c r="E13">
        <v>53</v>
      </c>
      <c r="F13">
        <v>62</v>
      </c>
      <c r="G13">
        <v>48</v>
      </c>
      <c r="H13">
        <v>67</v>
      </c>
      <c r="I13" s="3"/>
    </row>
    <row r="14" spans="1:13">
      <c r="A14">
        <v>9</v>
      </c>
      <c r="B14">
        <f t="shared" si="0"/>
        <v>86</v>
      </c>
      <c r="C14">
        <f t="shared" si="1"/>
        <v>45</v>
      </c>
      <c r="D14">
        <f t="shared" si="2"/>
        <v>41</v>
      </c>
      <c r="E14">
        <v>25</v>
      </c>
      <c r="F14">
        <v>20</v>
      </c>
      <c r="G14">
        <v>27</v>
      </c>
      <c r="H14">
        <v>14</v>
      </c>
      <c r="I14" s="3"/>
    </row>
    <row r="15" spans="1:13">
      <c r="A15">
        <v>10</v>
      </c>
      <c r="B15">
        <f t="shared" si="0"/>
        <v>221</v>
      </c>
      <c r="C15">
        <f t="shared" si="1"/>
        <v>107</v>
      </c>
      <c r="D15">
        <f t="shared" si="2"/>
        <v>114</v>
      </c>
      <c r="E15">
        <v>37</v>
      </c>
      <c r="F15">
        <v>70</v>
      </c>
      <c r="G15">
        <v>53</v>
      </c>
      <c r="H15">
        <v>61</v>
      </c>
    </row>
    <row r="16" spans="1:13">
      <c r="A16">
        <v>11</v>
      </c>
      <c r="B16">
        <f t="shared" si="0"/>
        <v>0</v>
      </c>
      <c r="C16">
        <f t="shared" si="1"/>
        <v>0</v>
      </c>
      <c r="D16">
        <f t="shared" si="2"/>
        <v>0</v>
      </c>
      <c r="E16">
        <v>0</v>
      </c>
      <c r="F16">
        <v>0</v>
      </c>
      <c r="G16">
        <v>0</v>
      </c>
      <c r="H16">
        <v>0</v>
      </c>
    </row>
    <row r="17" spans="1:9">
      <c r="A17">
        <v>12</v>
      </c>
      <c r="B17">
        <f t="shared" si="0"/>
        <v>137</v>
      </c>
      <c r="C17">
        <f t="shared" si="1"/>
        <v>69</v>
      </c>
      <c r="D17">
        <f t="shared" si="2"/>
        <v>68</v>
      </c>
      <c r="E17">
        <v>42</v>
      </c>
      <c r="F17">
        <v>27</v>
      </c>
      <c r="G17">
        <v>40</v>
      </c>
      <c r="H17">
        <v>28</v>
      </c>
      <c r="I17" s="3"/>
    </row>
    <row r="18" spans="1:9">
      <c r="A18">
        <v>13</v>
      </c>
      <c r="B18">
        <f t="shared" si="0"/>
        <v>229</v>
      </c>
      <c r="C18">
        <f t="shared" si="1"/>
        <v>108</v>
      </c>
      <c r="D18">
        <f t="shared" si="2"/>
        <v>121</v>
      </c>
      <c r="E18">
        <v>47</v>
      </c>
      <c r="F18">
        <v>61</v>
      </c>
      <c r="G18">
        <v>47</v>
      </c>
      <c r="H18">
        <v>74</v>
      </c>
    </row>
    <row r="19" spans="1:9">
      <c r="A19">
        <v>14</v>
      </c>
      <c r="B19">
        <f t="shared" si="0"/>
        <v>154</v>
      </c>
      <c r="C19">
        <f t="shared" si="1"/>
        <v>88</v>
      </c>
      <c r="D19">
        <f t="shared" si="2"/>
        <v>66</v>
      </c>
      <c r="E19">
        <v>61</v>
      </c>
      <c r="F19">
        <v>27</v>
      </c>
      <c r="G19">
        <v>46</v>
      </c>
      <c r="H19">
        <v>20</v>
      </c>
      <c r="I19" s="3" t="s">
        <v>43</v>
      </c>
    </row>
    <row r="20" spans="1:9">
      <c r="A20">
        <v>15</v>
      </c>
      <c r="B20">
        <f t="shared" si="0"/>
        <v>228</v>
      </c>
      <c r="C20">
        <f t="shared" si="1"/>
        <v>105</v>
      </c>
      <c r="D20">
        <f t="shared" si="2"/>
        <v>123</v>
      </c>
      <c r="E20">
        <v>40</v>
      </c>
      <c r="F20">
        <v>65</v>
      </c>
      <c r="G20">
        <v>46</v>
      </c>
      <c r="H20">
        <v>77</v>
      </c>
    </row>
    <row r="21" spans="1:9">
      <c r="A21">
        <v>16</v>
      </c>
      <c r="B21">
        <f t="shared" si="0"/>
        <v>229</v>
      </c>
      <c r="C21">
        <f t="shared" si="1"/>
        <v>97</v>
      </c>
      <c r="D21">
        <f t="shared" si="2"/>
        <v>132</v>
      </c>
      <c r="E21">
        <v>33</v>
      </c>
      <c r="F21">
        <v>64</v>
      </c>
      <c r="G21">
        <v>54</v>
      </c>
      <c r="H21">
        <v>78</v>
      </c>
    </row>
    <row r="22" spans="1:9">
      <c r="A22">
        <v>17</v>
      </c>
      <c r="B22">
        <f t="shared" si="0"/>
        <v>126</v>
      </c>
      <c r="C22">
        <f t="shared" si="1"/>
        <v>64</v>
      </c>
      <c r="D22">
        <f t="shared" si="2"/>
        <v>62</v>
      </c>
      <c r="E22">
        <v>38</v>
      </c>
      <c r="F22">
        <v>26</v>
      </c>
      <c r="G22">
        <v>34</v>
      </c>
      <c r="H22">
        <v>28</v>
      </c>
    </row>
    <row r="23" spans="1:9">
      <c r="A23">
        <v>18</v>
      </c>
      <c r="B23">
        <f t="shared" si="0"/>
        <v>143</v>
      </c>
      <c r="C23">
        <f t="shared" si="1"/>
        <v>67</v>
      </c>
      <c r="D23">
        <f t="shared" si="2"/>
        <v>76</v>
      </c>
      <c r="E23">
        <v>29</v>
      </c>
      <c r="F23">
        <v>38</v>
      </c>
      <c r="G23">
        <v>22</v>
      </c>
      <c r="H23">
        <v>54</v>
      </c>
    </row>
    <row r="24" spans="1:9">
      <c r="A24">
        <v>19</v>
      </c>
      <c r="B24">
        <f t="shared" si="0"/>
        <v>210</v>
      </c>
      <c r="C24">
        <f t="shared" si="1"/>
        <v>107</v>
      </c>
      <c r="D24">
        <f t="shared" si="2"/>
        <v>103</v>
      </c>
      <c r="E24">
        <v>44</v>
      </c>
      <c r="F24">
        <v>63</v>
      </c>
      <c r="G24">
        <v>39</v>
      </c>
      <c r="H24">
        <v>64</v>
      </c>
    </row>
    <row r="25" spans="1:9">
      <c r="A25">
        <v>20</v>
      </c>
      <c r="B25">
        <f t="shared" si="0"/>
        <v>215</v>
      </c>
      <c r="C25">
        <f t="shared" si="1"/>
        <v>116</v>
      </c>
      <c r="D25">
        <f t="shared" si="2"/>
        <v>99</v>
      </c>
      <c r="E25">
        <v>56</v>
      </c>
      <c r="F25">
        <v>60</v>
      </c>
      <c r="G25">
        <v>36</v>
      </c>
      <c r="H25">
        <v>63</v>
      </c>
    </row>
    <row r="26" spans="1:9">
      <c r="A26">
        <v>21</v>
      </c>
      <c r="B26">
        <f t="shared" si="0"/>
        <v>212</v>
      </c>
      <c r="C26">
        <f t="shared" si="1"/>
        <v>108</v>
      </c>
      <c r="D26">
        <f t="shared" si="2"/>
        <v>104</v>
      </c>
      <c r="E26">
        <v>54</v>
      </c>
      <c r="F26">
        <v>54</v>
      </c>
      <c r="G26">
        <v>44</v>
      </c>
      <c r="H26">
        <v>60</v>
      </c>
    </row>
    <row r="27" spans="1:9">
      <c r="A27">
        <v>22</v>
      </c>
      <c r="B27">
        <f t="shared" si="0"/>
        <v>90</v>
      </c>
      <c r="C27">
        <f t="shared" si="1"/>
        <v>43</v>
      </c>
      <c r="D27">
        <f t="shared" si="2"/>
        <v>47</v>
      </c>
      <c r="E27">
        <v>8</v>
      </c>
      <c r="F27">
        <v>35</v>
      </c>
      <c r="G27">
        <v>11</v>
      </c>
      <c r="H27">
        <v>36</v>
      </c>
    </row>
    <row r="28" spans="1:9">
      <c r="A28">
        <v>23</v>
      </c>
      <c r="B28">
        <f t="shared" si="0"/>
        <v>96</v>
      </c>
      <c r="C28">
        <f t="shared" si="1"/>
        <v>46</v>
      </c>
      <c r="D28">
        <f t="shared" si="2"/>
        <v>50</v>
      </c>
      <c r="E28">
        <v>19</v>
      </c>
      <c r="F28">
        <v>27</v>
      </c>
      <c r="G28">
        <v>22</v>
      </c>
      <c r="H28">
        <v>28</v>
      </c>
    </row>
    <row r="29" spans="1:9">
      <c r="A29">
        <v>24</v>
      </c>
      <c r="B29">
        <f t="shared" si="0"/>
        <v>152</v>
      </c>
      <c r="C29">
        <f t="shared" si="1"/>
        <v>75</v>
      </c>
      <c r="D29">
        <f t="shared" si="2"/>
        <v>77</v>
      </c>
      <c r="E29">
        <v>38</v>
      </c>
      <c r="F29">
        <v>37</v>
      </c>
      <c r="G29">
        <v>43</v>
      </c>
      <c r="H29">
        <v>34</v>
      </c>
    </row>
    <row r="30" spans="1:9">
      <c r="A30">
        <v>25</v>
      </c>
      <c r="B30">
        <f t="shared" si="0"/>
        <v>0</v>
      </c>
      <c r="C30">
        <f t="shared" si="1"/>
        <v>0</v>
      </c>
      <c r="D30">
        <f t="shared" si="2"/>
        <v>0</v>
      </c>
      <c r="E30">
        <v>0</v>
      </c>
      <c r="F30">
        <v>0</v>
      </c>
      <c r="G30">
        <v>0</v>
      </c>
      <c r="H30">
        <v>0</v>
      </c>
      <c r="I30" t="s">
        <v>43</v>
      </c>
    </row>
    <row r="31" spans="1:9">
      <c r="A31">
        <v>26</v>
      </c>
      <c r="B31">
        <f t="shared" si="0"/>
        <v>145</v>
      </c>
      <c r="C31">
        <f t="shared" si="1"/>
        <v>80</v>
      </c>
      <c r="D31">
        <f t="shared" si="2"/>
        <v>65</v>
      </c>
      <c r="E31">
        <v>49</v>
      </c>
      <c r="F31">
        <v>31</v>
      </c>
      <c r="G31">
        <v>27</v>
      </c>
      <c r="H31">
        <v>38</v>
      </c>
    </row>
    <row r="32" spans="1:9">
      <c r="A32">
        <v>27</v>
      </c>
      <c r="B32">
        <f t="shared" si="0"/>
        <v>237</v>
      </c>
      <c r="C32">
        <f t="shared" si="1"/>
        <v>120</v>
      </c>
      <c r="D32">
        <f t="shared" si="2"/>
        <v>117</v>
      </c>
      <c r="E32">
        <v>52</v>
      </c>
      <c r="F32">
        <v>68</v>
      </c>
      <c r="G32">
        <v>49</v>
      </c>
      <c r="H32">
        <v>68</v>
      </c>
    </row>
    <row r="33" spans="1:13">
      <c r="A33">
        <v>28</v>
      </c>
      <c r="B33">
        <f t="shared" si="0"/>
        <v>161</v>
      </c>
      <c r="C33">
        <f t="shared" si="1"/>
        <v>79</v>
      </c>
      <c r="D33">
        <f t="shared" si="2"/>
        <v>82</v>
      </c>
      <c r="E33">
        <v>43</v>
      </c>
      <c r="F33">
        <v>36</v>
      </c>
      <c r="G33">
        <v>39</v>
      </c>
      <c r="H33">
        <v>43</v>
      </c>
    </row>
    <row r="34" spans="1:13">
      <c r="A34">
        <v>29</v>
      </c>
      <c r="B34">
        <f t="shared" si="0"/>
        <v>160</v>
      </c>
      <c r="C34">
        <f t="shared" si="1"/>
        <v>73</v>
      </c>
      <c r="D34">
        <f t="shared" si="2"/>
        <v>87</v>
      </c>
      <c r="E34">
        <v>36</v>
      </c>
      <c r="F34">
        <v>37</v>
      </c>
      <c r="G34">
        <v>40</v>
      </c>
      <c r="H34">
        <v>47</v>
      </c>
    </row>
    <row r="35" spans="1:13">
      <c r="A35">
        <v>30</v>
      </c>
      <c r="B35">
        <f t="shared" si="0"/>
        <v>225</v>
      </c>
      <c r="C35">
        <f t="shared" si="1"/>
        <v>114</v>
      </c>
      <c r="D35">
        <f t="shared" si="2"/>
        <v>111</v>
      </c>
      <c r="E35">
        <v>51</v>
      </c>
      <c r="F35">
        <v>63</v>
      </c>
      <c r="G35">
        <v>43</v>
      </c>
      <c r="H35">
        <v>68</v>
      </c>
    </row>
    <row r="36" spans="1:13">
      <c r="A36" s="1" t="s">
        <v>18</v>
      </c>
      <c r="B36" s="1">
        <f t="shared" si="0"/>
        <v>4606</v>
      </c>
      <c r="C36" s="1">
        <f>SUM(C6:C35)</f>
        <v>2303</v>
      </c>
      <c r="D36" s="1">
        <f t="shared" ref="D36:H36" si="5">SUM(D6:D35)</f>
        <v>2303</v>
      </c>
      <c r="E36" s="1">
        <f>SUM(E6:E35)</f>
        <v>1071</v>
      </c>
      <c r="F36" s="1">
        <f>SUM(F6:F35)</f>
        <v>1232</v>
      </c>
      <c r="G36" s="1">
        <f t="shared" si="5"/>
        <v>992</v>
      </c>
      <c r="H36" s="1">
        <f t="shared" si="5"/>
        <v>1311</v>
      </c>
      <c r="J36">
        <f t="shared" ref="J36:M36" si="6">SUM(J6:J35)</f>
        <v>113</v>
      </c>
      <c r="K36">
        <f t="shared" si="6"/>
        <v>104</v>
      </c>
      <c r="L36">
        <f t="shared" si="6"/>
        <v>103</v>
      </c>
      <c r="M36">
        <f t="shared" si="6"/>
        <v>78</v>
      </c>
    </row>
    <row r="37" spans="1:13">
      <c r="A37" s="1" t="s">
        <v>19</v>
      </c>
      <c r="B37" s="1">
        <f>B36/30</f>
        <v>153.53333333333333</v>
      </c>
      <c r="C37" s="1">
        <f t="shared" ref="C37:H37" si="7">C36/30</f>
        <v>76.766666666666666</v>
      </c>
      <c r="D37" s="1">
        <f t="shared" si="7"/>
        <v>76.766666666666666</v>
      </c>
      <c r="E37" s="1">
        <f t="shared" si="7"/>
        <v>35.700000000000003</v>
      </c>
      <c r="F37" s="1">
        <f t="shared" si="7"/>
        <v>41.06666666666667</v>
      </c>
      <c r="G37" s="1">
        <f t="shared" si="7"/>
        <v>33.06666666666667</v>
      </c>
      <c r="H37" s="1">
        <f t="shared" si="7"/>
        <v>43.7</v>
      </c>
      <c r="J37">
        <f>J36/7</f>
        <v>16.142857142857142</v>
      </c>
      <c r="K37">
        <f t="shared" ref="K37:M37" si="8">K36/7</f>
        <v>14.857142857142858</v>
      </c>
      <c r="L37">
        <f t="shared" si="8"/>
        <v>14.714285714285714</v>
      </c>
      <c r="M37">
        <f t="shared" si="8"/>
        <v>11.142857142857142</v>
      </c>
    </row>
    <row r="38" spans="1:13">
      <c r="A38" s="1" t="s">
        <v>54</v>
      </c>
      <c r="B38" s="1">
        <f>C36/B36</f>
        <v>0.5</v>
      </c>
      <c r="C38" s="1"/>
      <c r="D38" s="1"/>
      <c r="E38" s="1"/>
      <c r="F38" s="1"/>
      <c r="G38" s="1"/>
      <c r="H38" s="1"/>
    </row>
    <row r="41" spans="1:13">
      <c r="A41" s="1" t="s">
        <v>38</v>
      </c>
    </row>
    <row r="42" spans="1:13">
      <c r="A42" s="1" t="s">
        <v>0</v>
      </c>
      <c r="B42" s="1" t="s">
        <v>20</v>
      </c>
      <c r="C42" s="1" t="s">
        <v>32</v>
      </c>
      <c r="D42" s="1" t="s">
        <v>39</v>
      </c>
      <c r="E42" s="1" t="s">
        <v>34</v>
      </c>
      <c r="F42" s="1" t="s">
        <v>35</v>
      </c>
      <c r="G42" s="1" t="s">
        <v>40</v>
      </c>
      <c r="H42" s="1" t="s">
        <v>41</v>
      </c>
    </row>
    <row r="43" spans="1:13">
      <c r="A43">
        <v>6</v>
      </c>
      <c r="B43">
        <f>C43+D43</f>
        <v>2</v>
      </c>
      <c r="C43">
        <f>E43+F43</f>
        <v>2</v>
      </c>
      <c r="D43">
        <f>G43+H43</f>
        <v>0</v>
      </c>
      <c r="E43">
        <v>0</v>
      </c>
      <c r="F43">
        <v>2</v>
      </c>
      <c r="G43">
        <v>0</v>
      </c>
      <c r="H43">
        <v>0</v>
      </c>
    </row>
    <row r="44" spans="1:13">
      <c r="A44">
        <v>10</v>
      </c>
      <c r="B44">
        <f t="shared" ref="B44" si="9">C44+D44</f>
        <v>1</v>
      </c>
      <c r="C44">
        <f t="shared" ref="C44" si="10">E44+F44</f>
        <v>1</v>
      </c>
      <c r="D44">
        <f>G44+H44</f>
        <v>0</v>
      </c>
      <c r="E44">
        <v>0</v>
      </c>
      <c r="F44">
        <v>1</v>
      </c>
      <c r="G44">
        <v>0</v>
      </c>
      <c r="H44">
        <v>0</v>
      </c>
    </row>
    <row r="45" spans="1:13">
      <c r="A45" t="s">
        <v>18</v>
      </c>
      <c r="B45">
        <f t="shared" ref="B45:H45" si="11">SUM(B43:B44)</f>
        <v>3</v>
      </c>
      <c r="C45">
        <f t="shared" si="11"/>
        <v>3</v>
      </c>
      <c r="D45">
        <f t="shared" si="11"/>
        <v>0</v>
      </c>
      <c r="E45">
        <f t="shared" si="11"/>
        <v>0</v>
      </c>
      <c r="F45">
        <f t="shared" si="11"/>
        <v>3</v>
      </c>
      <c r="G45">
        <f t="shared" si="11"/>
        <v>0</v>
      </c>
      <c r="H45">
        <f t="shared" si="11"/>
        <v>0</v>
      </c>
    </row>
    <row r="48" spans="1:13">
      <c r="A48" s="1" t="s">
        <v>31</v>
      </c>
    </row>
    <row r="49" spans="1:8">
      <c r="A49" s="1" t="s">
        <v>0</v>
      </c>
      <c r="B49" s="1" t="s">
        <v>20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36</v>
      </c>
      <c r="H49" s="1" t="s">
        <v>37</v>
      </c>
    </row>
    <row r="50" spans="1:8">
      <c r="A50">
        <v>7</v>
      </c>
      <c r="B50">
        <f>C50+D50</f>
        <v>1</v>
      </c>
      <c r="C50">
        <f>E50+F50</f>
        <v>1</v>
      </c>
      <c r="D50">
        <f>G50+H50</f>
        <v>0</v>
      </c>
      <c r="F50">
        <v>1</v>
      </c>
    </row>
    <row r="51" spans="1:8">
      <c r="A51">
        <v>8</v>
      </c>
      <c r="B51">
        <f t="shared" ref="B51" si="12">C51+D51</f>
        <v>5</v>
      </c>
      <c r="C51">
        <f t="shared" ref="C51" si="13">E51+F51</f>
        <v>5</v>
      </c>
      <c r="D51">
        <f t="shared" ref="D51" si="14">G51+H51</f>
        <v>0</v>
      </c>
      <c r="E51">
        <v>2</v>
      </c>
      <c r="F51">
        <v>3</v>
      </c>
    </row>
    <row r="52" spans="1:8">
      <c r="A52" t="s">
        <v>18</v>
      </c>
      <c r="B52">
        <f t="shared" ref="B52:H52" si="15">SUM(B50:B51)</f>
        <v>6</v>
      </c>
      <c r="C52">
        <f t="shared" si="15"/>
        <v>6</v>
      </c>
      <c r="D52">
        <f t="shared" si="15"/>
        <v>0</v>
      </c>
      <c r="E52">
        <f t="shared" si="15"/>
        <v>2</v>
      </c>
      <c r="F52">
        <f t="shared" si="15"/>
        <v>4</v>
      </c>
      <c r="G52">
        <f t="shared" si="15"/>
        <v>0</v>
      </c>
      <c r="H52">
        <f t="shared" si="1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workbookViewId="0">
      <selection activeCell="C2" sqref="C2"/>
    </sheetView>
  </sheetViews>
  <sheetFormatPr baseColWidth="10" defaultRowHeight="16"/>
  <sheetData>
    <row r="1" spans="1:17">
      <c r="A1" t="s">
        <v>144</v>
      </c>
    </row>
    <row r="2" spans="1:17">
      <c r="A2" t="s">
        <v>59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11</v>
      </c>
      <c r="K5" s="1" t="s">
        <v>10</v>
      </c>
      <c r="L5" s="1" t="s">
        <v>13</v>
      </c>
      <c r="M5" s="1" t="s">
        <v>12</v>
      </c>
      <c r="N5" s="1" t="s">
        <v>7</v>
      </c>
      <c r="O5" s="1" t="s">
        <v>6</v>
      </c>
      <c r="P5" s="1" t="s">
        <v>9</v>
      </c>
      <c r="Q5" s="1" t="s">
        <v>8</v>
      </c>
    </row>
    <row r="6" spans="1:17">
      <c r="A6">
        <v>1</v>
      </c>
      <c r="B6" t="s">
        <v>51</v>
      </c>
      <c r="C6" t="s">
        <v>51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51</v>
      </c>
      <c r="P6" t="s">
        <v>51</v>
      </c>
      <c r="Q6" t="s">
        <v>51</v>
      </c>
    </row>
    <row r="7" spans="1:17">
      <c r="A7">
        <v>2</v>
      </c>
      <c r="B7">
        <f t="shared" ref="B7:B36" si="0">SUM(C7+D7)</f>
        <v>199</v>
      </c>
      <c r="C7">
        <f t="shared" ref="C7:C35" si="1">SUM(E7+F7)</f>
        <v>90</v>
      </c>
      <c r="D7">
        <f t="shared" ref="D7:D35" si="2">SUM(G7+H7)</f>
        <v>109</v>
      </c>
      <c r="E7">
        <f t="shared" ref="E7:E15" si="3">SUM(J7+N7)</f>
        <v>31</v>
      </c>
      <c r="F7">
        <f t="shared" ref="F7:F15" si="4">K7+O7</f>
        <v>59</v>
      </c>
      <c r="G7">
        <f t="shared" ref="G7:H15" si="5">SUM(L7+P7)</f>
        <v>52</v>
      </c>
      <c r="H7">
        <f t="shared" si="5"/>
        <v>57</v>
      </c>
      <c r="J7">
        <v>19</v>
      </c>
      <c r="K7">
        <v>36</v>
      </c>
      <c r="L7">
        <v>34</v>
      </c>
      <c r="M7">
        <v>26</v>
      </c>
      <c r="N7">
        <v>12</v>
      </c>
      <c r="O7">
        <v>23</v>
      </c>
      <c r="P7">
        <v>18</v>
      </c>
      <c r="Q7">
        <v>31</v>
      </c>
    </row>
    <row r="8" spans="1:17">
      <c r="A8">
        <v>3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5"/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>
        <v>4</v>
      </c>
      <c r="B9">
        <f t="shared" si="0"/>
        <v>163</v>
      </c>
      <c r="C9">
        <f t="shared" si="1"/>
        <v>83</v>
      </c>
      <c r="D9">
        <f t="shared" si="2"/>
        <v>80</v>
      </c>
      <c r="E9">
        <f t="shared" si="3"/>
        <v>40</v>
      </c>
      <c r="F9">
        <f t="shared" si="4"/>
        <v>43</v>
      </c>
      <c r="G9">
        <f t="shared" si="5"/>
        <v>31</v>
      </c>
      <c r="H9">
        <f t="shared" si="5"/>
        <v>49</v>
      </c>
      <c r="J9">
        <v>17</v>
      </c>
      <c r="K9">
        <v>22</v>
      </c>
      <c r="L9">
        <v>14</v>
      </c>
      <c r="M9">
        <v>25</v>
      </c>
      <c r="N9">
        <v>23</v>
      </c>
      <c r="O9">
        <v>21</v>
      </c>
      <c r="P9">
        <v>17</v>
      </c>
      <c r="Q9">
        <v>24</v>
      </c>
    </row>
    <row r="10" spans="1:17">
      <c r="A10">
        <v>5</v>
      </c>
      <c r="B10">
        <f t="shared" si="0"/>
        <v>179</v>
      </c>
      <c r="C10">
        <f t="shared" si="1"/>
        <v>92</v>
      </c>
      <c r="D10">
        <f t="shared" si="2"/>
        <v>87</v>
      </c>
      <c r="E10">
        <f t="shared" si="3"/>
        <v>38</v>
      </c>
      <c r="F10">
        <f t="shared" si="4"/>
        <v>54</v>
      </c>
      <c r="G10">
        <f t="shared" si="5"/>
        <v>42</v>
      </c>
      <c r="H10">
        <f t="shared" si="5"/>
        <v>45</v>
      </c>
      <c r="J10">
        <v>15</v>
      </c>
      <c r="K10">
        <v>28</v>
      </c>
      <c r="L10">
        <v>23</v>
      </c>
      <c r="M10">
        <v>23</v>
      </c>
      <c r="N10">
        <v>23</v>
      </c>
      <c r="O10">
        <v>26</v>
      </c>
      <c r="P10">
        <v>19</v>
      </c>
      <c r="Q10">
        <v>22</v>
      </c>
    </row>
    <row r="11" spans="1:17">
      <c r="A11">
        <v>6</v>
      </c>
      <c r="B11">
        <f t="shared" si="0"/>
        <v>231</v>
      </c>
      <c r="C11">
        <f t="shared" si="1"/>
        <v>107</v>
      </c>
      <c r="D11">
        <f t="shared" si="2"/>
        <v>124</v>
      </c>
      <c r="E11">
        <f t="shared" si="3"/>
        <v>35</v>
      </c>
      <c r="F11">
        <f t="shared" si="4"/>
        <v>72</v>
      </c>
      <c r="G11">
        <f t="shared" si="5"/>
        <v>52</v>
      </c>
      <c r="H11">
        <f t="shared" si="5"/>
        <v>72</v>
      </c>
      <c r="J11">
        <v>18</v>
      </c>
      <c r="K11">
        <v>45</v>
      </c>
      <c r="L11">
        <v>25</v>
      </c>
      <c r="M11">
        <v>29</v>
      </c>
      <c r="N11">
        <v>17</v>
      </c>
      <c r="O11">
        <v>27</v>
      </c>
      <c r="P11">
        <v>27</v>
      </c>
      <c r="Q11">
        <v>43</v>
      </c>
    </row>
    <row r="12" spans="1:17">
      <c r="A12">
        <v>7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5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>
        <v>8</v>
      </c>
      <c r="B13">
        <f t="shared" si="0"/>
        <v>206</v>
      </c>
      <c r="C13">
        <f t="shared" si="1"/>
        <v>97</v>
      </c>
      <c r="D13">
        <f t="shared" si="2"/>
        <v>109</v>
      </c>
      <c r="E13">
        <f t="shared" si="3"/>
        <v>35</v>
      </c>
      <c r="F13">
        <f t="shared" si="4"/>
        <v>62</v>
      </c>
      <c r="G13">
        <f t="shared" si="5"/>
        <v>46</v>
      </c>
      <c r="H13">
        <f t="shared" si="5"/>
        <v>63</v>
      </c>
      <c r="I13" s="3" t="s">
        <v>15</v>
      </c>
      <c r="J13">
        <v>10</v>
      </c>
      <c r="K13">
        <v>32</v>
      </c>
      <c r="L13">
        <v>24</v>
      </c>
      <c r="M13">
        <v>31</v>
      </c>
      <c r="N13">
        <v>25</v>
      </c>
      <c r="O13">
        <v>30</v>
      </c>
      <c r="P13">
        <v>22</v>
      </c>
      <c r="Q13">
        <v>32</v>
      </c>
    </row>
    <row r="14" spans="1:17">
      <c r="A14">
        <v>9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0</v>
      </c>
      <c r="H14">
        <f t="shared" si="5"/>
        <v>0</v>
      </c>
      <c r="I14" s="3"/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>
        <v>10</v>
      </c>
      <c r="B15">
        <f t="shared" si="0"/>
        <v>214</v>
      </c>
      <c r="C15">
        <f t="shared" si="1"/>
        <v>95</v>
      </c>
      <c r="D15">
        <f t="shared" si="2"/>
        <v>119</v>
      </c>
      <c r="E15">
        <f t="shared" si="3"/>
        <v>31</v>
      </c>
      <c r="F15">
        <f t="shared" si="4"/>
        <v>64</v>
      </c>
      <c r="G15">
        <f t="shared" si="5"/>
        <v>53</v>
      </c>
      <c r="H15">
        <f t="shared" si="5"/>
        <v>66</v>
      </c>
      <c r="I15" s="3" t="s">
        <v>43</v>
      </c>
      <c r="J15">
        <v>15</v>
      </c>
      <c r="K15">
        <v>35</v>
      </c>
      <c r="L15">
        <v>25</v>
      </c>
      <c r="M15">
        <v>34</v>
      </c>
      <c r="N15">
        <v>16</v>
      </c>
      <c r="O15">
        <v>29</v>
      </c>
      <c r="P15">
        <v>28</v>
      </c>
      <c r="Q15">
        <v>32</v>
      </c>
    </row>
    <row r="16" spans="1:17">
      <c r="A16">
        <v>11</v>
      </c>
      <c r="B16">
        <f t="shared" si="0"/>
        <v>175</v>
      </c>
      <c r="C16">
        <f t="shared" si="1"/>
        <v>71</v>
      </c>
      <c r="D16">
        <f t="shared" si="2"/>
        <v>104</v>
      </c>
      <c r="E16">
        <v>39</v>
      </c>
      <c r="F16">
        <v>32</v>
      </c>
      <c r="G16">
        <v>57</v>
      </c>
      <c r="H16">
        <v>47</v>
      </c>
    </row>
    <row r="17" spans="1:9">
      <c r="A17">
        <v>12</v>
      </c>
      <c r="B17">
        <f t="shared" si="0"/>
        <v>178</v>
      </c>
      <c r="C17">
        <f t="shared" si="1"/>
        <v>90</v>
      </c>
      <c r="D17">
        <f t="shared" si="2"/>
        <v>88</v>
      </c>
      <c r="E17">
        <v>35</v>
      </c>
      <c r="F17">
        <v>55</v>
      </c>
      <c r="G17">
        <v>39</v>
      </c>
      <c r="H17">
        <v>49</v>
      </c>
    </row>
    <row r="18" spans="1:9">
      <c r="A18">
        <v>13</v>
      </c>
      <c r="B18" t="s">
        <v>51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</row>
    <row r="19" spans="1:9">
      <c r="A19">
        <v>14</v>
      </c>
      <c r="B19">
        <f t="shared" si="0"/>
        <v>242</v>
      </c>
      <c r="C19">
        <f t="shared" si="1"/>
        <v>117</v>
      </c>
      <c r="D19">
        <f t="shared" si="2"/>
        <v>125</v>
      </c>
      <c r="E19">
        <v>43</v>
      </c>
      <c r="F19">
        <v>74</v>
      </c>
      <c r="G19">
        <v>47</v>
      </c>
      <c r="H19">
        <v>78</v>
      </c>
      <c r="I19" s="3"/>
    </row>
    <row r="20" spans="1:9">
      <c r="A20">
        <v>15</v>
      </c>
      <c r="B20">
        <f t="shared" si="0"/>
        <v>216</v>
      </c>
      <c r="C20">
        <f t="shared" si="1"/>
        <v>111</v>
      </c>
      <c r="D20">
        <f t="shared" si="2"/>
        <v>105</v>
      </c>
      <c r="E20">
        <v>48</v>
      </c>
      <c r="F20">
        <v>63</v>
      </c>
      <c r="G20">
        <v>42</v>
      </c>
      <c r="H20">
        <v>63</v>
      </c>
    </row>
    <row r="21" spans="1:9">
      <c r="A21">
        <v>16</v>
      </c>
      <c r="B21" t="s">
        <v>51</v>
      </c>
      <c r="C21" t="s">
        <v>51</v>
      </c>
      <c r="D21" t="s">
        <v>51</v>
      </c>
      <c r="E21" t="s">
        <v>51</v>
      </c>
      <c r="F21" t="s">
        <v>51</v>
      </c>
      <c r="G21" t="s">
        <v>51</v>
      </c>
      <c r="H21" t="s">
        <v>51</v>
      </c>
    </row>
    <row r="22" spans="1:9">
      <c r="A22">
        <v>17</v>
      </c>
      <c r="B22">
        <f t="shared" si="0"/>
        <v>189</v>
      </c>
      <c r="C22">
        <f t="shared" si="1"/>
        <v>86</v>
      </c>
      <c r="D22">
        <f t="shared" si="2"/>
        <v>103</v>
      </c>
      <c r="E22">
        <v>33</v>
      </c>
      <c r="F22">
        <v>53</v>
      </c>
      <c r="G22">
        <v>44</v>
      </c>
      <c r="H22">
        <v>59</v>
      </c>
    </row>
    <row r="23" spans="1:9">
      <c r="A23">
        <v>18</v>
      </c>
      <c r="B23" t="s">
        <v>51</v>
      </c>
      <c r="C23" t="s">
        <v>51</v>
      </c>
      <c r="D23" t="s">
        <v>51</v>
      </c>
      <c r="E23" t="s">
        <v>51</v>
      </c>
      <c r="F23" t="s">
        <v>51</v>
      </c>
      <c r="G23" t="s">
        <v>51</v>
      </c>
      <c r="H23" t="s">
        <v>51</v>
      </c>
    </row>
    <row r="24" spans="1:9">
      <c r="A24">
        <v>19</v>
      </c>
      <c r="B24" t="s">
        <v>51</v>
      </c>
      <c r="C24" t="s">
        <v>51</v>
      </c>
      <c r="D24" t="s">
        <v>51</v>
      </c>
      <c r="E24" t="s">
        <v>51</v>
      </c>
      <c r="F24" t="s">
        <v>51</v>
      </c>
      <c r="G24" t="s">
        <v>51</v>
      </c>
      <c r="H24" t="s">
        <v>51</v>
      </c>
    </row>
    <row r="25" spans="1:9">
      <c r="A25">
        <v>20</v>
      </c>
      <c r="B25" t="s">
        <v>51</v>
      </c>
      <c r="C25" t="s">
        <v>51</v>
      </c>
      <c r="D25" t="s">
        <v>51</v>
      </c>
      <c r="E25" t="s">
        <v>51</v>
      </c>
      <c r="F25" t="s">
        <v>51</v>
      </c>
      <c r="G25" t="s">
        <v>51</v>
      </c>
      <c r="H25" t="s">
        <v>51</v>
      </c>
    </row>
    <row r="26" spans="1:9">
      <c r="A26">
        <v>21</v>
      </c>
      <c r="B26">
        <f t="shared" si="0"/>
        <v>229</v>
      </c>
      <c r="C26">
        <f t="shared" si="1"/>
        <v>120</v>
      </c>
      <c r="D26">
        <f t="shared" si="2"/>
        <v>109</v>
      </c>
      <c r="E26">
        <v>43</v>
      </c>
      <c r="F26">
        <v>77</v>
      </c>
      <c r="G26">
        <v>41</v>
      </c>
      <c r="H26">
        <v>68</v>
      </c>
    </row>
    <row r="27" spans="1:9">
      <c r="A27">
        <v>22</v>
      </c>
      <c r="B27">
        <f t="shared" si="0"/>
        <v>225</v>
      </c>
      <c r="C27">
        <f t="shared" si="1"/>
        <v>95</v>
      </c>
      <c r="D27">
        <f t="shared" si="2"/>
        <v>130</v>
      </c>
      <c r="E27">
        <v>33</v>
      </c>
      <c r="F27">
        <v>62</v>
      </c>
      <c r="G27">
        <v>55</v>
      </c>
      <c r="H27">
        <v>75</v>
      </c>
    </row>
    <row r="28" spans="1:9">
      <c r="A28">
        <v>23</v>
      </c>
      <c r="B28">
        <f t="shared" si="0"/>
        <v>236</v>
      </c>
      <c r="C28">
        <f t="shared" si="1"/>
        <v>113</v>
      </c>
      <c r="D28">
        <f t="shared" si="2"/>
        <v>123</v>
      </c>
      <c r="E28">
        <v>32</v>
      </c>
      <c r="F28">
        <v>81</v>
      </c>
      <c r="G28">
        <v>47</v>
      </c>
      <c r="H28">
        <v>76</v>
      </c>
    </row>
    <row r="29" spans="1:9">
      <c r="A29">
        <v>24</v>
      </c>
      <c r="B29">
        <f t="shared" si="0"/>
        <v>73</v>
      </c>
      <c r="C29">
        <f t="shared" si="1"/>
        <v>38</v>
      </c>
      <c r="D29">
        <f t="shared" si="2"/>
        <v>35</v>
      </c>
      <c r="E29">
        <v>11</v>
      </c>
      <c r="F29">
        <v>27</v>
      </c>
      <c r="G29">
        <v>13</v>
      </c>
      <c r="H29">
        <v>22</v>
      </c>
    </row>
    <row r="30" spans="1:9">
      <c r="A30">
        <v>25</v>
      </c>
      <c r="B30">
        <f t="shared" si="0"/>
        <v>238</v>
      </c>
      <c r="C30">
        <f t="shared" si="1"/>
        <v>121</v>
      </c>
      <c r="D30">
        <f t="shared" si="2"/>
        <v>117</v>
      </c>
      <c r="E30">
        <v>47</v>
      </c>
      <c r="F30">
        <v>74</v>
      </c>
      <c r="G30">
        <v>52</v>
      </c>
      <c r="H30">
        <v>65</v>
      </c>
    </row>
    <row r="31" spans="1:9">
      <c r="A31">
        <v>26</v>
      </c>
      <c r="B31">
        <f t="shared" si="0"/>
        <v>0</v>
      </c>
      <c r="C31">
        <f t="shared" si="1"/>
        <v>0</v>
      </c>
      <c r="D31">
        <f t="shared" si="2"/>
        <v>0</v>
      </c>
      <c r="E31">
        <v>0</v>
      </c>
      <c r="F31">
        <v>0</v>
      </c>
      <c r="G31">
        <v>0</v>
      </c>
      <c r="H31">
        <v>0</v>
      </c>
    </row>
    <row r="32" spans="1:9">
      <c r="A32">
        <v>27</v>
      </c>
      <c r="B32">
        <f t="shared" si="0"/>
        <v>227</v>
      </c>
      <c r="C32">
        <f t="shared" si="1"/>
        <v>104</v>
      </c>
      <c r="D32">
        <f t="shared" si="2"/>
        <v>123</v>
      </c>
      <c r="E32">
        <v>39</v>
      </c>
      <c r="F32">
        <v>65</v>
      </c>
      <c r="G32">
        <v>46</v>
      </c>
      <c r="H32">
        <v>77</v>
      </c>
    </row>
    <row r="33" spans="1:17">
      <c r="A33">
        <v>28</v>
      </c>
      <c r="B33">
        <f t="shared" si="0"/>
        <v>189</v>
      </c>
      <c r="C33">
        <f t="shared" si="1"/>
        <v>97</v>
      </c>
      <c r="D33">
        <f t="shared" si="2"/>
        <v>92</v>
      </c>
      <c r="E33">
        <v>33</v>
      </c>
      <c r="F33">
        <v>64</v>
      </c>
      <c r="G33">
        <v>43</v>
      </c>
      <c r="H33">
        <v>49</v>
      </c>
    </row>
    <row r="34" spans="1:17">
      <c r="A34">
        <v>29</v>
      </c>
      <c r="B34">
        <f t="shared" si="0"/>
        <v>173</v>
      </c>
      <c r="C34">
        <f t="shared" si="1"/>
        <v>83</v>
      </c>
      <c r="D34">
        <f t="shared" si="2"/>
        <v>90</v>
      </c>
      <c r="E34">
        <v>34</v>
      </c>
      <c r="F34">
        <v>49</v>
      </c>
      <c r="G34">
        <v>38</v>
      </c>
      <c r="H34">
        <v>52</v>
      </c>
    </row>
    <row r="35" spans="1:17">
      <c r="A35">
        <v>30</v>
      </c>
      <c r="B35">
        <f t="shared" si="0"/>
        <v>205</v>
      </c>
      <c r="C35">
        <f t="shared" si="1"/>
        <v>93</v>
      </c>
      <c r="D35">
        <f t="shared" si="2"/>
        <v>112</v>
      </c>
      <c r="E35">
        <v>37</v>
      </c>
      <c r="F35">
        <v>56</v>
      </c>
      <c r="G35">
        <v>54</v>
      </c>
      <c r="H35">
        <v>58</v>
      </c>
    </row>
    <row r="36" spans="1:17">
      <c r="A36" s="1" t="s">
        <v>18</v>
      </c>
      <c r="B36" s="1">
        <f t="shared" si="0"/>
        <v>3987</v>
      </c>
      <c r="C36" s="1">
        <f>SUM(C6:C35)</f>
        <v>1903</v>
      </c>
      <c r="D36" s="1">
        <f t="shared" ref="D36:H36" si="6">SUM(D6:D35)</f>
        <v>2084</v>
      </c>
      <c r="E36" s="1">
        <f>SUM(E6:E35)</f>
        <v>717</v>
      </c>
      <c r="F36" s="1">
        <f>SUM(F6:F35)</f>
        <v>1186</v>
      </c>
      <c r="G36" s="1">
        <f t="shared" si="6"/>
        <v>894</v>
      </c>
      <c r="H36" s="1">
        <f t="shared" si="6"/>
        <v>1190</v>
      </c>
      <c r="J36">
        <f t="shared" ref="J36:Q36" si="7">SUM(J6:J35)</f>
        <v>94</v>
      </c>
      <c r="K36">
        <f t="shared" si="7"/>
        <v>198</v>
      </c>
      <c r="L36">
        <f t="shared" si="7"/>
        <v>145</v>
      </c>
      <c r="M36">
        <f t="shared" si="7"/>
        <v>168</v>
      </c>
      <c r="N36">
        <f t="shared" si="7"/>
        <v>116</v>
      </c>
      <c r="O36">
        <f t="shared" si="7"/>
        <v>156</v>
      </c>
      <c r="P36">
        <f t="shared" si="7"/>
        <v>131</v>
      </c>
      <c r="Q36">
        <f t="shared" si="7"/>
        <v>184</v>
      </c>
    </row>
    <row r="37" spans="1:17">
      <c r="A37" s="1" t="s">
        <v>19</v>
      </c>
      <c r="B37" s="1">
        <f>B36/24</f>
        <v>166.125</v>
      </c>
      <c r="C37" s="1">
        <f t="shared" ref="C37:H37" si="8">C36/30</f>
        <v>63.43333333333333</v>
      </c>
      <c r="D37" s="1">
        <f t="shared" si="8"/>
        <v>69.466666666666669</v>
      </c>
      <c r="E37" s="1">
        <f t="shared" si="8"/>
        <v>23.9</v>
      </c>
      <c r="F37" s="1">
        <f t="shared" si="8"/>
        <v>39.533333333333331</v>
      </c>
      <c r="G37" s="1">
        <f t="shared" si="8"/>
        <v>29.8</v>
      </c>
      <c r="H37" s="1">
        <f t="shared" si="8"/>
        <v>39.666666666666664</v>
      </c>
      <c r="J37">
        <f>J36/5</f>
        <v>18.8</v>
      </c>
      <c r="K37">
        <f t="shared" ref="K37:Q37" si="9">K36/5</f>
        <v>39.6</v>
      </c>
      <c r="L37">
        <f t="shared" si="9"/>
        <v>29</v>
      </c>
      <c r="M37">
        <f t="shared" si="9"/>
        <v>33.6</v>
      </c>
      <c r="N37">
        <f t="shared" si="9"/>
        <v>23.2</v>
      </c>
      <c r="O37">
        <f t="shared" si="9"/>
        <v>31.2</v>
      </c>
      <c r="P37">
        <f t="shared" si="9"/>
        <v>26.2</v>
      </c>
      <c r="Q37">
        <f t="shared" si="9"/>
        <v>36.799999999999997</v>
      </c>
    </row>
    <row r="38" spans="1:17">
      <c r="A38" s="1" t="s">
        <v>54</v>
      </c>
      <c r="B38" s="1">
        <f>C36/B36</f>
        <v>0.47730122899423127</v>
      </c>
      <c r="C38" s="1"/>
      <c r="D38" s="1"/>
      <c r="E38" s="1"/>
      <c r="F38" s="1"/>
      <c r="G38" s="1"/>
      <c r="H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9"/>
  <sheetViews>
    <sheetView workbookViewId="0">
      <selection activeCell="B39" sqref="B39"/>
    </sheetView>
  </sheetViews>
  <sheetFormatPr baseColWidth="10" defaultRowHeight="16"/>
  <sheetData>
    <row r="1" spans="1:13">
      <c r="A1" t="s">
        <v>124</v>
      </c>
    </row>
    <row r="2" spans="1:13">
      <c r="A2" t="s">
        <v>125</v>
      </c>
    </row>
    <row r="4" spans="1:13">
      <c r="A4" s="1" t="s">
        <v>29</v>
      </c>
    </row>
    <row r="5" spans="1:13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91</v>
      </c>
      <c r="K5" s="1" t="s">
        <v>92</v>
      </c>
      <c r="L5" s="1" t="s">
        <v>93</v>
      </c>
      <c r="M5" s="1" t="s">
        <v>94</v>
      </c>
    </row>
    <row r="6" spans="1:13">
      <c r="A6">
        <v>1</v>
      </c>
      <c r="B6">
        <f>C6+D6</f>
        <v>200</v>
      </c>
      <c r="C6">
        <f>SUM(E6+F6)</f>
        <v>76</v>
      </c>
      <c r="D6">
        <f>SUM(G6+H6)</f>
        <v>124</v>
      </c>
      <c r="E6">
        <v>40</v>
      </c>
      <c r="F6">
        <v>36</v>
      </c>
      <c r="G6">
        <v>59</v>
      </c>
      <c r="H6">
        <v>65</v>
      </c>
      <c r="J6">
        <v>18</v>
      </c>
      <c r="K6">
        <v>15</v>
      </c>
      <c r="L6">
        <v>28</v>
      </c>
      <c r="M6">
        <v>29</v>
      </c>
    </row>
    <row r="7" spans="1:13">
      <c r="A7">
        <v>2</v>
      </c>
      <c r="B7">
        <f t="shared" ref="B7:B35" si="0">C7+D7</f>
        <v>125</v>
      </c>
      <c r="C7">
        <f t="shared" ref="C7:C35" si="1">SUM(E7+F7)</f>
        <v>58</v>
      </c>
      <c r="D7">
        <f t="shared" ref="D7:D35" si="2">SUM(G7+H7)</f>
        <v>67</v>
      </c>
      <c r="E7">
        <v>28</v>
      </c>
      <c r="F7">
        <v>30</v>
      </c>
      <c r="G7">
        <v>36</v>
      </c>
      <c r="H7">
        <v>31</v>
      </c>
      <c r="J7">
        <v>15</v>
      </c>
      <c r="K7">
        <v>15</v>
      </c>
      <c r="L7">
        <v>20</v>
      </c>
      <c r="M7">
        <v>16</v>
      </c>
    </row>
    <row r="8" spans="1:13">
      <c r="A8">
        <v>3</v>
      </c>
      <c r="B8">
        <f t="shared" si="0"/>
        <v>177</v>
      </c>
      <c r="C8">
        <f t="shared" si="1"/>
        <v>76</v>
      </c>
      <c r="D8">
        <f t="shared" si="2"/>
        <v>101</v>
      </c>
      <c r="E8">
        <v>32</v>
      </c>
      <c r="F8">
        <v>44</v>
      </c>
      <c r="G8">
        <v>46</v>
      </c>
      <c r="H8">
        <v>55</v>
      </c>
      <c r="J8">
        <v>14</v>
      </c>
      <c r="K8">
        <v>22</v>
      </c>
      <c r="L8">
        <v>22</v>
      </c>
      <c r="M8">
        <v>30</v>
      </c>
    </row>
    <row r="9" spans="1:13">
      <c r="A9">
        <v>4</v>
      </c>
      <c r="B9">
        <f t="shared" si="0"/>
        <v>199</v>
      </c>
      <c r="C9">
        <f t="shared" si="1"/>
        <v>98</v>
      </c>
      <c r="D9">
        <f t="shared" si="2"/>
        <v>101</v>
      </c>
      <c r="E9">
        <v>49</v>
      </c>
      <c r="F9">
        <v>49</v>
      </c>
      <c r="G9">
        <v>43</v>
      </c>
      <c r="H9">
        <v>58</v>
      </c>
      <c r="J9">
        <v>20</v>
      </c>
      <c r="K9">
        <v>27</v>
      </c>
      <c r="L9">
        <v>26</v>
      </c>
      <c r="M9">
        <v>25</v>
      </c>
    </row>
    <row r="10" spans="1:13">
      <c r="A10">
        <v>5</v>
      </c>
      <c r="B10">
        <f t="shared" si="0"/>
        <v>210</v>
      </c>
      <c r="C10">
        <f t="shared" si="1"/>
        <v>91</v>
      </c>
      <c r="D10">
        <f t="shared" si="2"/>
        <v>119</v>
      </c>
      <c r="E10">
        <v>32</v>
      </c>
      <c r="F10">
        <v>59</v>
      </c>
      <c r="G10">
        <v>64</v>
      </c>
      <c r="H10">
        <v>55</v>
      </c>
      <c r="J10">
        <v>12</v>
      </c>
      <c r="K10">
        <v>25</v>
      </c>
      <c r="L10">
        <v>32</v>
      </c>
      <c r="M10">
        <v>32</v>
      </c>
    </row>
    <row r="11" spans="1:13">
      <c r="A11">
        <v>6</v>
      </c>
      <c r="B11">
        <f t="shared" si="0"/>
        <v>226</v>
      </c>
      <c r="C11">
        <f t="shared" si="1"/>
        <v>128</v>
      </c>
      <c r="D11">
        <f t="shared" si="2"/>
        <v>98</v>
      </c>
      <c r="E11">
        <v>54</v>
      </c>
      <c r="F11">
        <v>74</v>
      </c>
      <c r="G11">
        <v>46</v>
      </c>
      <c r="H11">
        <v>52</v>
      </c>
      <c r="J11">
        <v>23</v>
      </c>
      <c r="K11">
        <v>44</v>
      </c>
      <c r="L11">
        <v>30</v>
      </c>
      <c r="M11">
        <v>23</v>
      </c>
    </row>
    <row r="12" spans="1:13">
      <c r="A12">
        <v>7</v>
      </c>
      <c r="B12">
        <f t="shared" si="0"/>
        <v>138</v>
      </c>
      <c r="C12">
        <f t="shared" si="1"/>
        <v>62</v>
      </c>
      <c r="D12">
        <f t="shared" si="2"/>
        <v>76</v>
      </c>
      <c r="E12">
        <v>36</v>
      </c>
      <c r="F12">
        <v>26</v>
      </c>
      <c r="G12">
        <v>39</v>
      </c>
      <c r="H12">
        <v>37</v>
      </c>
      <c r="I12" t="s">
        <v>43</v>
      </c>
      <c r="J12">
        <v>20</v>
      </c>
      <c r="K12">
        <v>11</v>
      </c>
      <c r="L12">
        <v>22</v>
      </c>
      <c r="M12">
        <v>18</v>
      </c>
    </row>
    <row r="13" spans="1:13">
      <c r="A13">
        <v>8</v>
      </c>
      <c r="B13">
        <f t="shared" si="0"/>
        <v>182</v>
      </c>
      <c r="C13">
        <f t="shared" si="1"/>
        <v>95</v>
      </c>
      <c r="D13">
        <f t="shared" si="2"/>
        <v>87</v>
      </c>
      <c r="E13">
        <v>50</v>
      </c>
      <c r="F13">
        <v>45</v>
      </c>
      <c r="G13">
        <v>38</v>
      </c>
      <c r="H13">
        <v>49</v>
      </c>
    </row>
    <row r="14" spans="1:13">
      <c r="A14">
        <v>9</v>
      </c>
      <c r="B14">
        <f t="shared" si="0"/>
        <v>250</v>
      </c>
      <c r="C14">
        <f t="shared" si="1"/>
        <v>116</v>
      </c>
      <c r="D14">
        <f t="shared" si="2"/>
        <v>134</v>
      </c>
      <c r="E14">
        <v>51</v>
      </c>
      <c r="F14">
        <v>65</v>
      </c>
      <c r="G14">
        <v>52</v>
      </c>
      <c r="H14">
        <v>82</v>
      </c>
    </row>
    <row r="15" spans="1:13">
      <c r="A15">
        <v>10</v>
      </c>
      <c r="B15">
        <f t="shared" si="0"/>
        <v>228</v>
      </c>
      <c r="C15">
        <f t="shared" si="1"/>
        <v>103</v>
      </c>
      <c r="D15">
        <f t="shared" si="2"/>
        <v>125</v>
      </c>
      <c r="E15">
        <v>47</v>
      </c>
      <c r="F15">
        <v>56</v>
      </c>
      <c r="G15">
        <v>58</v>
      </c>
      <c r="H15">
        <v>67</v>
      </c>
    </row>
    <row r="16" spans="1:13">
      <c r="A16">
        <v>11</v>
      </c>
      <c r="B16">
        <f t="shared" si="0"/>
        <v>173</v>
      </c>
      <c r="C16">
        <f t="shared" si="1"/>
        <v>84</v>
      </c>
      <c r="D16">
        <f t="shared" si="2"/>
        <v>89</v>
      </c>
      <c r="E16">
        <v>53</v>
      </c>
      <c r="F16">
        <v>31</v>
      </c>
      <c r="G16">
        <v>53</v>
      </c>
      <c r="H16">
        <v>36</v>
      </c>
    </row>
    <row r="17" spans="1:8">
      <c r="A17">
        <v>12</v>
      </c>
      <c r="B17">
        <f t="shared" si="0"/>
        <v>204</v>
      </c>
      <c r="C17">
        <f t="shared" si="1"/>
        <v>84</v>
      </c>
      <c r="D17">
        <f t="shared" si="2"/>
        <v>120</v>
      </c>
      <c r="E17">
        <v>37</v>
      </c>
      <c r="F17">
        <v>47</v>
      </c>
      <c r="G17">
        <v>63</v>
      </c>
      <c r="H17">
        <v>57</v>
      </c>
    </row>
    <row r="18" spans="1:8">
      <c r="A18">
        <v>13</v>
      </c>
      <c r="B18">
        <f t="shared" si="0"/>
        <v>195</v>
      </c>
      <c r="C18">
        <f t="shared" si="1"/>
        <v>99</v>
      </c>
      <c r="D18">
        <f t="shared" si="2"/>
        <v>96</v>
      </c>
      <c r="E18">
        <v>49</v>
      </c>
      <c r="F18">
        <v>50</v>
      </c>
      <c r="G18">
        <v>47</v>
      </c>
      <c r="H18">
        <v>49</v>
      </c>
    </row>
    <row r="19" spans="1:8">
      <c r="A19">
        <v>14</v>
      </c>
      <c r="B19">
        <f t="shared" si="0"/>
        <v>253</v>
      </c>
      <c r="C19">
        <f t="shared" si="1"/>
        <v>124</v>
      </c>
      <c r="D19">
        <f t="shared" si="2"/>
        <v>129</v>
      </c>
      <c r="E19">
        <v>58</v>
      </c>
      <c r="F19">
        <v>66</v>
      </c>
      <c r="G19">
        <v>62</v>
      </c>
      <c r="H19">
        <v>67</v>
      </c>
    </row>
    <row r="20" spans="1:8">
      <c r="A20">
        <v>15</v>
      </c>
      <c r="B20">
        <f t="shared" si="0"/>
        <v>218</v>
      </c>
      <c r="C20">
        <f t="shared" si="1"/>
        <v>106</v>
      </c>
      <c r="D20">
        <f t="shared" si="2"/>
        <v>112</v>
      </c>
      <c r="E20">
        <v>46</v>
      </c>
      <c r="F20">
        <v>60</v>
      </c>
      <c r="G20">
        <v>49</v>
      </c>
      <c r="H20">
        <v>63</v>
      </c>
    </row>
    <row r="21" spans="1:8">
      <c r="A21">
        <v>16</v>
      </c>
      <c r="B21">
        <f t="shared" si="0"/>
        <v>183</v>
      </c>
      <c r="C21">
        <f t="shared" si="1"/>
        <v>88</v>
      </c>
      <c r="D21">
        <f t="shared" si="2"/>
        <v>95</v>
      </c>
      <c r="E21">
        <v>52</v>
      </c>
      <c r="F21">
        <v>36</v>
      </c>
      <c r="G21">
        <v>40</v>
      </c>
      <c r="H21">
        <v>55</v>
      </c>
    </row>
    <row r="22" spans="1:8">
      <c r="A22">
        <v>17</v>
      </c>
      <c r="B22">
        <f t="shared" si="0"/>
        <v>204</v>
      </c>
      <c r="C22">
        <f t="shared" si="1"/>
        <v>91</v>
      </c>
      <c r="D22">
        <f t="shared" si="2"/>
        <v>113</v>
      </c>
      <c r="E22">
        <v>35</v>
      </c>
      <c r="F22">
        <v>56</v>
      </c>
      <c r="G22">
        <v>47</v>
      </c>
      <c r="H22">
        <v>66</v>
      </c>
    </row>
    <row r="23" spans="1:8">
      <c r="A23">
        <v>18</v>
      </c>
      <c r="B23">
        <f t="shared" si="0"/>
        <v>193</v>
      </c>
      <c r="C23">
        <f t="shared" si="1"/>
        <v>92</v>
      </c>
      <c r="D23">
        <f t="shared" si="2"/>
        <v>101</v>
      </c>
      <c r="E23">
        <v>37</v>
      </c>
      <c r="F23">
        <v>55</v>
      </c>
      <c r="G23">
        <v>38</v>
      </c>
      <c r="H23">
        <v>63</v>
      </c>
    </row>
    <row r="24" spans="1:8">
      <c r="A24">
        <v>19</v>
      </c>
      <c r="B24">
        <f t="shared" si="0"/>
        <v>182</v>
      </c>
      <c r="C24">
        <f t="shared" si="1"/>
        <v>87</v>
      </c>
      <c r="D24">
        <f t="shared" si="2"/>
        <v>95</v>
      </c>
      <c r="E24">
        <v>37</v>
      </c>
      <c r="F24">
        <v>50</v>
      </c>
      <c r="G24">
        <v>47</v>
      </c>
      <c r="H24">
        <v>48</v>
      </c>
    </row>
    <row r="25" spans="1:8">
      <c r="A25">
        <v>20</v>
      </c>
      <c r="B25">
        <f t="shared" si="0"/>
        <v>207</v>
      </c>
      <c r="C25">
        <f t="shared" si="1"/>
        <v>89</v>
      </c>
      <c r="D25">
        <f t="shared" si="2"/>
        <v>118</v>
      </c>
      <c r="E25">
        <v>36</v>
      </c>
      <c r="F25">
        <v>53</v>
      </c>
      <c r="G25">
        <v>54</v>
      </c>
      <c r="H25">
        <v>64</v>
      </c>
    </row>
    <row r="26" spans="1:8">
      <c r="A26">
        <v>21</v>
      </c>
      <c r="B26">
        <f t="shared" si="0"/>
        <v>200</v>
      </c>
      <c r="C26">
        <f t="shared" si="1"/>
        <v>90</v>
      </c>
      <c r="D26">
        <f t="shared" si="2"/>
        <v>110</v>
      </c>
      <c r="E26">
        <v>41</v>
      </c>
      <c r="F26">
        <v>49</v>
      </c>
      <c r="G26">
        <v>43</v>
      </c>
      <c r="H26">
        <v>67</v>
      </c>
    </row>
    <row r="27" spans="1:8">
      <c r="A27">
        <v>22</v>
      </c>
      <c r="B27">
        <f t="shared" si="0"/>
        <v>215</v>
      </c>
      <c r="C27">
        <f t="shared" si="1"/>
        <v>99</v>
      </c>
      <c r="D27">
        <f t="shared" si="2"/>
        <v>116</v>
      </c>
      <c r="E27">
        <v>36</v>
      </c>
      <c r="F27">
        <v>63</v>
      </c>
      <c r="G27">
        <v>48</v>
      </c>
      <c r="H27">
        <v>68</v>
      </c>
    </row>
    <row r="28" spans="1:8">
      <c r="A28">
        <v>23</v>
      </c>
      <c r="B28">
        <f t="shared" si="0"/>
        <v>249</v>
      </c>
      <c r="C28">
        <f t="shared" si="1"/>
        <v>131</v>
      </c>
      <c r="D28">
        <f t="shared" si="2"/>
        <v>118</v>
      </c>
      <c r="E28">
        <v>56</v>
      </c>
      <c r="F28">
        <v>75</v>
      </c>
      <c r="G28">
        <v>54</v>
      </c>
      <c r="H28">
        <v>64</v>
      </c>
    </row>
    <row r="29" spans="1:8">
      <c r="A29">
        <v>24</v>
      </c>
      <c r="B29">
        <f t="shared" si="0"/>
        <v>182</v>
      </c>
      <c r="C29">
        <f t="shared" si="1"/>
        <v>85</v>
      </c>
      <c r="D29">
        <f t="shared" si="2"/>
        <v>97</v>
      </c>
      <c r="E29">
        <v>44</v>
      </c>
      <c r="F29">
        <v>41</v>
      </c>
      <c r="G29">
        <v>45</v>
      </c>
      <c r="H29">
        <v>52</v>
      </c>
    </row>
    <row r="30" spans="1:8">
      <c r="A30">
        <v>25</v>
      </c>
      <c r="B30">
        <f t="shared" si="0"/>
        <v>168</v>
      </c>
      <c r="C30">
        <f t="shared" si="1"/>
        <v>82</v>
      </c>
      <c r="D30">
        <f t="shared" si="2"/>
        <v>86</v>
      </c>
      <c r="E30">
        <v>30</v>
      </c>
      <c r="F30">
        <v>52</v>
      </c>
      <c r="G30">
        <v>45</v>
      </c>
      <c r="H30">
        <v>41</v>
      </c>
    </row>
    <row r="31" spans="1:8">
      <c r="A31">
        <v>26</v>
      </c>
      <c r="B31">
        <f t="shared" si="0"/>
        <v>101</v>
      </c>
      <c r="C31">
        <f t="shared" si="1"/>
        <v>52</v>
      </c>
      <c r="D31">
        <f t="shared" si="2"/>
        <v>49</v>
      </c>
      <c r="E31">
        <v>29</v>
      </c>
      <c r="F31">
        <v>23</v>
      </c>
      <c r="G31">
        <v>28</v>
      </c>
      <c r="H31">
        <v>21</v>
      </c>
    </row>
    <row r="32" spans="1:8">
      <c r="A32">
        <v>27</v>
      </c>
      <c r="B32">
        <f t="shared" si="0"/>
        <v>158</v>
      </c>
      <c r="C32">
        <f t="shared" si="1"/>
        <v>83</v>
      </c>
      <c r="D32">
        <f t="shared" si="2"/>
        <v>75</v>
      </c>
      <c r="E32">
        <v>49</v>
      </c>
      <c r="F32">
        <v>34</v>
      </c>
      <c r="G32">
        <v>50</v>
      </c>
      <c r="H32">
        <v>25</v>
      </c>
    </row>
    <row r="33" spans="1:8">
      <c r="A33">
        <v>28</v>
      </c>
      <c r="B33">
        <f t="shared" si="0"/>
        <v>198</v>
      </c>
      <c r="C33">
        <f t="shared" si="1"/>
        <v>93</v>
      </c>
      <c r="D33">
        <f t="shared" si="2"/>
        <v>105</v>
      </c>
      <c r="E33">
        <v>45</v>
      </c>
      <c r="F33">
        <v>48</v>
      </c>
      <c r="G33">
        <v>41</v>
      </c>
      <c r="H33">
        <v>64</v>
      </c>
    </row>
    <row r="34" spans="1:8">
      <c r="A34">
        <v>29</v>
      </c>
      <c r="B34">
        <f t="shared" si="0"/>
        <v>235</v>
      </c>
      <c r="C34">
        <f t="shared" si="1"/>
        <v>116</v>
      </c>
      <c r="D34">
        <f t="shared" si="2"/>
        <v>119</v>
      </c>
      <c r="E34">
        <v>59</v>
      </c>
      <c r="F34">
        <v>57</v>
      </c>
      <c r="G34">
        <v>60</v>
      </c>
      <c r="H34">
        <v>59</v>
      </c>
    </row>
    <row r="35" spans="1:8">
      <c r="A35">
        <v>30</v>
      </c>
      <c r="B35">
        <f t="shared" si="0"/>
        <v>231</v>
      </c>
      <c r="C35">
        <f t="shared" si="1"/>
        <v>102</v>
      </c>
      <c r="D35">
        <f t="shared" si="2"/>
        <v>129</v>
      </c>
      <c r="E35">
        <v>48</v>
      </c>
      <c r="F35">
        <v>54</v>
      </c>
      <c r="G35">
        <v>62</v>
      </c>
      <c r="H35">
        <v>67</v>
      </c>
    </row>
    <row r="36" spans="1:8">
      <c r="A36" s="1" t="s">
        <v>18</v>
      </c>
      <c r="B36" s="1">
        <f t="shared" ref="B36" si="3">SUM(C36+D36)</f>
        <v>5884</v>
      </c>
      <c r="C36" s="1">
        <f>SUM(C6:C35)</f>
        <v>2780</v>
      </c>
      <c r="D36" s="1">
        <f t="shared" ref="D36:H36" si="4">SUM(D6:D35)</f>
        <v>3104</v>
      </c>
      <c r="E36" s="1">
        <f t="shared" si="4"/>
        <v>1296</v>
      </c>
      <c r="F36" s="1">
        <f t="shared" si="4"/>
        <v>1484</v>
      </c>
      <c r="G36" s="1">
        <f t="shared" si="4"/>
        <v>1457</v>
      </c>
      <c r="H36" s="1">
        <f t="shared" si="4"/>
        <v>1647</v>
      </c>
    </row>
    <row r="37" spans="1:8">
      <c r="A37" s="1" t="s">
        <v>19</v>
      </c>
      <c r="B37" s="1">
        <f>B36/30</f>
        <v>196.13333333333333</v>
      </c>
      <c r="C37" s="1">
        <f t="shared" ref="C37:H37" si="5">C36/30</f>
        <v>92.666666666666671</v>
      </c>
      <c r="D37" s="1">
        <f t="shared" si="5"/>
        <v>103.46666666666667</v>
      </c>
      <c r="E37" s="1">
        <f t="shared" si="5"/>
        <v>43.2</v>
      </c>
      <c r="F37" s="1">
        <f t="shared" si="5"/>
        <v>49.466666666666669</v>
      </c>
      <c r="G37" s="1">
        <f t="shared" si="5"/>
        <v>48.56666666666667</v>
      </c>
      <c r="H37" s="1">
        <f t="shared" si="5"/>
        <v>54.9</v>
      </c>
    </row>
    <row r="38" spans="1:8">
      <c r="A38" s="1" t="s">
        <v>54</v>
      </c>
      <c r="B38" s="1">
        <f>C36/B36</f>
        <v>0.4724677090414684</v>
      </c>
      <c r="C38" s="1"/>
      <c r="D38" s="1"/>
      <c r="E38" s="1"/>
      <c r="F38" s="1"/>
      <c r="G38" s="1"/>
      <c r="H38" s="1"/>
    </row>
    <row r="39" spans="1:8">
      <c r="A39" s="1" t="s">
        <v>95</v>
      </c>
      <c r="B39" s="1">
        <f>SUM(J6:M12)/SUM(E6:H12)</f>
        <v>0.49725490196078431</v>
      </c>
      <c r="D39" t="s">
        <v>109</v>
      </c>
      <c r="E39">
        <f>SUM(J6:K12)/SUM(E6:F12)</f>
        <v>0.47707979626485569</v>
      </c>
      <c r="G39" t="s">
        <v>110</v>
      </c>
      <c r="H39">
        <f>SUM(L6:M12)/SUM(G6:H12)</f>
        <v>0.51457725947521871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8"/>
  <sheetViews>
    <sheetView workbookViewId="0">
      <selection activeCell="B38" sqref="B38"/>
    </sheetView>
  </sheetViews>
  <sheetFormatPr baseColWidth="10" defaultRowHeight="16"/>
  <sheetData>
    <row r="1" spans="1:17">
      <c r="A1" t="s">
        <v>119</v>
      </c>
    </row>
    <row r="2" spans="1:17">
      <c r="A2" t="s">
        <v>120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6</v>
      </c>
      <c r="L5" s="1" t="s">
        <v>9</v>
      </c>
      <c r="M5" s="1" t="s">
        <v>8</v>
      </c>
      <c r="N5" s="1" t="s">
        <v>11</v>
      </c>
      <c r="O5" s="1" t="s">
        <v>10</v>
      </c>
      <c r="P5" s="1" t="s">
        <v>13</v>
      </c>
      <c r="Q5" s="1" t="s">
        <v>12</v>
      </c>
    </row>
    <row r="6" spans="1:17">
      <c r="A6">
        <v>1</v>
      </c>
      <c r="B6">
        <f t="shared" ref="B6:B34" si="0">SUM(C6+D6)</f>
        <v>225</v>
      </c>
      <c r="C6">
        <f>F6+E6</f>
        <v>113</v>
      </c>
      <c r="D6">
        <f>SUM(G6+H6)</f>
        <v>112</v>
      </c>
      <c r="E6">
        <f>SUM(J6+N6)</f>
        <v>44</v>
      </c>
      <c r="F6">
        <f>K6+O6</f>
        <v>69</v>
      </c>
      <c r="G6">
        <f>SUM(L6+P6)</f>
        <v>46</v>
      </c>
      <c r="H6">
        <f>SUM(M6+Q6)</f>
        <v>66</v>
      </c>
      <c r="J6">
        <v>25</v>
      </c>
      <c r="K6">
        <v>30</v>
      </c>
      <c r="L6">
        <v>22</v>
      </c>
      <c r="M6">
        <v>37</v>
      </c>
      <c r="N6">
        <v>19</v>
      </c>
      <c r="O6">
        <v>39</v>
      </c>
      <c r="P6">
        <v>24</v>
      </c>
      <c r="Q6">
        <v>29</v>
      </c>
    </row>
    <row r="7" spans="1:17">
      <c r="A7">
        <v>2</v>
      </c>
      <c r="B7">
        <f t="shared" si="0"/>
        <v>218</v>
      </c>
      <c r="C7">
        <f t="shared" ref="C7:C35" si="1">F7+E7</f>
        <v>85</v>
      </c>
      <c r="D7">
        <f t="shared" ref="D7:D35" si="2">SUM(G7+H7)</f>
        <v>133</v>
      </c>
      <c r="E7">
        <f t="shared" ref="E7:E10" si="3">SUM(J7+N7)</f>
        <v>37</v>
      </c>
      <c r="F7">
        <f t="shared" ref="F7:F10" si="4">K7+O7</f>
        <v>48</v>
      </c>
      <c r="G7">
        <f t="shared" ref="G7:H10" si="5">SUM(L7+P7)</f>
        <v>51</v>
      </c>
      <c r="H7">
        <f t="shared" si="5"/>
        <v>82</v>
      </c>
      <c r="J7">
        <v>19</v>
      </c>
      <c r="K7">
        <v>27</v>
      </c>
      <c r="L7">
        <v>25</v>
      </c>
      <c r="M7">
        <v>37</v>
      </c>
      <c r="N7">
        <v>18</v>
      </c>
      <c r="O7">
        <v>21</v>
      </c>
      <c r="P7">
        <v>26</v>
      </c>
      <c r="Q7">
        <v>45</v>
      </c>
    </row>
    <row r="8" spans="1:17">
      <c r="A8">
        <v>3</v>
      </c>
      <c r="B8">
        <f t="shared" si="0"/>
        <v>127</v>
      </c>
      <c r="C8">
        <f t="shared" si="1"/>
        <v>55</v>
      </c>
      <c r="D8">
        <f t="shared" si="2"/>
        <v>72</v>
      </c>
      <c r="E8">
        <f t="shared" si="3"/>
        <v>11</v>
      </c>
      <c r="F8">
        <f t="shared" si="4"/>
        <v>44</v>
      </c>
      <c r="G8">
        <f t="shared" si="5"/>
        <v>28</v>
      </c>
      <c r="H8">
        <f t="shared" si="5"/>
        <v>44</v>
      </c>
      <c r="J8">
        <v>7</v>
      </c>
      <c r="K8">
        <v>24</v>
      </c>
      <c r="L8">
        <v>12</v>
      </c>
      <c r="M8">
        <v>25</v>
      </c>
      <c r="N8">
        <v>4</v>
      </c>
      <c r="O8">
        <v>20</v>
      </c>
      <c r="P8">
        <v>16</v>
      </c>
      <c r="Q8">
        <v>19</v>
      </c>
    </row>
    <row r="9" spans="1:17">
      <c r="A9">
        <v>4</v>
      </c>
      <c r="B9">
        <f t="shared" si="0"/>
        <v>208</v>
      </c>
      <c r="C9">
        <f t="shared" si="1"/>
        <v>106</v>
      </c>
      <c r="D9">
        <f t="shared" si="2"/>
        <v>102</v>
      </c>
      <c r="E9">
        <f t="shared" si="3"/>
        <v>53</v>
      </c>
      <c r="F9">
        <f t="shared" si="4"/>
        <v>53</v>
      </c>
      <c r="G9">
        <f t="shared" si="5"/>
        <v>38</v>
      </c>
      <c r="H9">
        <f t="shared" si="5"/>
        <v>64</v>
      </c>
      <c r="J9">
        <v>20</v>
      </c>
      <c r="K9">
        <v>27</v>
      </c>
      <c r="L9">
        <v>16</v>
      </c>
      <c r="M9">
        <v>27</v>
      </c>
      <c r="N9">
        <v>33</v>
      </c>
      <c r="O9">
        <v>26</v>
      </c>
      <c r="P9">
        <v>22</v>
      </c>
      <c r="Q9">
        <v>37</v>
      </c>
    </row>
    <row r="10" spans="1:17">
      <c r="A10">
        <v>5</v>
      </c>
      <c r="B10">
        <f t="shared" si="0"/>
        <v>185</v>
      </c>
      <c r="C10">
        <f t="shared" si="1"/>
        <v>79</v>
      </c>
      <c r="D10">
        <f t="shared" si="2"/>
        <v>106</v>
      </c>
      <c r="E10">
        <f t="shared" si="3"/>
        <v>33</v>
      </c>
      <c r="F10">
        <f t="shared" si="4"/>
        <v>46</v>
      </c>
      <c r="G10">
        <f t="shared" si="5"/>
        <v>44</v>
      </c>
      <c r="H10">
        <f t="shared" si="5"/>
        <v>62</v>
      </c>
      <c r="J10">
        <v>19</v>
      </c>
      <c r="K10">
        <v>21</v>
      </c>
      <c r="L10">
        <v>18</v>
      </c>
      <c r="M10">
        <v>31</v>
      </c>
      <c r="N10">
        <v>14</v>
      </c>
      <c r="O10">
        <v>25</v>
      </c>
      <c r="P10">
        <v>26</v>
      </c>
      <c r="Q10">
        <v>31</v>
      </c>
    </row>
    <row r="11" spans="1:17">
      <c r="A11">
        <v>6</v>
      </c>
      <c r="B11">
        <f t="shared" si="0"/>
        <v>208</v>
      </c>
      <c r="C11">
        <f t="shared" si="1"/>
        <v>95</v>
      </c>
      <c r="D11">
        <f t="shared" si="2"/>
        <v>113</v>
      </c>
      <c r="E11">
        <v>44</v>
      </c>
      <c r="F11">
        <v>51</v>
      </c>
      <c r="G11">
        <v>46</v>
      </c>
      <c r="H11">
        <v>67</v>
      </c>
    </row>
    <row r="12" spans="1:17">
      <c r="A12">
        <v>7</v>
      </c>
      <c r="B12">
        <f t="shared" si="0"/>
        <v>201</v>
      </c>
      <c r="C12">
        <f t="shared" si="1"/>
        <v>94</v>
      </c>
      <c r="D12">
        <f t="shared" si="2"/>
        <v>107</v>
      </c>
      <c r="E12">
        <v>35</v>
      </c>
      <c r="F12">
        <v>59</v>
      </c>
      <c r="G12">
        <v>37</v>
      </c>
      <c r="H12">
        <v>70</v>
      </c>
    </row>
    <row r="13" spans="1:17">
      <c r="A13">
        <v>8</v>
      </c>
      <c r="B13">
        <f t="shared" si="0"/>
        <v>230</v>
      </c>
      <c r="C13">
        <f t="shared" si="1"/>
        <v>111</v>
      </c>
      <c r="D13">
        <f t="shared" si="2"/>
        <v>119</v>
      </c>
      <c r="E13">
        <v>35</v>
      </c>
      <c r="F13">
        <v>76</v>
      </c>
      <c r="G13">
        <v>52</v>
      </c>
      <c r="H13">
        <v>67</v>
      </c>
      <c r="I13" s="3"/>
    </row>
    <row r="14" spans="1:17">
      <c r="A14">
        <v>9</v>
      </c>
      <c r="B14">
        <f t="shared" si="0"/>
        <v>228</v>
      </c>
      <c r="C14">
        <f t="shared" si="1"/>
        <v>102</v>
      </c>
      <c r="D14">
        <f t="shared" si="2"/>
        <v>126</v>
      </c>
      <c r="E14">
        <v>44</v>
      </c>
      <c r="F14">
        <v>58</v>
      </c>
      <c r="G14">
        <v>57</v>
      </c>
      <c r="H14">
        <v>69</v>
      </c>
      <c r="I14" s="3"/>
    </row>
    <row r="15" spans="1:17">
      <c r="A15">
        <v>10</v>
      </c>
      <c r="B15">
        <f t="shared" si="0"/>
        <v>212</v>
      </c>
      <c r="C15">
        <f t="shared" si="1"/>
        <v>97</v>
      </c>
      <c r="D15">
        <f t="shared" si="2"/>
        <v>115</v>
      </c>
      <c r="E15">
        <v>39</v>
      </c>
      <c r="F15">
        <v>58</v>
      </c>
      <c r="G15">
        <v>39</v>
      </c>
      <c r="H15">
        <v>76</v>
      </c>
    </row>
    <row r="16" spans="1:17">
      <c r="A16">
        <v>11</v>
      </c>
      <c r="B16" t="s">
        <v>51</v>
      </c>
      <c r="C16" t="s">
        <v>51</v>
      </c>
      <c r="D16" t="s">
        <v>51</v>
      </c>
      <c r="E16" t="s">
        <v>51</v>
      </c>
      <c r="F16" t="s">
        <v>51</v>
      </c>
      <c r="G16" t="s">
        <v>51</v>
      </c>
      <c r="H16" t="s">
        <v>51</v>
      </c>
    </row>
    <row r="17" spans="1:9">
      <c r="A17">
        <v>12</v>
      </c>
      <c r="B17">
        <f t="shared" si="0"/>
        <v>204</v>
      </c>
      <c r="C17">
        <f t="shared" si="1"/>
        <v>95</v>
      </c>
      <c r="D17">
        <f t="shared" si="2"/>
        <v>109</v>
      </c>
      <c r="E17">
        <v>35</v>
      </c>
      <c r="F17">
        <v>60</v>
      </c>
      <c r="G17">
        <v>41</v>
      </c>
      <c r="H17">
        <v>68</v>
      </c>
      <c r="I17" s="3"/>
    </row>
    <row r="18" spans="1:9">
      <c r="A18">
        <v>13</v>
      </c>
      <c r="B18">
        <f t="shared" si="0"/>
        <v>188</v>
      </c>
      <c r="C18">
        <f t="shared" si="1"/>
        <v>78</v>
      </c>
      <c r="D18">
        <f t="shared" si="2"/>
        <v>110</v>
      </c>
      <c r="E18">
        <v>35</v>
      </c>
      <c r="F18">
        <v>43</v>
      </c>
      <c r="G18">
        <v>46</v>
      </c>
      <c r="H18">
        <v>64</v>
      </c>
    </row>
    <row r="19" spans="1:9">
      <c r="A19">
        <v>14</v>
      </c>
      <c r="B19">
        <f t="shared" si="0"/>
        <v>172</v>
      </c>
      <c r="C19">
        <f t="shared" si="1"/>
        <v>73</v>
      </c>
      <c r="D19">
        <f t="shared" si="2"/>
        <v>99</v>
      </c>
      <c r="E19">
        <v>34</v>
      </c>
      <c r="F19">
        <v>39</v>
      </c>
      <c r="G19">
        <v>44</v>
      </c>
      <c r="H19">
        <v>55</v>
      </c>
      <c r="I19" s="3"/>
    </row>
    <row r="20" spans="1:9">
      <c r="A20">
        <v>15</v>
      </c>
      <c r="B20" t="s">
        <v>51</v>
      </c>
      <c r="C20" t="s">
        <v>51</v>
      </c>
      <c r="D20" t="s">
        <v>51</v>
      </c>
      <c r="E20" t="s">
        <v>51</v>
      </c>
      <c r="F20" t="s">
        <v>51</v>
      </c>
      <c r="G20" t="s">
        <v>51</v>
      </c>
      <c r="H20" t="s">
        <v>51</v>
      </c>
    </row>
    <row r="21" spans="1:9">
      <c r="A21">
        <v>16</v>
      </c>
      <c r="B21">
        <f t="shared" si="0"/>
        <v>221</v>
      </c>
      <c r="C21">
        <f t="shared" si="1"/>
        <v>102</v>
      </c>
      <c r="D21">
        <f t="shared" si="2"/>
        <v>119</v>
      </c>
      <c r="E21">
        <v>46</v>
      </c>
      <c r="F21">
        <v>56</v>
      </c>
      <c r="G21">
        <v>49</v>
      </c>
      <c r="H21">
        <v>70</v>
      </c>
    </row>
    <row r="22" spans="1:9">
      <c r="A22">
        <v>17</v>
      </c>
      <c r="B22">
        <f t="shared" si="0"/>
        <v>214</v>
      </c>
      <c r="C22">
        <f t="shared" si="1"/>
        <v>95</v>
      </c>
      <c r="D22">
        <f t="shared" si="2"/>
        <v>119</v>
      </c>
      <c r="E22">
        <v>47</v>
      </c>
      <c r="F22">
        <v>48</v>
      </c>
      <c r="G22">
        <v>51</v>
      </c>
      <c r="H22">
        <v>68</v>
      </c>
    </row>
    <row r="23" spans="1:9">
      <c r="A23">
        <v>18</v>
      </c>
      <c r="B23">
        <f t="shared" si="0"/>
        <v>0</v>
      </c>
      <c r="C23">
        <f t="shared" si="1"/>
        <v>0</v>
      </c>
      <c r="D23">
        <f t="shared" si="2"/>
        <v>0</v>
      </c>
      <c r="E23">
        <v>0</v>
      </c>
      <c r="F23">
        <v>0</v>
      </c>
      <c r="G23">
        <v>0</v>
      </c>
      <c r="H23">
        <v>0</v>
      </c>
    </row>
    <row r="24" spans="1:9">
      <c r="A24">
        <v>19</v>
      </c>
      <c r="B24">
        <f t="shared" si="0"/>
        <v>131</v>
      </c>
      <c r="C24">
        <f t="shared" si="1"/>
        <v>68</v>
      </c>
      <c r="D24">
        <f t="shared" si="2"/>
        <v>63</v>
      </c>
      <c r="E24">
        <v>33</v>
      </c>
      <c r="F24">
        <v>35</v>
      </c>
      <c r="G24">
        <v>32</v>
      </c>
      <c r="H24">
        <v>31</v>
      </c>
    </row>
    <row r="25" spans="1:9">
      <c r="A25">
        <v>20</v>
      </c>
      <c r="B25">
        <f t="shared" si="0"/>
        <v>179</v>
      </c>
      <c r="C25">
        <f t="shared" si="1"/>
        <v>81</v>
      </c>
      <c r="D25">
        <f t="shared" si="2"/>
        <v>98</v>
      </c>
      <c r="E25">
        <v>31</v>
      </c>
      <c r="F25">
        <v>50</v>
      </c>
      <c r="G25">
        <v>40</v>
      </c>
      <c r="H25">
        <v>58</v>
      </c>
    </row>
    <row r="26" spans="1:9">
      <c r="A26">
        <v>21</v>
      </c>
      <c r="B26" t="s">
        <v>51</v>
      </c>
      <c r="C26" t="s">
        <v>51</v>
      </c>
      <c r="D26" t="s">
        <v>51</v>
      </c>
      <c r="E26" t="s">
        <v>51</v>
      </c>
      <c r="F26" t="s">
        <v>51</v>
      </c>
      <c r="G26" t="s">
        <v>51</v>
      </c>
      <c r="H26" t="s">
        <v>51</v>
      </c>
    </row>
    <row r="27" spans="1:9">
      <c r="A27">
        <v>22</v>
      </c>
      <c r="B27" t="s">
        <v>51</v>
      </c>
      <c r="C27" t="s">
        <v>51</v>
      </c>
      <c r="D27" t="s">
        <v>51</v>
      </c>
      <c r="E27" t="s">
        <v>51</v>
      </c>
      <c r="F27" t="s">
        <v>51</v>
      </c>
      <c r="G27" t="s">
        <v>51</v>
      </c>
      <c r="H27" t="s">
        <v>51</v>
      </c>
    </row>
    <row r="28" spans="1:9">
      <c r="A28">
        <v>23</v>
      </c>
      <c r="B28">
        <f t="shared" si="0"/>
        <v>190</v>
      </c>
      <c r="C28">
        <f t="shared" si="1"/>
        <v>79</v>
      </c>
      <c r="D28">
        <f t="shared" si="2"/>
        <v>111</v>
      </c>
      <c r="E28">
        <v>34</v>
      </c>
      <c r="F28">
        <v>45</v>
      </c>
      <c r="G28">
        <v>45</v>
      </c>
      <c r="H28">
        <v>66</v>
      </c>
    </row>
    <row r="29" spans="1:9">
      <c r="A29">
        <v>24</v>
      </c>
      <c r="B29">
        <f t="shared" si="0"/>
        <v>178</v>
      </c>
      <c r="C29">
        <f t="shared" si="1"/>
        <v>81</v>
      </c>
      <c r="D29">
        <f t="shared" si="2"/>
        <v>97</v>
      </c>
      <c r="E29">
        <v>28</v>
      </c>
      <c r="F29">
        <v>53</v>
      </c>
      <c r="G29">
        <v>32</v>
      </c>
      <c r="H29">
        <v>65</v>
      </c>
    </row>
    <row r="30" spans="1:9">
      <c r="A30">
        <v>25</v>
      </c>
      <c r="B30">
        <f t="shared" si="0"/>
        <v>173</v>
      </c>
      <c r="C30">
        <f t="shared" si="1"/>
        <v>68</v>
      </c>
      <c r="D30">
        <f t="shared" si="2"/>
        <v>105</v>
      </c>
      <c r="E30">
        <v>26</v>
      </c>
      <c r="F30">
        <v>42</v>
      </c>
      <c r="G30">
        <v>50</v>
      </c>
      <c r="H30">
        <v>55</v>
      </c>
    </row>
    <row r="31" spans="1:9">
      <c r="A31">
        <v>26</v>
      </c>
      <c r="B31">
        <f t="shared" si="0"/>
        <v>144</v>
      </c>
      <c r="C31">
        <f t="shared" si="1"/>
        <v>62</v>
      </c>
      <c r="D31">
        <f t="shared" si="2"/>
        <v>82</v>
      </c>
      <c r="E31">
        <v>27</v>
      </c>
      <c r="F31">
        <v>35</v>
      </c>
      <c r="G31">
        <v>24</v>
      </c>
      <c r="H31">
        <v>58</v>
      </c>
    </row>
    <row r="32" spans="1:9">
      <c r="A32">
        <v>27</v>
      </c>
      <c r="B32">
        <f t="shared" si="0"/>
        <v>179</v>
      </c>
      <c r="C32">
        <f t="shared" si="1"/>
        <v>83</v>
      </c>
      <c r="D32">
        <f t="shared" si="2"/>
        <v>96</v>
      </c>
      <c r="E32">
        <v>26</v>
      </c>
      <c r="F32">
        <v>57</v>
      </c>
      <c r="G32">
        <v>37</v>
      </c>
      <c r="H32">
        <v>59</v>
      </c>
    </row>
    <row r="33" spans="1:17">
      <c r="A33">
        <v>28</v>
      </c>
      <c r="B33">
        <f t="shared" si="0"/>
        <v>171</v>
      </c>
      <c r="C33">
        <f t="shared" si="1"/>
        <v>72</v>
      </c>
      <c r="D33">
        <f t="shared" si="2"/>
        <v>99</v>
      </c>
      <c r="E33">
        <v>27</v>
      </c>
      <c r="F33">
        <v>45</v>
      </c>
      <c r="G33">
        <v>39</v>
      </c>
      <c r="H33">
        <v>60</v>
      </c>
    </row>
    <row r="34" spans="1:17">
      <c r="A34">
        <v>29</v>
      </c>
      <c r="B34">
        <f t="shared" si="0"/>
        <v>197</v>
      </c>
      <c r="C34">
        <f t="shared" si="1"/>
        <v>85</v>
      </c>
      <c r="D34">
        <f t="shared" si="2"/>
        <v>112</v>
      </c>
      <c r="E34">
        <v>36</v>
      </c>
      <c r="F34">
        <v>49</v>
      </c>
      <c r="G34">
        <v>34</v>
      </c>
      <c r="H34">
        <v>78</v>
      </c>
    </row>
    <row r="35" spans="1:17">
      <c r="A35">
        <v>30</v>
      </c>
      <c r="B35">
        <f>SUM(C35+D35)</f>
        <v>163</v>
      </c>
      <c r="C35">
        <f t="shared" si="1"/>
        <v>68</v>
      </c>
      <c r="D35">
        <f t="shared" si="2"/>
        <v>95</v>
      </c>
      <c r="E35">
        <v>17</v>
      </c>
      <c r="F35">
        <v>51</v>
      </c>
      <c r="G35">
        <v>31</v>
      </c>
      <c r="H35">
        <v>64</v>
      </c>
    </row>
    <row r="36" spans="1:17">
      <c r="A36" s="1" t="s">
        <v>18</v>
      </c>
      <c r="B36" s="1">
        <f t="shared" ref="B36:E36" si="6">SUM(B6:B35)</f>
        <v>4746</v>
      </c>
      <c r="C36" s="1">
        <f t="shared" si="6"/>
        <v>2127</v>
      </c>
      <c r="D36" s="1">
        <f t="shared" si="6"/>
        <v>2619</v>
      </c>
      <c r="E36" s="1">
        <f t="shared" si="6"/>
        <v>857</v>
      </c>
      <c r="F36" s="1">
        <f>SUM(F6:F35)</f>
        <v>1270</v>
      </c>
      <c r="G36" s="1">
        <f t="shared" ref="G36:H36" si="7">SUM(G6:G35)</f>
        <v>1033</v>
      </c>
      <c r="H36" s="1">
        <f t="shared" si="7"/>
        <v>1586</v>
      </c>
      <c r="J36">
        <f t="shared" ref="J36:Q36" si="8">SUM(J6:J35)</f>
        <v>90</v>
      </c>
      <c r="K36">
        <f t="shared" si="8"/>
        <v>129</v>
      </c>
      <c r="L36">
        <f t="shared" si="8"/>
        <v>93</v>
      </c>
      <c r="M36">
        <f t="shared" si="8"/>
        <v>157</v>
      </c>
      <c r="N36">
        <f t="shared" si="8"/>
        <v>88</v>
      </c>
      <c r="O36">
        <f t="shared" si="8"/>
        <v>131</v>
      </c>
      <c r="P36">
        <f t="shared" si="8"/>
        <v>114</v>
      </c>
      <c r="Q36">
        <f t="shared" si="8"/>
        <v>161</v>
      </c>
    </row>
    <row r="37" spans="1:17">
      <c r="A37" s="1" t="s">
        <v>19</v>
      </c>
      <c r="B37" s="1">
        <f>B36/26</f>
        <v>182.53846153846155</v>
      </c>
      <c r="C37" s="1">
        <f t="shared" ref="C37:H37" si="9">C36/26</f>
        <v>81.807692307692307</v>
      </c>
      <c r="D37" s="1">
        <f t="shared" si="9"/>
        <v>100.73076923076923</v>
      </c>
      <c r="E37" s="1">
        <f t="shared" si="9"/>
        <v>32.96153846153846</v>
      </c>
      <c r="F37" s="1">
        <f t="shared" si="9"/>
        <v>48.846153846153847</v>
      </c>
      <c r="G37" s="1">
        <f t="shared" si="9"/>
        <v>39.730769230769234</v>
      </c>
      <c r="H37" s="1">
        <f t="shared" si="9"/>
        <v>61</v>
      </c>
      <c r="J37">
        <f>J36/5</f>
        <v>18</v>
      </c>
      <c r="K37">
        <f t="shared" ref="K37:Q37" si="10">K36/5</f>
        <v>25.8</v>
      </c>
      <c r="L37">
        <f t="shared" si="10"/>
        <v>18.600000000000001</v>
      </c>
      <c r="M37">
        <f t="shared" si="10"/>
        <v>31.4</v>
      </c>
      <c r="N37">
        <f t="shared" si="10"/>
        <v>17.600000000000001</v>
      </c>
      <c r="O37">
        <f t="shared" si="10"/>
        <v>26.2</v>
      </c>
      <c r="P37">
        <f t="shared" si="10"/>
        <v>22.8</v>
      </c>
      <c r="Q37">
        <f t="shared" si="10"/>
        <v>32.200000000000003</v>
      </c>
    </row>
    <row r="38" spans="1:17">
      <c r="A38" s="1" t="s">
        <v>54</v>
      </c>
      <c r="B38" s="1">
        <f>C36/B36</f>
        <v>0.44816687737041722</v>
      </c>
      <c r="C38" s="1"/>
      <c r="D38" s="1"/>
      <c r="E38" s="1"/>
      <c r="F38" s="1"/>
      <c r="G38" s="1"/>
      <c r="H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9"/>
  <sheetViews>
    <sheetView topLeftCell="H1" workbookViewId="0">
      <selection activeCell="A13" sqref="A13"/>
    </sheetView>
  </sheetViews>
  <sheetFormatPr baseColWidth="10" defaultRowHeight="16"/>
  <cols>
    <col min="1" max="1" width="19.1640625" bestFit="1" customWidth="1"/>
    <col min="2" max="2" width="34" bestFit="1" customWidth="1"/>
    <col min="3" max="3" width="26.6640625" bestFit="1" customWidth="1"/>
    <col min="4" max="4" width="26.1640625" bestFit="1" customWidth="1"/>
    <col min="5" max="5" width="32" bestFit="1" customWidth="1"/>
    <col min="6" max="6" width="29.1640625" bestFit="1" customWidth="1"/>
    <col min="7" max="7" width="25.1640625" bestFit="1" customWidth="1"/>
    <col min="8" max="8" width="15.1640625" bestFit="1" customWidth="1"/>
    <col min="9" max="9" width="11.83203125" bestFit="1" customWidth="1"/>
    <col min="11" max="11" width="27.1640625" bestFit="1" customWidth="1"/>
    <col min="12" max="12" width="23.6640625" bestFit="1" customWidth="1"/>
    <col min="13" max="13" width="20.33203125" bestFit="1" customWidth="1"/>
    <col min="14" max="14" width="26.1640625" bestFit="1" customWidth="1"/>
    <col min="15" max="15" width="26.1640625" customWidth="1"/>
    <col min="16" max="16" width="19.33203125" bestFit="1" customWidth="1"/>
    <col min="17" max="17" width="27.1640625" bestFit="1" customWidth="1"/>
    <col min="18" max="18" width="22.33203125" bestFit="1" customWidth="1"/>
    <col min="19" max="19" width="18.83203125" bestFit="1" customWidth="1"/>
    <col min="20" max="20" width="23" bestFit="1" customWidth="1"/>
    <col min="21" max="21" width="19.1640625" bestFit="1" customWidth="1"/>
    <col min="22" max="22" width="16.1640625" bestFit="1" customWidth="1"/>
    <col min="23" max="23" width="22" bestFit="1" customWidth="1"/>
    <col min="24" max="24" width="18.1640625" bestFit="1" customWidth="1"/>
    <col min="25" max="25" width="15.1640625" bestFit="1" customWidth="1"/>
    <col min="26" max="26" width="21.6640625" bestFit="1" customWidth="1"/>
    <col min="27" max="27" width="18.33203125" bestFit="1" customWidth="1"/>
    <col min="28" max="28" width="14.83203125" bestFit="1" customWidth="1"/>
    <col min="29" max="29" width="14" bestFit="1" customWidth="1"/>
    <col min="30" max="30" width="12" bestFit="1" customWidth="1"/>
    <col min="32" max="32" width="19.6640625" bestFit="1" customWidth="1"/>
    <col min="33" max="33" width="17.6640625" bestFit="1" customWidth="1"/>
    <col min="34" max="34" width="16.33203125" bestFit="1" customWidth="1"/>
  </cols>
  <sheetData>
    <row r="1" spans="1:35">
      <c r="B1" t="s">
        <v>62</v>
      </c>
      <c r="C1" s="3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96</v>
      </c>
      <c r="P1" t="s">
        <v>75</v>
      </c>
      <c r="Q1" t="s">
        <v>85</v>
      </c>
      <c r="R1" t="s">
        <v>76</v>
      </c>
      <c r="S1" s="3" t="s">
        <v>97</v>
      </c>
      <c r="T1" s="3" t="s">
        <v>101</v>
      </c>
      <c r="U1" s="3" t="s">
        <v>102</v>
      </c>
      <c r="V1" s="3" t="s">
        <v>103</v>
      </c>
      <c r="W1" s="3" t="s">
        <v>104</v>
      </c>
      <c r="X1" s="3" t="s">
        <v>105</v>
      </c>
      <c r="Y1" s="3" t="s">
        <v>106</v>
      </c>
      <c r="Z1" t="s">
        <v>137</v>
      </c>
      <c r="AA1" t="s">
        <v>136</v>
      </c>
      <c r="AB1" s="3" t="s">
        <v>138</v>
      </c>
      <c r="AC1" t="s">
        <v>82</v>
      </c>
      <c r="AD1" t="s">
        <v>83</v>
      </c>
      <c r="AE1" t="s">
        <v>84</v>
      </c>
      <c r="AF1" t="s">
        <v>139</v>
      </c>
      <c r="AG1" t="s">
        <v>140</v>
      </c>
      <c r="AH1" t="s">
        <v>141</v>
      </c>
      <c r="AI1" t="s">
        <v>142</v>
      </c>
    </row>
    <row r="2" spans="1:35">
      <c r="A2" t="s">
        <v>60</v>
      </c>
      <c r="B2">
        <f>1-'[1]Chr4 NDJ'!$J$208</f>
        <v>0.84293193717277481</v>
      </c>
      <c r="C2">
        <f>1-'[2]Chr4 NDJ'!$J$206</f>
        <v>0.94311926605504581</v>
      </c>
      <c r="D2">
        <f>1-'[2]Chr4 NDJ'!$J$207</f>
        <v>0.91975308641975306</v>
      </c>
      <c r="E2">
        <f>1-'[2]Chr4 NDJ'!$J$204</f>
        <v>0.86774941995359622</v>
      </c>
      <c r="F2">
        <f>1-'[2]Chr4 NDJ'!$J$203</f>
        <v>0.86788154897494307</v>
      </c>
      <c r="G2">
        <f>1-'[2]Chr4 NDJ'!$J$205</f>
        <v>0.8504784688995215</v>
      </c>
      <c r="H2" t="s">
        <v>81</v>
      </c>
      <c r="I2" t="s">
        <v>81</v>
      </c>
      <c r="J2" t="s">
        <v>81</v>
      </c>
      <c r="K2">
        <v>0.74890387858347385</v>
      </c>
      <c r="L2">
        <v>0.99804941482444731</v>
      </c>
      <c r="M2">
        <v>0.9976878612716763</v>
      </c>
      <c r="N2">
        <v>0.63647448179759625</v>
      </c>
      <c r="O2">
        <v>0.99925705794947994</v>
      </c>
      <c r="P2">
        <v>0.99937421777221525</v>
      </c>
      <c r="Q2">
        <v>0.47096644564998996</v>
      </c>
      <c r="R2">
        <v>0.51265541740674958</v>
      </c>
      <c r="S2">
        <v>0.61208609271523173</v>
      </c>
      <c r="T2">
        <v>0.50428396572827416</v>
      </c>
      <c r="U2">
        <v>0.51348416289592758</v>
      </c>
      <c r="V2">
        <v>0.50961538461538458</v>
      </c>
      <c r="W2">
        <v>0.54190296156269691</v>
      </c>
      <c r="X2">
        <v>0.47961884595023824</v>
      </c>
      <c r="Y2">
        <v>0.5</v>
      </c>
      <c r="Z2">
        <v>0.47730122899423127</v>
      </c>
      <c r="AA2">
        <v>0.4724677090414684</v>
      </c>
      <c r="AB2">
        <v>0.44816687737041722</v>
      </c>
      <c r="AC2">
        <f>AVERAGE(B2,E2)</f>
        <v>0.85534067856318552</v>
      </c>
      <c r="AD2">
        <f>AVERAGE(C2,F2)</f>
        <v>0.90550040751499439</v>
      </c>
      <c r="AE2">
        <f>AVERAGE(D2,G2)</f>
        <v>0.88511577765963723</v>
      </c>
      <c r="AF2">
        <f>AVERAGE(K2,N2)</f>
        <v>0.69268918019053505</v>
      </c>
      <c r="AG2">
        <f>AVERAGE(L2,O2)</f>
        <v>0.99865323638696357</v>
      </c>
      <c r="AH2">
        <f>AVERAGE(M2,P2)</f>
        <v>0.99853103952194577</v>
      </c>
    </row>
    <row r="3" spans="1:35">
      <c r="A3" t="s">
        <v>61</v>
      </c>
      <c r="B3">
        <f>'[2]Chr4 NDJ'!$H$208</f>
        <v>955</v>
      </c>
      <c r="C3">
        <f>'[2]Chr4 NDJ'!$H$206</f>
        <v>1635</v>
      </c>
      <c r="D3">
        <f>'[2]Chr4 NDJ'!$H$207</f>
        <v>1296</v>
      </c>
      <c r="E3">
        <f>'[2]Chr4 NDJ'!$H$204</f>
        <v>1293</v>
      </c>
      <c r="F3">
        <f>'[2]Chr4 NDJ'!$H$203</f>
        <v>1317</v>
      </c>
      <c r="G3">
        <f>'[2]Chr4 NDJ'!$H$205</f>
        <v>2508</v>
      </c>
      <c r="H3">
        <v>1216</v>
      </c>
      <c r="I3">
        <v>1539</v>
      </c>
      <c r="J3">
        <v>586</v>
      </c>
      <c r="K3">
        <v>5930</v>
      </c>
      <c r="L3">
        <v>1538</v>
      </c>
      <c r="M3">
        <v>865</v>
      </c>
      <c r="N3">
        <v>5741</v>
      </c>
      <c r="O3">
        <v>2692</v>
      </c>
      <c r="P3">
        <v>3196</v>
      </c>
      <c r="Q3">
        <v>4977</v>
      </c>
      <c r="R3">
        <v>4504</v>
      </c>
      <c r="S3">
        <v>6040</v>
      </c>
      <c r="T3">
        <v>3268</v>
      </c>
      <c r="U3">
        <v>5525</v>
      </c>
      <c r="V3">
        <v>5720</v>
      </c>
      <c r="W3">
        <v>3174</v>
      </c>
      <c r="X3">
        <v>5667</v>
      </c>
      <c r="Y3">
        <v>4606</v>
      </c>
      <c r="Z3">
        <v>3987</v>
      </c>
      <c r="AA3">
        <v>5884</v>
      </c>
      <c r="AB3">
        <v>4746</v>
      </c>
      <c r="AC3">
        <f t="shared" ref="AC3:AC7" si="0">AVERAGE(B3,E3)</f>
        <v>1124</v>
      </c>
      <c r="AD3">
        <f t="shared" ref="AD3:AD7" si="1">AVERAGE(C3,F3)</f>
        <v>1476</v>
      </c>
      <c r="AE3">
        <f t="shared" ref="AE3:AE7" si="2">AVERAGE(D3,G3)</f>
        <v>1902</v>
      </c>
      <c r="AF3">
        <f t="shared" ref="AF3:AF7" si="3">AVERAGE(K3,N3)</f>
        <v>5835.5</v>
      </c>
      <c r="AG3">
        <f>AVERAGE(L3,O3)</f>
        <v>2115</v>
      </c>
      <c r="AH3">
        <f t="shared" ref="AH3:AH7" si="4">AVERAGE(M3,P3)</f>
        <v>2030.5</v>
      </c>
    </row>
    <row r="4" spans="1:35">
      <c r="A4" t="s">
        <v>135</v>
      </c>
      <c r="B4">
        <f>'[2]Chr4 NDJ'!$I$208</f>
        <v>31.833333333333332</v>
      </c>
      <c r="C4">
        <f>'[2]Chr4 NDJ'!$I$206</f>
        <v>54.5</v>
      </c>
      <c r="D4">
        <f>'[2]Chr4 NDJ'!$I$207</f>
        <v>43.2</v>
      </c>
      <c r="E4">
        <f>'[2]Chr4 NDJ'!$I$204</f>
        <v>43.1</v>
      </c>
      <c r="F4">
        <f>'[2]Chr4 NDJ'!$I$203</f>
        <v>43.9</v>
      </c>
      <c r="G4">
        <f>'[2]Chr4 NDJ'!$I$205</f>
        <v>83.6</v>
      </c>
      <c r="H4">
        <f>H3/30</f>
        <v>40.533333333333331</v>
      </c>
      <c r="I4">
        <f>I3/30</f>
        <v>51.3</v>
      </c>
      <c r="J4">
        <f>J3/30</f>
        <v>19.533333333333335</v>
      </c>
      <c r="K4">
        <v>197.66666666666666</v>
      </c>
      <c r="L4">
        <v>51.266666666666666</v>
      </c>
      <c r="M4">
        <v>28.833333333333332</v>
      </c>
      <c r="N4">
        <v>197.9655172413793</v>
      </c>
      <c r="O4">
        <v>89.733333333333334</v>
      </c>
      <c r="P4">
        <v>106.53333333333333</v>
      </c>
      <c r="Q4">
        <v>165.9</v>
      </c>
      <c r="R4">
        <v>150.13333333333333</v>
      </c>
      <c r="S4">
        <v>201.33333333333334</v>
      </c>
      <c r="T4">
        <v>142.08695652173913</v>
      </c>
      <c r="U4">
        <v>221</v>
      </c>
      <c r="V4">
        <v>190.66666666666666</v>
      </c>
      <c r="W4">
        <v>122.07692307692308</v>
      </c>
      <c r="X4">
        <v>188.9</v>
      </c>
      <c r="Y4">
        <v>153.53333333333333</v>
      </c>
      <c r="Z4">
        <v>166.125</v>
      </c>
      <c r="AA4">
        <v>196.13333333333333</v>
      </c>
      <c r="AB4">
        <v>182.53846153846155</v>
      </c>
      <c r="AC4">
        <f t="shared" si="0"/>
        <v>37.466666666666669</v>
      </c>
      <c r="AD4">
        <f t="shared" si="1"/>
        <v>49.2</v>
      </c>
      <c r="AE4">
        <f t="shared" si="2"/>
        <v>63.4</v>
      </c>
      <c r="AF4">
        <f t="shared" si="3"/>
        <v>197.81609195402297</v>
      </c>
      <c r="AG4">
        <f>AVERAGE(L4,O4)</f>
        <v>70.5</v>
      </c>
      <c r="AH4">
        <f t="shared" si="4"/>
        <v>67.683333333333337</v>
      </c>
      <c r="AI4">
        <f>SUM(K4:AB4)/18</f>
        <v>152.91256620621311</v>
      </c>
    </row>
    <row r="5" spans="1:35">
      <c r="A5" t="s">
        <v>77</v>
      </c>
      <c r="B5">
        <v>2.072538860103627E-2</v>
      </c>
      <c r="C5">
        <v>0</v>
      </c>
      <c r="D5">
        <v>3.0816640986132513E-3</v>
      </c>
      <c r="E5">
        <v>6.1680801850424053E-3</v>
      </c>
      <c r="F5">
        <v>0</v>
      </c>
      <c r="G5">
        <v>0</v>
      </c>
      <c r="H5">
        <v>0</v>
      </c>
      <c r="I5">
        <f>1/I3</f>
        <v>6.4977257959714096E-4</v>
      </c>
      <c r="J5">
        <f>1/J3</f>
        <v>1.7064846416382253E-3</v>
      </c>
      <c r="K5">
        <v>0</v>
      </c>
      <c r="L5">
        <v>0</v>
      </c>
      <c r="M5" t="s">
        <v>81</v>
      </c>
      <c r="N5">
        <v>0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>
        <f t="shared" si="0"/>
        <v>1.3446734393039337E-2</v>
      </c>
      <c r="AD5">
        <f t="shared" si="1"/>
        <v>0</v>
      </c>
      <c r="AE5">
        <f t="shared" si="2"/>
        <v>1.5408320493066256E-3</v>
      </c>
      <c r="AF5">
        <f t="shared" si="3"/>
        <v>0</v>
      </c>
      <c r="AG5">
        <f t="shared" ref="AG5:AG7" si="5">AVERAGE(L5,O5)</f>
        <v>0</v>
      </c>
      <c r="AH5" t="s">
        <v>81</v>
      </c>
    </row>
    <row r="6" spans="1:35">
      <c r="A6" t="s">
        <v>78</v>
      </c>
      <c r="B6">
        <v>10</v>
      </c>
      <c r="C6">
        <v>1</v>
      </c>
      <c r="D6">
        <v>5</v>
      </c>
      <c r="E6">
        <v>4</v>
      </c>
      <c r="F6">
        <v>0</v>
      </c>
      <c r="G6">
        <v>2</v>
      </c>
      <c r="H6" t="s">
        <v>81</v>
      </c>
      <c r="I6" t="s">
        <v>81</v>
      </c>
      <c r="J6" t="s">
        <v>81</v>
      </c>
      <c r="K6">
        <v>0</v>
      </c>
      <c r="L6">
        <v>0</v>
      </c>
      <c r="M6">
        <v>0</v>
      </c>
      <c r="N6">
        <v>2</v>
      </c>
      <c r="O6" t="s">
        <v>81</v>
      </c>
      <c r="P6">
        <v>0</v>
      </c>
      <c r="Q6">
        <v>9</v>
      </c>
      <c r="R6" t="s">
        <v>81</v>
      </c>
      <c r="S6">
        <v>2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>
        <v>2</v>
      </c>
      <c r="Z6" t="s">
        <v>81</v>
      </c>
      <c r="AA6" t="s">
        <v>81</v>
      </c>
      <c r="AB6" t="s">
        <v>81</v>
      </c>
      <c r="AC6">
        <f t="shared" si="0"/>
        <v>7</v>
      </c>
      <c r="AD6">
        <f t="shared" si="1"/>
        <v>0.5</v>
      </c>
      <c r="AE6">
        <f t="shared" si="2"/>
        <v>3.5</v>
      </c>
      <c r="AF6">
        <f t="shared" si="3"/>
        <v>1</v>
      </c>
      <c r="AG6">
        <f t="shared" si="5"/>
        <v>0</v>
      </c>
      <c r="AH6">
        <f t="shared" si="4"/>
        <v>0</v>
      </c>
    </row>
    <row r="7" spans="1:35">
      <c r="A7" t="s">
        <v>79</v>
      </c>
      <c r="B7">
        <v>52</v>
      </c>
      <c r="C7">
        <v>5</v>
      </c>
      <c r="D7">
        <v>1</v>
      </c>
      <c r="E7">
        <v>95</v>
      </c>
      <c r="F7">
        <v>8</v>
      </c>
      <c r="G7">
        <v>3</v>
      </c>
      <c r="H7" t="s">
        <v>81</v>
      </c>
      <c r="I7" t="s">
        <v>81</v>
      </c>
      <c r="J7" t="s">
        <v>81</v>
      </c>
      <c r="K7">
        <v>4</v>
      </c>
      <c r="L7">
        <v>2</v>
      </c>
      <c r="M7" t="s">
        <v>81</v>
      </c>
      <c r="N7">
        <v>3</v>
      </c>
      <c r="O7">
        <v>7</v>
      </c>
      <c r="P7">
        <v>9</v>
      </c>
      <c r="Q7">
        <v>9</v>
      </c>
      <c r="R7" t="s">
        <v>81</v>
      </c>
      <c r="S7" t="s">
        <v>100</v>
      </c>
      <c r="T7" t="s">
        <v>81</v>
      </c>
      <c r="U7" t="s">
        <v>81</v>
      </c>
      <c r="V7" t="s">
        <v>81</v>
      </c>
      <c r="W7" t="s">
        <v>81</v>
      </c>
      <c r="X7">
        <v>2</v>
      </c>
      <c r="Y7">
        <v>6</v>
      </c>
      <c r="Z7" t="s">
        <v>81</v>
      </c>
      <c r="AA7" t="s">
        <v>81</v>
      </c>
      <c r="AB7" t="s">
        <v>81</v>
      </c>
      <c r="AC7">
        <f t="shared" si="0"/>
        <v>73.5</v>
      </c>
      <c r="AD7">
        <f t="shared" si="1"/>
        <v>6.5</v>
      </c>
      <c r="AE7">
        <f t="shared" si="2"/>
        <v>2</v>
      </c>
      <c r="AF7">
        <f t="shared" si="3"/>
        <v>3.5</v>
      </c>
      <c r="AG7">
        <f t="shared" si="5"/>
        <v>4.5</v>
      </c>
      <c r="AH7">
        <f t="shared" si="4"/>
        <v>9</v>
      </c>
    </row>
    <row r="8" spans="1:35">
      <c r="A8" t="s">
        <v>80</v>
      </c>
      <c r="B8">
        <v>1.8672199170124481E-2</v>
      </c>
      <c r="C8">
        <v>2.4434941967012829E-3</v>
      </c>
      <c r="D8">
        <v>1.0744435917114352E-2</v>
      </c>
      <c r="E8">
        <v>6.1469265367316339E-2</v>
      </c>
      <c r="F8">
        <v>3.0326004548900682E-3</v>
      </c>
      <c r="G8">
        <v>3.1847133757961785E-3</v>
      </c>
      <c r="H8" t="s">
        <v>81</v>
      </c>
      <c r="I8" t="s">
        <v>81</v>
      </c>
      <c r="J8" t="s">
        <v>81</v>
      </c>
    </row>
    <row r="9" spans="1:35">
      <c r="A9" t="s">
        <v>95</v>
      </c>
      <c r="L9">
        <v>0.50891410048622365</v>
      </c>
      <c r="O9" s="2">
        <v>0.46882217090069284</v>
      </c>
      <c r="R9">
        <v>0.56745182012847961</v>
      </c>
      <c r="U9">
        <v>0.46566383257030741</v>
      </c>
      <c r="X9">
        <v>0.48094895758447159</v>
      </c>
      <c r="AA9">
        <v>0.49725490196078431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4"/>
  <sheetViews>
    <sheetView tabSelected="1" workbookViewId="0">
      <selection activeCell="A42" sqref="A42:Q75"/>
    </sheetView>
  </sheetViews>
  <sheetFormatPr baseColWidth="10" defaultRowHeight="16"/>
  <cols>
    <col min="2" max="2" width="12.83203125" bestFit="1" customWidth="1"/>
    <col min="3" max="3" width="13.6640625" bestFit="1" customWidth="1"/>
    <col min="4" max="4" width="13.5" bestFit="1" customWidth="1"/>
    <col min="5" max="5" width="14" bestFit="1" customWidth="1"/>
    <col min="6" max="6" width="11.5" bestFit="1" customWidth="1"/>
    <col min="7" max="7" width="13.83203125" bestFit="1" customWidth="1"/>
    <col min="8" max="8" width="12.1640625" bestFit="1" customWidth="1"/>
    <col min="9" max="10" width="15.1640625" bestFit="1" customWidth="1"/>
    <col min="11" max="11" width="12.6640625" bestFit="1" customWidth="1"/>
    <col min="12" max="12" width="15" bestFit="1" customWidth="1"/>
    <col min="13" max="13" width="12.5" bestFit="1" customWidth="1"/>
    <col min="14" max="14" width="15.83203125" bestFit="1" customWidth="1"/>
    <col min="15" max="15" width="13.33203125" bestFit="1" customWidth="1"/>
    <col min="16" max="16" width="15.6640625" bestFit="1" customWidth="1"/>
    <col min="17" max="17" width="13.1640625" bestFit="1" customWidth="1"/>
  </cols>
  <sheetData>
    <row r="1" spans="1:17">
      <c r="A1" t="s">
        <v>44</v>
      </c>
    </row>
    <row r="2" spans="1:17">
      <c r="A2" t="s">
        <v>87</v>
      </c>
    </row>
    <row r="4" spans="1:17">
      <c r="A4" s="1" t="s">
        <v>88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91</v>
      </c>
      <c r="K5" s="1" t="s">
        <v>92</v>
      </c>
      <c r="L5" s="1" t="s">
        <v>93</v>
      </c>
      <c r="M5" s="1" t="s">
        <v>94</v>
      </c>
      <c r="N5" s="1"/>
      <c r="O5" s="1"/>
      <c r="P5" s="1"/>
      <c r="Q5" s="1"/>
    </row>
    <row r="6" spans="1:17">
      <c r="A6">
        <v>1</v>
      </c>
      <c r="B6">
        <f>SUM(C6+D6)</f>
        <v>21</v>
      </c>
      <c r="C6">
        <f>SUM(E6+F6)</f>
        <v>21</v>
      </c>
      <c r="D6">
        <f>SUM(G6+H6)</f>
        <v>0</v>
      </c>
      <c r="E6">
        <v>10</v>
      </c>
      <c r="F6">
        <v>11</v>
      </c>
      <c r="G6">
        <v>0</v>
      </c>
      <c r="H6">
        <v>0</v>
      </c>
      <c r="J6">
        <v>4</v>
      </c>
    </row>
    <row r="7" spans="1:17">
      <c r="A7">
        <v>2</v>
      </c>
      <c r="B7">
        <f t="shared" ref="B7:B36" si="0">SUM(C7+D7)</f>
        <v>25</v>
      </c>
      <c r="C7">
        <f t="shared" ref="C7:C35" si="1">SUM(E7+F7)</f>
        <v>25</v>
      </c>
      <c r="D7">
        <f t="shared" ref="D7:D35" si="2">SUM(G7+H7)</f>
        <v>0</v>
      </c>
      <c r="E7">
        <v>13</v>
      </c>
      <c r="F7">
        <v>12</v>
      </c>
      <c r="G7">
        <v>0</v>
      </c>
      <c r="H7">
        <v>0</v>
      </c>
      <c r="J7">
        <v>9</v>
      </c>
      <c r="K7">
        <v>4</v>
      </c>
    </row>
    <row r="8" spans="1:17">
      <c r="A8">
        <v>3</v>
      </c>
      <c r="B8">
        <f t="shared" si="0"/>
        <v>22</v>
      </c>
      <c r="C8">
        <f t="shared" si="1"/>
        <v>22</v>
      </c>
      <c r="D8">
        <f t="shared" si="2"/>
        <v>0</v>
      </c>
      <c r="E8">
        <v>9</v>
      </c>
      <c r="F8">
        <v>13</v>
      </c>
      <c r="G8">
        <v>0</v>
      </c>
      <c r="H8">
        <v>0</v>
      </c>
      <c r="K8">
        <v>4</v>
      </c>
    </row>
    <row r="9" spans="1:17">
      <c r="A9">
        <v>4</v>
      </c>
      <c r="B9">
        <f t="shared" si="0"/>
        <v>49</v>
      </c>
      <c r="C9">
        <f t="shared" si="1"/>
        <v>49</v>
      </c>
      <c r="D9">
        <f t="shared" si="2"/>
        <v>0</v>
      </c>
      <c r="E9">
        <v>25</v>
      </c>
      <c r="F9">
        <v>24</v>
      </c>
      <c r="G9">
        <v>0</v>
      </c>
      <c r="H9">
        <v>0</v>
      </c>
      <c r="J9">
        <v>10</v>
      </c>
      <c r="K9">
        <v>14</v>
      </c>
    </row>
    <row r="10" spans="1:17">
      <c r="A10">
        <v>5</v>
      </c>
      <c r="B10">
        <f t="shared" si="0"/>
        <v>42</v>
      </c>
      <c r="C10">
        <f t="shared" si="1"/>
        <v>42</v>
      </c>
      <c r="D10">
        <f t="shared" si="2"/>
        <v>0</v>
      </c>
      <c r="E10">
        <v>20</v>
      </c>
      <c r="F10">
        <v>22</v>
      </c>
      <c r="G10">
        <v>0</v>
      </c>
      <c r="H10">
        <v>0</v>
      </c>
      <c r="J10">
        <v>12</v>
      </c>
    </row>
    <row r="11" spans="1:17">
      <c r="A11">
        <v>6</v>
      </c>
      <c r="B11">
        <f t="shared" si="0"/>
        <v>117</v>
      </c>
      <c r="C11">
        <f t="shared" si="1"/>
        <v>116</v>
      </c>
      <c r="D11">
        <f t="shared" si="2"/>
        <v>1</v>
      </c>
      <c r="E11">
        <v>56</v>
      </c>
      <c r="F11">
        <v>60</v>
      </c>
      <c r="G11">
        <v>1</v>
      </c>
      <c r="H11">
        <v>0</v>
      </c>
      <c r="J11">
        <v>23</v>
      </c>
      <c r="K11">
        <v>29</v>
      </c>
      <c r="L11">
        <v>1</v>
      </c>
    </row>
    <row r="12" spans="1:17">
      <c r="A12">
        <v>7</v>
      </c>
      <c r="B12">
        <f t="shared" si="0"/>
        <v>67</v>
      </c>
      <c r="C12">
        <f t="shared" si="1"/>
        <v>66</v>
      </c>
      <c r="D12">
        <f t="shared" si="2"/>
        <v>1</v>
      </c>
      <c r="E12">
        <v>27</v>
      </c>
      <c r="F12">
        <v>39</v>
      </c>
      <c r="G12">
        <v>0</v>
      </c>
      <c r="H12">
        <v>1</v>
      </c>
      <c r="I12" t="s">
        <v>43</v>
      </c>
      <c r="J12">
        <v>15</v>
      </c>
      <c r="K12">
        <v>20</v>
      </c>
      <c r="M12">
        <v>1</v>
      </c>
    </row>
    <row r="13" spans="1:17">
      <c r="A13">
        <v>8</v>
      </c>
      <c r="B13">
        <f t="shared" si="0"/>
        <v>120</v>
      </c>
      <c r="C13">
        <f t="shared" si="1"/>
        <v>120</v>
      </c>
      <c r="D13">
        <f t="shared" si="2"/>
        <v>0</v>
      </c>
      <c r="E13">
        <v>50</v>
      </c>
      <c r="F13">
        <v>70</v>
      </c>
      <c r="G13">
        <v>0</v>
      </c>
      <c r="H13">
        <v>0</v>
      </c>
      <c r="J13">
        <v>26</v>
      </c>
      <c r="K13">
        <v>30</v>
      </c>
    </row>
    <row r="14" spans="1:17">
      <c r="A14">
        <v>9</v>
      </c>
      <c r="B14">
        <f t="shared" si="0"/>
        <v>162</v>
      </c>
      <c r="C14">
        <f t="shared" si="1"/>
        <v>162</v>
      </c>
      <c r="D14">
        <f t="shared" si="2"/>
        <v>0</v>
      </c>
      <c r="E14">
        <v>84</v>
      </c>
      <c r="F14">
        <v>78</v>
      </c>
      <c r="G14">
        <v>0</v>
      </c>
      <c r="H14">
        <v>0</v>
      </c>
      <c r="J14">
        <v>46</v>
      </c>
      <c r="K14">
        <v>44</v>
      </c>
    </row>
    <row r="15" spans="1:17">
      <c r="A15">
        <v>10</v>
      </c>
      <c r="B15">
        <f t="shared" si="0"/>
        <v>107</v>
      </c>
      <c r="C15">
        <f t="shared" si="1"/>
        <v>107</v>
      </c>
      <c r="D15">
        <f t="shared" si="2"/>
        <v>0</v>
      </c>
      <c r="E15">
        <v>71</v>
      </c>
      <c r="F15">
        <v>36</v>
      </c>
      <c r="G15">
        <v>0</v>
      </c>
      <c r="H15">
        <v>0</v>
      </c>
      <c r="K15">
        <v>24</v>
      </c>
    </row>
    <row r="16" spans="1:17">
      <c r="A16">
        <v>11</v>
      </c>
      <c r="B16">
        <f t="shared" si="0"/>
        <v>60</v>
      </c>
      <c r="C16">
        <f t="shared" si="1"/>
        <v>60</v>
      </c>
      <c r="D16">
        <f t="shared" si="2"/>
        <v>0</v>
      </c>
      <c r="E16">
        <v>20</v>
      </c>
      <c r="F16">
        <v>40</v>
      </c>
      <c r="G16">
        <v>0</v>
      </c>
      <c r="H16">
        <v>0</v>
      </c>
    </row>
    <row r="17" spans="1:9">
      <c r="A17">
        <v>12</v>
      </c>
      <c r="B17">
        <f t="shared" si="0"/>
        <v>13</v>
      </c>
      <c r="C17">
        <f t="shared" si="1"/>
        <v>13</v>
      </c>
      <c r="D17">
        <f t="shared" si="2"/>
        <v>0</v>
      </c>
      <c r="E17">
        <v>0</v>
      </c>
      <c r="F17">
        <v>13</v>
      </c>
      <c r="G17">
        <v>0</v>
      </c>
      <c r="H17">
        <v>0</v>
      </c>
      <c r="I17" t="s">
        <v>43</v>
      </c>
    </row>
    <row r="18" spans="1:9">
      <c r="A18">
        <v>13</v>
      </c>
      <c r="B18">
        <f t="shared" si="0"/>
        <v>36</v>
      </c>
      <c r="C18">
        <f t="shared" si="1"/>
        <v>36</v>
      </c>
      <c r="D18">
        <f t="shared" si="2"/>
        <v>0</v>
      </c>
      <c r="E18">
        <v>13</v>
      </c>
      <c r="F18">
        <v>23</v>
      </c>
      <c r="G18">
        <v>0</v>
      </c>
      <c r="H18">
        <v>0</v>
      </c>
    </row>
    <row r="19" spans="1:9">
      <c r="A19">
        <v>14</v>
      </c>
      <c r="B19">
        <f t="shared" si="0"/>
        <v>51</v>
      </c>
      <c r="C19">
        <f t="shared" si="1"/>
        <v>51</v>
      </c>
      <c r="D19">
        <f t="shared" si="2"/>
        <v>0</v>
      </c>
      <c r="E19">
        <v>34</v>
      </c>
      <c r="F19">
        <v>17</v>
      </c>
      <c r="G19">
        <v>0</v>
      </c>
      <c r="H19">
        <v>0</v>
      </c>
      <c r="I19" t="s">
        <v>47</v>
      </c>
    </row>
    <row r="20" spans="1:9">
      <c r="A20">
        <v>15</v>
      </c>
      <c r="B20">
        <f t="shared" si="0"/>
        <v>9</v>
      </c>
      <c r="C20">
        <f t="shared" si="1"/>
        <v>9</v>
      </c>
      <c r="D20">
        <f t="shared" si="2"/>
        <v>0</v>
      </c>
      <c r="E20">
        <v>5</v>
      </c>
      <c r="F20">
        <v>4</v>
      </c>
      <c r="G20">
        <v>0</v>
      </c>
      <c r="H20">
        <v>0</v>
      </c>
    </row>
    <row r="21" spans="1:9">
      <c r="A21">
        <v>16</v>
      </c>
      <c r="B21">
        <f t="shared" si="0"/>
        <v>45</v>
      </c>
      <c r="C21">
        <f t="shared" si="1"/>
        <v>45</v>
      </c>
      <c r="D21">
        <f t="shared" si="2"/>
        <v>0</v>
      </c>
      <c r="E21">
        <v>13</v>
      </c>
      <c r="F21">
        <v>32</v>
      </c>
      <c r="G21">
        <v>0</v>
      </c>
      <c r="H21">
        <v>0</v>
      </c>
    </row>
    <row r="22" spans="1:9">
      <c r="A22">
        <v>17</v>
      </c>
      <c r="B22">
        <f t="shared" si="0"/>
        <v>63</v>
      </c>
      <c r="C22">
        <f t="shared" si="1"/>
        <v>63</v>
      </c>
      <c r="D22">
        <f t="shared" si="2"/>
        <v>0</v>
      </c>
      <c r="E22">
        <v>18</v>
      </c>
      <c r="F22">
        <v>45</v>
      </c>
      <c r="G22">
        <v>0</v>
      </c>
      <c r="H22">
        <v>0</v>
      </c>
      <c r="I22" t="s">
        <v>89</v>
      </c>
    </row>
    <row r="23" spans="1:9">
      <c r="A23">
        <v>18</v>
      </c>
      <c r="B23">
        <f t="shared" si="0"/>
        <v>15</v>
      </c>
      <c r="C23">
        <f t="shared" si="1"/>
        <v>15</v>
      </c>
      <c r="D23">
        <f t="shared" si="2"/>
        <v>0</v>
      </c>
      <c r="E23">
        <v>6</v>
      </c>
      <c r="F23">
        <v>9</v>
      </c>
      <c r="G23">
        <v>0</v>
      </c>
      <c r="H23">
        <v>0</v>
      </c>
    </row>
    <row r="24" spans="1:9">
      <c r="A24">
        <v>19</v>
      </c>
      <c r="B24">
        <f t="shared" si="0"/>
        <v>43</v>
      </c>
      <c r="C24">
        <f t="shared" si="1"/>
        <v>43</v>
      </c>
      <c r="D24">
        <f t="shared" si="2"/>
        <v>0</v>
      </c>
      <c r="E24">
        <v>15</v>
      </c>
      <c r="F24">
        <v>28</v>
      </c>
      <c r="G24">
        <v>0</v>
      </c>
      <c r="H24">
        <v>0</v>
      </c>
    </row>
    <row r="25" spans="1:9">
      <c r="A25">
        <v>20</v>
      </c>
      <c r="B25">
        <f t="shared" si="0"/>
        <v>51</v>
      </c>
      <c r="C25">
        <f t="shared" si="1"/>
        <v>51</v>
      </c>
      <c r="D25">
        <f t="shared" si="2"/>
        <v>0</v>
      </c>
      <c r="E25">
        <v>29</v>
      </c>
      <c r="F25">
        <v>22</v>
      </c>
      <c r="G25">
        <v>0</v>
      </c>
      <c r="H25">
        <v>0</v>
      </c>
    </row>
    <row r="26" spans="1:9">
      <c r="A26">
        <v>21</v>
      </c>
      <c r="B26">
        <f t="shared" si="0"/>
        <v>0</v>
      </c>
      <c r="C26">
        <f t="shared" si="1"/>
        <v>0</v>
      </c>
      <c r="D26">
        <f t="shared" si="2"/>
        <v>0</v>
      </c>
      <c r="E26">
        <v>0</v>
      </c>
      <c r="F26">
        <v>0</v>
      </c>
      <c r="G26">
        <v>0</v>
      </c>
      <c r="H26">
        <v>0</v>
      </c>
    </row>
    <row r="27" spans="1:9">
      <c r="A27">
        <v>22</v>
      </c>
      <c r="B27">
        <f t="shared" si="0"/>
        <v>8</v>
      </c>
      <c r="C27">
        <f t="shared" si="1"/>
        <v>8</v>
      </c>
      <c r="D27">
        <f t="shared" si="2"/>
        <v>0</v>
      </c>
      <c r="E27">
        <v>0</v>
      </c>
      <c r="F27">
        <v>8</v>
      </c>
      <c r="G27">
        <v>0</v>
      </c>
      <c r="H27">
        <v>0</v>
      </c>
    </row>
    <row r="28" spans="1:9">
      <c r="A28">
        <v>23</v>
      </c>
      <c r="B28">
        <f t="shared" si="0"/>
        <v>59</v>
      </c>
      <c r="C28">
        <f t="shared" si="1"/>
        <v>59</v>
      </c>
      <c r="D28">
        <f t="shared" si="2"/>
        <v>0</v>
      </c>
      <c r="E28">
        <v>35</v>
      </c>
      <c r="F28">
        <v>24</v>
      </c>
      <c r="G28">
        <v>0</v>
      </c>
      <c r="H28">
        <v>0</v>
      </c>
    </row>
    <row r="29" spans="1:9">
      <c r="A29">
        <v>24</v>
      </c>
      <c r="B29">
        <f t="shared" si="0"/>
        <v>79</v>
      </c>
      <c r="C29">
        <f t="shared" si="1"/>
        <v>79</v>
      </c>
      <c r="D29">
        <f t="shared" si="2"/>
        <v>0</v>
      </c>
      <c r="E29">
        <v>40</v>
      </c>
      <c r="F29">
        <v>39</v>
      </c>
      <c r="G29">
        <v>0</v>
      </c>
      <c r="H29">
        <v>0</v>
      </c>
      <c r="I29" t="s">
        <v>43</v>
      </c>
    </row>
    <row r="30" spans="1:9">
      <c r="A30">
        <v>25</v>
      </c>
      <c r="B30">
        <f t="shared" si="0"/>
        <v>51</v>
      </c>
      <c r="C30">
        <f t="shared" si="1"/>
        <v>50</v>
      </c>
      <c r="D30">
        <f t="shared" si="2"/>
        <v>1</v>
      </c>
      <c r="E30">
        <v>20</v>
      </c>
      <c r="F30">
        <v>30</v>
      </c>
      <c r="G30">
        <v>0</v>
      </c>
      <c r="H30">
        <v>1</v>
      </c>
    </row>
    <row r="31" spans="1:9">
      <c r="A31">
        <v>26</v>
      </c>
      <c r="B31">
        <f t="shared" si="0"/>
        <v>45</v>
      </c>
      <c r="C31">
        <f t="shared" si="1"/>
        <v>45</v>
      </c>
      <c r="D31">
        <f t="shared" si="2"/>
        <v>0</v>
      </c>
      <c r="E31">
        <v>18</v>
      </c>
      <c r="F31">
        <v>27</v>
      </c>
      <c r="G31">
        <v>0</v>
      </c>
      <c r="H31">
        <v>0</v>
      </c>
      <c r="I31" t="s">
        <v>15</v>
      </c>
    </row>
    <row r="32" spans="1:9">
      <c r="A32">
        <v>27</v>
      </c>
      <c r="B32">
        <f t="shared" si="0"/>
        <v>52</v>
      </c>
      <c r="C32">
        <f t="shared" si="1"/>
        <v>52</v>
      </c>
      <c r="D32">
        <f t="shared" si="2"/>
        <v>0</v>
      </c>
      <c r="E32">
        <v>23</v>
      </c>
      <c r="F32">
        <v>29</v>
      </c>
      <c r="G32">
        <v>0</v>
      </c>
      <c r="H32">
        <v>0</v>
      </c>
      <c r="I32" t="s">
        <v>43</v>
      </c>
    </row>
    <row r="33" spans="1:17">
      <c r="A33">
        <v>28</v>
      </c>
      <c r="B33">
        <f t="shared" si="0"/>
        <v>2</v>
      </c>
      <c r="C33">
        <f t="shared" si="1"/>
        <v>2</v>
      </c>
      <c r="D33">
        <f t="shared" si="2"/>
        <v>0</v>
      </c>
      <c r="E33">
        <v>0</v>
      </c>
      <c r="F33">
        <v>2</v>
      </c>
      <c r="G33">
        <v>0</v>
      </c>
      <c r="H33">
        <v>0</v>
      </c>
    </row>
    <row r="34" spans="1:17">
      <c r="A34">
        <v>29</v>
      </c>
      <c r="B34">
        <f t="shared" si="0"/>
        <v>0</v>
      </c>
      <c r="C34">
        <f t="shared" si="1"/>
        <v>0</v>
      </c>
      <c r="D34">
        <f t="shared" si="2"/>
        <v>0</v>
      </c>
      <c r="E34">
        <v>0</v>
      </c>
      <c r="F34">
        <v>0</v>
      </c>
      <c r="G34">
        <v>0</v>
      </c>
      <c r="H34">
        <v>0</v>
      </c>
    </row>
    <row r="35" spans="1:17">
      <c r="A35">
        <v>30</v>
      </c>
      <c r="B35">
        <f t="shared" si="0"/>
        <v>124</v>
      </c>
      <c r="C35">
        <f t="shared" si="1"/>
        <v>124</v>
      </c>
      <c r="D35">
        <f t="shared" si="2"/>
        <v>0</v>
      </c>
      <c r="E35">
        <v>81</v>
      </c>
      <c r="F35">
        <v>43</v>
      </c>
      <c r="G35">
        <v>0</v>
      </c>
      <c r="H35">
        <v>0</v>
      </c>
    </row>
    <row r="36" spans="1:17">
      <c r="A36" s="1" t="s">
        <v>18</v>
      </c>
      <c r="B36" s="1">
        <f t="shared" si="0"/>
        <v>1538</v>
      </c>
      <c r="C36" s="1">
        <f>SUM(C6:C35)</f>
        <v>1535</v>
      </c>
      <c r="D36" s="1">
        <f t="shared" ref="D36:H36" si="3">SUM(D6:D35)</f>
        <v>3</v>
      </c>
      <c r="E36" s="1">
        <f t="shared" si="3"/>
        <v>735</v>
      </c>
      <c r="F36" s="1">
        <f t="shared" si="3"/>
        <v>800</v>
      </c>
      <c r="G36" s="1">
        <f t="shared" si="3"/>
        <v>1</v>
      </c>
      <c r="H36" s="1">
        <f t="shared" si="3"/>
        <v>2</v>
      </c>
    </row>
    <row r="37" spans="1:17">
      <c r="A37" s="1" t="s">
        <v>19</v>
      </c>
      <c r="B37" s="1">
        <f>B36/30</f>
        <v>51.266666666666666</v>
      </c>
      <c r="C37" s="1">
        <f t="shared" ref="C37:H37" si="4">C36/30</f>
        <v>51.166666666666664</v>
      </c>
      <c r="D37" s="1">
        <f t="shared" si="4"/>
        <v>0.1</v>
      </c>
      <c r="E37" s="1">
        <f t="shared" si="4"/>
        <v>24.5</v>
      </c>
      <c r="F37" s="1">
        <f t="shared" si="4"/>
        <v>26.666666666666668</v>
      </c>
      <c r="G37" s="1">
        <f t="shared" si="4"/>
        <v>3.3333333333333333E-2</v>
      </c>
      <c r="H37" s="1">
        <f t="shared" si="4"/>
        <v>6.6666666666666666E-2</v>
      </c>
    </row>
    <row r="38" spans="1:17">
      <c r="A38" s="1" t="s">
        <v>54</v>
      </c>
      <c r="B38" s="1">
        <f>C36/B36</f>
        <v>0.99804941482444731</v>
      </c>
      <c r="C38" s="1"/>
      <c r="D38" s="1"/>
      <c r="E38" s="1"/>
      <c r="F38" s="1"/>
      <c r="G38" s="1"/>
      <c r="H38" s="1"/>
    </row>
    <row r="39" spans="1:17">
      <c r="A39" s="1" t="s">
        <v>95</v>
      </c>
      <c r="B39" s="1">
        <f>(J6+J7+SUM(K7:K9)+SUM(J9:J14)+SUM(K11:K15))/(SUM(E6:E7)+SUM(F7:F9)+SUM(E9:E14)+SUM(F11:F15))</f>
        <v>0.50891410048622365</v>
      </c>
    </row>
    <row r="40" spans="1:17">
      <c r="A40" s="1"/>
      <c r="B40" s="1"/>
    </row>
    <row r="42" spans="1:17">
      <c r="A42" s="1" t="s">
        <v>30</v>
      </c>
    </row>
    <row r="43" spans="1:17">
      <c r="A43" s="1" t="s">
        <v>0</v>
      </c>
      <c r="B43" s="1" t="s">
        <v>20</v>
      </c>
      <c r="C43" s="1" t="s">
        <v>1</v>
      </c>
      <c r="D43" s="1" t="s">
        <v>21</v>
      </c>
      <c r="E43" s="1" t="s">
        <v>4</v>
      </c>
      <c r="F43" s="1" t="s">
        <v>3</v>
      </c>
      <c r="G43" s="1" t="s">
        <v>22</v>
      </c>
      <c r="H43" s="1" t="s">
        <v>23</v>
      </c>
      <c r="I43" s="1" t="s">
        <v>14</v>
      </c>
      <c r="J43" s="1" t="s">
        <v>7</v>
      </c>
      <c r="K43" s="1" t="s">
        <v>6</v>
      </c>
      <c r="L43" s="1" t="s">
        <v>24</v>
      </c>
      <c r="M43" s="1" t="s">
        <v>25</v>
      </c>
      <c r="N43" s="1" t="s">
        <v>11</v>
      </c>
      <c r="O43" s="1" t="s">
        <v>10</v>
      </c>
      <c r="P43" s="1" t="s">
        <v>26</v>
      </c>
      <c r="Q43" s="1" t="s">
        <v>27</v>
      </c>
    </row>
    <row r="44" spans="1:17">
      <c r="A44">
        <v>1</v>
      </c>
      <c r="B44">
        <f>SUM(C44+D44)</f>
        <v>1</v>
      </c>
      <c r="C44">
        <f>SUM(E44+F44)</f>
        <v>1</v>
      </c>
      <c r="D44">
        <f>SUM(G44+H44)</f>
        <v>0</v>
      </c>
      <c r="E44">
        <f>SUM(J44+N44)</f>
        <v>0</v>
      </c>
      <c r="F44">
        <f>SUM(K44+O44)</f>
        <v>1</v>
      </c>
      <c r="G44">
        <f>SUM(L44+P44)</f>
        <v>0</v>
      </c>
      <c r="H44">
        <f>SUM(M44+Q44)</f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</row>
    <row r="45" spans="1:17">
      <c r="A45">
        <v>2</v>
      </c>
      <c r="B45">
        <f t="shared" ref="B45:B74" si="5">SUM(C45+D45)</f>
        <v>46</v>
      </c>
      <c r="C45">
        <f t="shared" ref="C45:C73" si="6">SUM(E45+F45)</f>
        <v>46</v>
      </c>
      <c r="D45">
        <f t="shared" ref="D45:D73" si="7">SUM(G45+H45)</f>
        <v>0</v>
      </c>
      <c r="E45">
        <f t="shared" ref="E45:E52" si="8">SUM(J45+N45)</f>
        <v>27</v>
      </c>
      <c r="F45">
        <f t="shared" ref="F45:F52" si="9">SUM(K45+O45)</f>
        <v>19</v>
      </c>
      <c r="G45">
        <f t="shared" ref="G45:G48" si="10">SUM(L45+P45)</f>
        <v>0</v>
      </c>
      <c r="H45">
        <f t="shared" ref="H45:H48" si="11">SUM(M45+Q45)</f>
        <v>0</v>
      </c>
      <c r="J45">
        <v>23</v>
      </c>
      <c r="K45">
        <v>15</v>
      </c>
      <c r="L45">
        <v>0</v>
      </c>
      <c r="M45">
        <v>0</v>
      </c>
      <c r="N45">
        <v>4</v>
      </c>
      <c r="O45">
        <v>4</v>
      </c>
      <c r="P45">
        <v>0</v>
      </c>
      <c r="Q45">
        <v>0</v>
      </c>
    </row>
    <row r="46" spans="1:17">
      <c r="A46">
        <v>3</v>
      </c>
      <c r="B46">
        <f t="shared" si="5"/>
        <v>6</v>
      </c>
      <c r="C46">
        <f t="shared" si="6"/>
        <v>6</v>
      </c>
      <c r="D46">
        <f t="shared" si="7"/>
        <v>0</v>
      </c>
      <c r="E46">
        <f t="shared" si="8"/>
        <v>6</v>
      </c>
      <c r="F46">
        <f t="shared" si="9"/>
        <v>0</v>
      </c>
      <c r="G46">
        <f t="shared" si="10"/>
        <v>0</v>
      </c>
      <c r="H46">
        <f t="shared" si="11"/>
        <v>0</v>
      </c>
      <c r="J46">
        <v>4</v>
      </c>
      <c r="K46">
        <v>0</v>
      </c>
      <c r="L46">
        <v>0</v>
      </c>
      <c r="M46">
        <v>0</v>
      </c>
      <c r="N46">
        <v>2</v>
      </c>
      <c r="O46">
        <v>0</v>
      </c>
      <c r="P46">
        <v>0</v>
      </c>
      <c r="Q46">
        <v>0</v>
      </c>
    </row>
    <row r="47" spans="1:17">
      <c r="A47">
        <v>4</v>
      </c>
      <c r="B47">
        <f t="shared" si="5"/>
        <v>32</v>
      </c>
      <c r="C47">
        <f t="shared" si="6"/>
        <v>32</v>
      </c>
      <c r="D47">
        <f t="shared" si="7"/>
        <v>0</v>
      </c>
      <c r="E47">
        <f t="shared" si="8"/>
        <v>32</v>
      </c>
      <c r="F47">
        <f t="shared" si="9"/>
        <v>0</v>
      </c>
      <c r="G47">
        <f t="shared" si="10"/>
        <v>0</v>
      </c>
      <c r="H47">
        <f t="shared" si="11"/>
        <v>0</v>
      </c>
      <c r="J47">
        <v>19</v>
      </c>
      <c r="K47">
        <v>0</v>
      </c>
      <c r="L47">
        <v>0</v>
      </c>
      <c r="M47">
        <v>0</v>
      </c>
      <c r="N47">
        <v>13</v>
      </c>
      <c r="O47">
        <v>0</v>
      </c>
      <c r="P47">
        <v>0</v>
      </c>
      <c r="Q47">
        <v>0</v>
      </c>
    </row>
    <row r="48" spans="1:17">
      <c r="A48">
        <v>5</v>
      </c>
      <c r="B48">
        <f t="shared" si="5"/>
        <v>19</v>
      </c>
      <c r="C48">
        <f t="shared" si="6"/>
        <v>19</v>
      </c>
      <c r="D48">
        <f t="shared" si="7"/>
        <v>0</v>
      </c>
      <c r="E48">
        <f t="shared" si="8"/>
        <v>1</v>
      </c>
      <c r="F48">
        <f t="shared" si="9"/>
        <v>18</v>
      </c>
      <c r="G48">
        <f t="shared" si="10"/>
        <v>0</v>
      </c>
      <c r="H48">
        <f t="shared" si="11"/>
        <v>0</v>
      </c>
      <c r="J48">
        <v>1</v>
      </c>
      <c r="K48">
        <v>8</v>
      </c>
      <c r="L48">
        <v>0</v>
      </c>
      <c r="M48">
        <v>0</v>
      </c>
      <c r="N48">
        <v>0</v>
      </c>
      <c r="O48">
        <v>10</v>
      </c>
      <c r="P48">
        <v>0</v>
      </c>
      <c r="Q48">
        <v>0</v>
      </c>
    </row>
    <row r="49" spans="1:17">
      <c r="A49">
        <v>6</v>
      </c>
      <c r="B49">
        <f t="shared" si="5"/>
        <v>27</v>
      </c>
      <c r="C49">
        <f t="shared" si="6"/>
        <v>27</v>
      </c>
      <c r="D49">
        <f t="shared" si="7"/>
        <v>0</v>
      </c>
      <c r="E49">
        <f t="shared" si="8"/>
        <v>0</v>
      </c>
      <c r="F49">
        <f t="shared" si="9"/>
        <v>27</v>
      </c>
      <c r="G49">
        <v>0</v>
      </c>
      <c r="H49">
        <v>0</v>
      </c>
      <c r="J49">
        <v>0</v>
      </c>
      <c r="K49">
        <v>11</v>
      </c>
      <c r="L49">
        <v>0</v>
      </c>
      <c r="M49">
        <v>0</v>
      </c>
      <c r="N49">
        <v>0</v>
      </c>
      <c r="O49">
        <v>16</v>
      </c>
      <c r="P49">
        <v>0</v>
      </c>
      <c r="Q49">
        <v>0</v>
      </c>
    </row>
    <row r="50" spans="1:17">
      <c r="A50">
        <v>7</v>
      </c>
      <c r="B50">
        <f t="shared" si="5"/>
        <v>14</v>
      </c>
      <c r="C50">
        <f t="shared" si="6"/>
        <v>14</v>
      </c>
      <c r="D50">
        <f t="shared" si="7"/>
        <v>0</v>
      </c>
      <c r="E50">
        <f t="shared" si="8"/>
        <v>0</v>
      </c>
      <c r="F50">
        <f t="shared" si="9"/>
        <v>14</v>
      </c>
      <c r="G50">
        <v>0</v>
      </c>
      <c r="H50">
        <v>0</v>
      </c>
      <c r="J50">
        <v>0</v>
      </c>
      <c r="K50">
        <v>7</v>
      </c>
      <c r="L50">
        <v>0</v>
      </c>
      <c r="M50">
        <v>0</v>
      </c>
      <c r="N50">
        <v>0</v>
      </c>
      <c r="O50">
        <v>7</v>
      </c>
      <c r="P50">
        <v>0</v>
      </c>
      <c r="Q50">
        <v>0</v>
      </c>
    </row>
    <row r="51" spans="1:17">
      <c r="A51">
        <v>8</v>
      </c>
      <c r="B51">
        <f t="shared" si="5"/>
        <v>37</v>
      </c>
      <c r="C51">
        <f t="shared" si="6"/>
        <v>37</v>
      </c>
      <c r="D51">
        <f t="shared" si="7"/>
        <v>0</v>
      </c>
      <c r="E51">
        <f t="shared" si="8"/>
        <v>16</v>
      </c>
      <c r="F51">
        <f t="shared" si="9"/>
        <v>21</v>
      </c>
      <c r="G51">
        <v>0</v>
      </c>
      <c r="H51">
        <v>0</v>
      </c>
      <c r="J51">
        <v>6</v>
      </c>
      <c r="K51">
        <v>10</v>
      </c>
      <c r="L51">
        <v>0</v>
      </c>
      <c r="M51">
        <v>0</v>
      </c>
      <c r="N51">
        <v>10</v>
      </c>
      <c r="O51">
        <v>11</v>
      </c>
      <c r="P51">
        <v>0</v>
      </c>
      <c r="Q51">
        <v>0</v>
      </c>
    </row>
    <row r="52" spans="1:17">
      <c r="A52">
        <v>9</v>
      </c>
      <c r="B52">
        <f t="shared" si="5"/>
        <v>3</v>
      </c>
      <c r="C52">
        <f t="shared" si="6"/>
        <v>3</v>
      </c>
      <c r="D52">
        <v>0</v>
      </c>
      <c r="E52">
        <f t="shared" si="8"/>
        <v>0</v>
      </c>
      <c r="F52">
        <f t="shared" si="9"/>
        <v>3</v>
      </c>
      <c r="G52">
        <v>0</v>
      </c>
      <c r="H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</row>
    <row r="53" spans="1:17">
      <c r="A53">
        <v>10</v>
      </c>
      <c r="B53">
        <f t="shared" si="5"/>
        <v>0</v>
      </c>
      <c r="C53">
        <f t="shared" si="6"/>
        <v>0</v>
      </c>
      <c r="D53">
        <f t="shared" si="7"/>
        <v>0</v>
      </c>
      <c r="E53">
        <v>0</v>
      </c>
      <c r="F53">
        <v>0</v>
      </c>
      <c r="G53">
        <v>0</v>
      </c>
      <c r="H53">
        <v>0</v>
      </c>
    </row>
    <row r="54" spans="1:17">
      <c r="A54">
        <v>11</v>
      </c>
      <c r="B54">
        <f t="shared" si="5"/>
        <v>0</v>
      </c>
      <c r="C54">
        <f t="shared" si="6"/>
        <v>0</v>
      </c>
      <c r="D54">
        <f t="shared" si="7"/>
        <v>0</v>
      </c>
      <c r="E54">
        <v>0</v>
      </c>
      <c r="F54">
        <v>0</v>
      </c>
      <c r="G54">
        <v>0</v>
      </c>
      <c r="H54">
        <v>0</v>
      </c>
    </row>
    <row r="55" spans="1:17">
      <c r="A55">
        <v>12</v>
      </c>
      <c r="B55">
        <f t="shared" si="5"/>
        <v>0</v>
      </c>
      <c r="C55">
        <f t="shared" si="6"/>
        <v>0</v>
      </c>
      <c r="D55">
        <f t="shared" si="7"/>
        <v>0</v>
      </c>
      <c r="E55">
        <v>0</v>
      </c>
      <c r="F55">
        <v>0</v>
      </c>
      <c r="G55">
        <v>0</v>
      </c>
      <c r="H55">
        <v>0</v>
      </c>
    </row>
    <row r="56" spans="1:17">
      <c r="A56">
        <v>13</v>
      </c>
      <c r="B56">
        <f t="shared" si="5"/>
        <v>78</v>
      </c>
      <c r="C56">
        <f t="shared" si="6"/>
        <v>78</v>
      </c>
      <c r="D56">
        <f t="shared" si="7"/>
        <v>0</v>
      </c>
      <c r="E56">
        <v>33</v>
      </c>
      <c r="F56">
        <v>45</v>
      </c>
      <c r="G56">
        <v>0</v>
      </c>
      <c r="H56">
        <v>0</v>
      </c>
    </row>
    <row r="57" spans="1:17">
      <c r="A57">
        <v>14</v>
      </c>
      <c r="B57">
        <f t="shared" si="5"/>
        <v>50</v>
      </c>
      <c r="C57">
        <f t="shared" si="6"/>
        <v>50</v>
      </c>
      <c r="D57">
        <f t="shared" si="7"/>
        <v>0</v>
      </c>
      <c r="E57">
        <v>22</v>
      </c>
      <c r="F57">
        <v>28</v>
      </c>
      <c r="G57">
        <v>0</v>
      </c>
      <c r="H57">
        <v>0</v>
      </c>
      <c r="I57" t="s">
        <v>48</v>
      </c>
    </row>
    <row r="58" spans="1:17">
      <c r="A58">
        <v>15</v>
      </c>
      <c r="B58">
        <f t="shared" si="5"/>
        <v>50</v>
      </c>
      <c r="C58">
        <f t="shared" si="6"/>
        <v>50</v>
      </c>
      <c r="D58">
        <f t="shared" si="7"/>
        <v>0</v>
      </c>
      <c r="E58">
        <v>34</v>
      </c>
      <c r="F58">
        <v>16</v>
      </c>
      <c r="G58">
        <v>0</v>
      </c>
      <c r="H58">
        <v>0</v>
      </c>
    </row>
    <row r="59" spans="1:17">
      <c r="A59">
        <v>16</v>
      </c>
      <c r="B59">
        <f t="shared" si="5"/>
        <v>27</v>
      </c>
      <c r="C59">
        <f t="shared" si="6"/>
        <v>27</v>
      </c>
      <c r="D59">
        <f t="shared" si="7"/>
        <v>0</v>
      </c>
      <c r="E59">
        <v>18</v>
      </c>
      <c r="F59">
        <v>9</v>
      </c>
      <c r="G59">
        <v>0</v>
      </c>
      <c r="H59">
        <v>0</v>
      </c>
    </row>
    <row r="60" spans="1:17">
      <c r="A60">
        <v>17</v>
      </c>
      <c r="B60">
        <f t="shared" si="5"/>
        <v>25</v>
      </c>
      <c r="C60">
        <f t="shared" si="6"/>
        <v>25</v>
      </c>
      <c r="D60">
        <f t="shared" si="7"/>
        <v>0</v>
      </c>
      <c r="E60">
        <v>20</v>
      </c>
      <c r="F60">
        <v>5</v>
      </c>
      <c r="G60">
        <v>0</v>
      </c>
      <c r="H60">
        <v>0</v>
      </c>
    </row>
    <row r="61" spans="1:17">
      <c r="A61">
        <v>18</v>
      </c>
      <c r="B61">
        <f t="shared" si="5"/>
        <v>7</v>
      </c>
      <c r="C61">
        <f t="shared" si="6"/>
        <v>7</v>
      </c>
      <c r="D61">
        <f t="shared" si="7"/>
        <v>0</v>
      </c>
      <c r="E61">
        <v>5</v>
      </c>
      <c r="F61">
        <v>2</v>
      </c>
      <c r="G61">
        <v>0</v>
      </c>
      <c r="H61">
        <v>0</v>
      </c>
    </row>
    <row r="62" spans="1:17">
      <c r="A62">
        <v>19</v>
      </c>
      <c r="B62">
        <f t="shared" si="5"/>
        <v>29</v>
      </c>
      <c r="C62">
        <f t="shared" si="6"/>
        <v>29</v>
      </c>
      <c r="D62">
        <f t="shared" si="7"/>
        <v>0</v>
      </c>
      <c r="E62">
        <v>29</v>
      </c>
      <c r="F62">
        <v>0</v>
      </c>
      <c r="G62">
        <v>0</v>
      </c>
      <c r="H62">
        <v>0</v>
      </c>
    </row>
    <row r="63" spans="1:17">
      <c r="A63">
        <v>20</v>
      </c>
      <c r="B63">
        <f t="shared" si="5"/>
        <v>105</v>
      </c>
      <c r="C63">
        <f t="shared" si="6"/>
        <v>105</v>
      </c>
      <c r="D63">
        <f t="shared" si="7"/>
        <v>0</v>
      </c>
      <c r="E63">
        <v>65</v>
      </c>
      <c r="F63">
        <v>40</v>
      </c>
      <c r="G63">
        <v>0</v>
      </c>
      <c r="H63">
        <v>0</v>
      </c>
    </row>
    <row r="64" spans="1:17">
      <c r="A64">
        <v>21</v>
      </c>
      <c r="B64">
        <f t="shared" si="5"/>
        <v>22</v>
      </c>
      <c r="C64">
        <f t="shared" si="6"/>
        <v>22</v>
      </c>
      <c r="D64">
        <f t="shared" si="7"/>
        <v>0</v>
      </c>
      <c r="E64">
        <v>22</v>
      </c>
      <c r="F64">
        <v>0</v>
      </c>
      <c r="G64">
        <v>0</v>
      </c>
      <c r="H64">
        <v>0</v>
      </c>
    </row>
    <row r="65" spans="1:17">
      <c r="A65">
        <v>22</v>
      </c>
      <c r="B65">
        <f t="shared" si="5"/>
        <v>0</v>
      </c>
      <c r="C65">
        <f t="shared" si="6"/>
        <v>0</v>
      </c>
      <c r="D65">
        <f t="shared" si="7"/>
        <v>0</v>
      </c>
      <c r="E65">
        <v>0</v>
      </c>
      <c r="F65">
        <v>0</v>
      </c>
      <c r="G65">
        <v>0</v>
      </c>
      <c r="H65">
        <v>0</v>
      </c>
    </row>
    <row r="66" spans="1:17">
      <c r="A66">
        <v>23</v>
      </c>
      <c r="B66">
        <f t="shared" si="5"/>
        <v>1</v>
      </c>
      <c r="C66">
        <f t="shared" si="6"/>
        <v>1</v>
      </c>
      <c r="D66">
        <f t="shared" si="7"/>
        <v>0</v>
      </c>
      <c r="E66">
        <v>0</v>
      </c>
      <c r="F66">
        <v>1</v>
      </c>
      <c r="G66">
        <v>0</v>
      </c>
      <c r="H66">
        <v>0</v>
      </c>
    </row>
    <row r="67" spans="1:17">
      <c r="A67">
        <v>24</v>
      </c>
      <c r="B67">
        <f t="shared" si="5"/>
        <v>2</v>
      </c>
      <c r="C67">
        <f t="shared" si="6"/>
        <v>2</v>
      </c>
      <c r="D67">
        <f t="shared" si="7"/>
        <v>0</v>
      </c>
      <c r="E67">
        <v>0</v>
      </c>
      <c r="F67">
        <v>2</v>
      </c>
      <c r="G67">
        <v>0</v>
      </c>
      <c r="H67">
        <v>0</v>
      </c>
    </row>
    <row r="68" spans="1:17">
      <c r="A68">
        <v>25</v>
      </c>
      <c r="B68">
        <f t="shared" si="5"/>
        <v>0</v>
      </c>
      <c r="C68">
        <f t="shared" si="6"/>
        <v>0</v>
      </c>
      <c r="D68">
        <f t="shared" si="7"/>
        <v>0</v>
      </c>
      <c r="E68">
        <v>0</v>
      </c>
      <c r="F68">
        <v>0</v>
      </c>
      <c r="G68">
        <v>0</v>
      </c>
      <c r="H68">
        <v>0</v>
      </c>
    </row>
    <row r="69" spans="1:17">
      <c r="A69">
        <v>26</v>
      </c>
      <c r="B69">
        <f t="shared" si="5"/>
        <v>1</v>
      </c>
      <c r="C69">
        <f t="shared" si="6"/>
        <v>1</v>
      </c>
      <c r="D69">
        <f t="shared" si="7"/>
        <v>0</v>
      </c>
      <c r="E69">
        <v>1</v>
      </c>
      <c r="F69">
        <v>0</v>
      </c>
      <c r="G69">
        <v>0</v>
      </c>
      <c r="H69">
        <v>0</v>
      </c>
    </row>
    <row r="70" spans="1:17">
      <c r="A70">
        <v>27</v>
      </c>
      <c r="B70">
        <f t="shared" si="5"/>
        <v>0</v>
      </c>
      <c r="C70">
        <f t="shared" si="6"/>
        <v>0</v>
      </c>
      <c r="D70">
        <f t="shared" si="7"/>
        <v>0</v>
      </c>
      <c r="E70">
        <v>0</v>
      </c>
      <c r="F70">
        <v>0</v>
      </c>
      <c r="G70">
        <v>0</v>
      </c>
      <c r="H70">
        <v>0</v>
      </c>
    </row>
    <row r="71" spans="1:17">
      <c r="A71">
        <v>28</v>
      </c>
      <c r="B71">
        <f t="shared" si="5"/>
        <v>0</v>
      </c>
      <c r="C71">
        <f t="shared" si="6"/>
        <v>0</v>
      </c>
      <c r="D71">
        <f t="shared" si="7"/>
        <v>0</v>
      </c>
      <c r="E71">
        <v>0</v>
      </c>
      <c r="F71">
        <v>0</v>
      </c>
      <c r="G71">
        <v>0</v>
      </c>
      <c r="H71">
        <v>0</v>
      </c>
    </row>
    <row r="72" spans="1:17">
      <c r="A72">
        <v>29</v>
      </c>
      <c r="B72">
        <f t="shared" si="5"/>
        <v>0</v>
      </c>
      <c r="C72">
        <f t="shared" si="6"/>
        <v>0</v>
      </c>
      <c r="D72">
        <f t="shared" si="7"/>
        <v>0</v>
      </c>
      <c r="E72">
        <v>0</v>
      </c>
      <c r="F72">
        <v>0</v>
      </c>
      <c r="G72">
        <v>0</v>
      </c>
      <c r="H72">
        <v>0</v>
      </c>
    </row>
    <row r="73" spans="1:17">
      <c r="A73">
        <v>30</v>
      </c>
      <c r="B73">
        <f t="shared" si="5"/>
        <v>2</v>
      </c>
      <c r="C73">
        <f t="shared" si="6"/>
        <v>2</v>
      </c>
      <c r="D73">
        <f t="shared" si="7"/>
        <v>0</v>
      </c>
      <c r="E73">
        <v>0</v>
      </c>
      <c r="F73">
        <v>2</v>
      </c>
      <c r="G73">
        <v>0</v>
      </c>
      <c r="H73">
        <v>0</v>
      </c>
    </row>
    <row r="74" spans="1:17">
      <c r="A74" s="1" t="s">
        <v>18</v>
      </c>
      <c r="B74" s="1">
        <f t="shared" si="5"/>
        <v>584</v>
      </c>
      <c r="C74" s="1">
        <f>SUM(C44:C73)</f>
        <v>584</v>
      </c>
      <c r="D74" s="1">
        <f t="shared" ref="D74:H74" si="12">SUM(D44:D73)</f>
        <v>0</v>
      </c>
      <c r="E74" s="1">
        <f t="shared" si="12"/>
        <v>331</v>
      </c>
      <c r="F74" s="1">
        <f t="shared" si="12"/>
        <v>253</v>
      </c>
      <c r="G74" s="1">
        <f t="shared" si="12"/>
        <v>0</v>
      </c>
      <c r="H74" s="1">
        <f t="shared" si="12"/>
        <v>0</v>
      </c>
      <c r="J74">
        <f t="shared" ref="J74:Q74" si="13">SUM(J44:J73)</f>
        <v>53</v>
      </c>
      <c r="K74">
        <f t="shared" si="13"/>
        <v>52</v>
      </c>
      <c r="L74">
        <f t="shared" si="13"/>
        <v>0</v>
      </c>
      <c r="M74">
        <f t="shared" si="13"/>
        <v>0</v>
      </c>
      <c r="N74">
        <f t="shared" si="13"/>
        <v>29</v>
      </c>
      <c r="O74">
        <f t="shared" si="13"/>
        <v>51</v>
      </c>
      <c r="P74">
        <f t="shared" si="13"/>
        <v>0</v>
      </c>
      <c r="Q74">
        <f t="shared" si="13"/>
        <v>0</v>
      </c>
    </row>
    <row r="75" spans="1:17">
      <c r="A75" s="1" t="s">
        <v>19</v>
      </c>
      <c r="B75" s="1">
        <f>B74/30</f>
        <v>19.466666666666665</v>
      </c>
      <c r="C75" s="1">
        <f t="shared" ref="C75:H75" si="14">C74/30</f>
        <v>19.466666666666665</v>
      </c>
      <c r="D75" s="1">
        <f t="shared" si="14"/>
        <v>0</v>
      </c>
      <c r="E75" s="1">
        <f t="shared" si="14"/>
        <v>11.033333333333333</v>
      </c>
      <c r="F75" s="1">
        <f t="shared" si="14"/>
        <v>8.4333333333333336</v>
      </c>
      <c r="G75" s="1">
        <f t="shared" si="14"/>
        <v>0</v>
      </c>
      <c r="H75" s="1">
        <f t="shared" si="14"/>
        <v>0</v>
      </c>
      <c r="J75">
        <f>J74/5</f>
        <v>10.6</v>
      </c>
      <c r="K75">
        <f t="shared" ref="K75:Q75" si="15">K74/5</f>
        <v>10.4</v>
      </c>
      <c r="L75">
        <f t="shared" si="15"/>
        <v>0</v>
      </c>
      <c r="M75">
        <f t="shared" si="15"/>
        <v>0</v>
      </c>
      <c r="N75">
        <f t="shared" si="15"/>
        <v>5.8</v>
      </c>
      <c r="O75">
        <f t="shared" si="15"/>
        <v>10.199999999999999</v>
      </c>
      <c r="P75">
        <f t="shared" si="15"/>
        <v>0</v>
      </c>
      <c r="Q75">
        <f t="shared" si="15"/>
        <v>0</v>
      </c>
    </row>
    <row r="78" spans="1:17">
      <c r="A78" s="1" t="s">
        <v>31</v>
      </c>
    </row>
    <row r="79" spans="1:17">
      <c r="A79" s="1" t="s">
        <v>0</v>
      </c>
      <c r="B79" s="1" t="s">
        <v>20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36</v>
      </c>
      <c r="H79" s="1" t="s">
        <v>37</v>
      </c>
    </row>
    <row r="80" spans="1:17">
      <c r="A80" s="1" t="s">
        <v>46</v>
      </c>
    </row>
    <row r="83" spans="1:9">
      <c r="A83" s="1" t="s">
        <v>38</v>
      </c>
    </row>
    <row r="84" spans="1:9">
      <c r="A84" s="1" t="s">
        <v>0</v>
      </c>
      <c r="B84" s="1" t="s">
        <v>20</v>
      </c>
      <c r="C84" s="1" t="s">
        <v>32</v>
      </c>
      <c r="D84" s="1" t="s">
        <v>39</v>
      </c>
      <c r="E84" s="1" t="s">
        <v>34</v>
      </c>
      <c r="F84" s="1" t="s">
        <v>35</v>
      </c>
      <c r="G84" s="1" t="s">
        <v>40</v>
      </c>
      <c r="H84" s="1" t="s">
        <v>41</v>
      </c>
    </row>
    <row r="85" spans="1:9">
      <c r="A85">
        <v>5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</row>
    <row r="86" spans="1:9">
      <c r="A86">
        <v>6</v>
      </c>
      <c r="B86">
        <v>1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</row>
    <row r="87" spans="1:9">
      <c r="A87" t="s">
        <v>18</v>
      </c>
      <c r="B87">
        <v>2</v>
      </c>
      <c r="C87">
        <v>2</v>
      </c>
      <c r="D87">
        <v>0</v>
      </c>
      <c r="E87">
        <v>0</v>
      </c>
      <c r="F87">
        <v>2</v>
      </c>
      <c r="G87">
        <v>0</v>
      </c>
      <c r="H87">
        <v>0</v>
      </c>
    </row>
    <row r="90" spans="1:9">
      <c r="A90" s="1" t="s">
        <v>86</v>
      </c>
    </row>
    <row r="91" spans="1:9">
      <c r="A91" s="1" t="s">
        <v>0</v>
      </c>
      <c r="B91" s="1" t="s">
        <v>20</v>
      </c>
      <c r="C91" s="1" t="s">
        <v>1</v>
      </c>
      <c r="D91" s="1" t="s">
        <v>2</v>
      </c>
      <c r="E91" s="1" t="s">
        <v>4</v>
      </c>
      <c r="F91" s="1" t="s">
        <v>3</v>
      </c>
      <c r="G91" s="1" t="s">
        <v>5</v>
      </c>
      <c r="H91" s="1" t="s">
        <v>17</v>
      </c>
      <c r="I91" s="1" t="s">
        <v>14</v>
      </c>
    </row>
    <row r="92" spans="1:9">
      <c r="A92">
        <v>1</v>
      </c>
      <c r="B92">
        <f>SUM(C92+D92)</f>
        <v>254</v>
      </c>
      <c r="C92">
        <f>SUM(E92+F92)</f>
        <v>213</v>
      </c>
      <c r="D92">
        <f>SUM(G92+H92)</f>
        <v>41</v>
      </c>
      <c r="E92">
        <v>102</v>
      </c>
      <c r="F92">
        <v>111</v>
      </c>
      <c r="G92">
        <v>17</v>
      </c>
      <c r="H92">
        <v>24</v>
      </c>
    </row>
    <row r="93" spans="1:9">
      <c r="A93">
        <v>2</v>
      </c>
      <c r="B93">
        <f t="shared" ref="B93:B122" si="16">SUM(C93+D93)</f>
        <v>219</v>
      </c>
      <c r="C93">
        <f t="shared" ref="C93:C121" si="17">SUM(E93+F93)</f>
        <v>177</v>
      </c>
      <c r="D93">
        <f t="shared" ref="D93:D121" si="18">SUM(G93+H93)</f>
        <v>42</v>
      </c>
      <c r="E93">
        <v>85</v>
      </c>
      <c r="F93">
        <v>92</v>
      </c>
      <c r="G93">
        <v>16</v>
      </c>
      <c r="H93">
        <v>26</v>
      </c>
    </row>
    <row r="94" spans="1:9">
      <c r="A94">
        <v>3</v>
      </c>
      <c r="B94">
        <f t="shared" si="16"/>
        <v>183</v>
      </c>
      <c r="C94">
        <f t="shared" si="17"/>
        <v>157</v>
      </c>
      <c r="D94">
        <f t="shared" si="18"/>
        <v>26</v>
      </c>
      <c r="E94">
        <v>96</v>
      </c>
      <c r="F94">
        <v>61</v>
      </c>
      <c r="G94">
        <v>16</v>
      </c>
      <c r="H94">
        <v>10</v>
      </c>
    </row>
    <row r="95" spans="1:9">
      <c r="A95">
        <v>4</v>
      </c>
      <c r="B95">
        <f t="shared" si="16"/>
        <v>228</v>
      </c>
      <c r="C95">
        <f t="shared" si="17"/>
        <v>174</v>
      </c>
      <c r="D95">
        <f t="shared" si="18"/>
        <v>54</v>
      </c>
      <c r="E95">
        <v>85</v>
      </c>
      <c r="F95">
        <v>89</v>
      </c>
      <c r="G95">
        <v>20</v>
      </c>
      <c r="H95">
        <v>34</v>
      </c>
    </row>
    <row r="96" spans="1:9">
      <c r="A96">
        <v>5</v>
      </c>
      <c r="B96">
        <f t="shared" si="16"/>
        <v>188</v>
      </c>
      <c r="C96">
        <f t="shared" si="17"/>
        <v>158</v>
      </c>
      <c r="D96">
        <f t="shared" si="18"/>
        <v>30</v>
      </c>
      <c r="E96">
        <v>72</v>
      </c>
      <c r="F96">
        <v>86</v>
      </c>
      <c r="G96">
        <v>11</v>
      </c>
      <c r="H96">
        <v>19</v>
      </c>
    </row>
    <row r="97" spans="1:8">
      <c r="A97">
        <v>6</v>
      </c>
      <c r="B97">
        <f t="shared" si="16"/>
        <v>237</v>
      </c>
      <c r="C97">
        <f t="shared" si="17"/>
        <v>182</v>
      </c>
      <c r="D97">
        <f t="shared" si="18"/>
        <v>55</v>
      </c>
      <c r="E97">
        <v>86</v>
      </c>
      <c r="F97">
        <v>96</v>
      </c>
      <c r="G97">
        <v>21</v>
      </c>
      <c r="H97">
        <v>34</v>
      </c>
    </row>
    <row r="98" spans="1:8">
      <c r="A98">
        <v>7</v>
      </c>
      <c r="B98">
        <f t="shared" si="16"/>
        <v>0</v>
      </c>
      <c r="C98">
        <f t="shared" si="17"/>
        <v>0</v>
      </c>
      <c r="D98">
        <f t="shared" si="18"/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8</v>
      </c>
      <c r="B99">
        <f t="shared" si="16"/>
        <v>229</v>
      </c>
      <c r="C99">
        <f t="shared" si="17"/>
        <v>194</v>
      </c>
      <c r="D99">
        <f t="shared" si="18"/>
        <v>35</v>
      </c>
      <c r="E99">
        <v>76</v>
      </c>
      <c r="F99">
        <v>118</v>
      </c>
      <c r="G99">
        <v>22</v>
      </c>
      <c r="H99">
        <v>13</v>
      </c>
    </row>
    <row r="100" spans="1:8">
      <c r="A100">
        <v>9</v>
      </c>
      <c r="B100">
        <f t="shared" si="16"/>
        <v>236</v>
      </c>
      <c r="C100">
        <f t="shared" si="17"/>
        <v>210</v>
      </c>
      <c r="D100">
        <f t="shared" si="18"/>
        <v>26</v>
      </c>
      <c r="E100">
        <v>97</v>
      </c>
      <c r="F100">
        <v>113</v>
      </c>
      <c r="G100">
        <v>18</v>
      </c>
      <c r="H100">
        <v>8</v>
      </c>
    </row>
    <row r="101" spans="1:8">
      <c r="A101">
        <v>10</v>
      </c>
      <c r="B101">
        <f t="shared" si="16"/>
        <v>217</v>
      </c>
      <c r="C101">
        <f t="shared" si="17"/>
        <v>173</v>
      </c>
      <c r="D101">
        <f t="shared" si="18"/>
        <v>44</v>
      </c>
      <c r="E101">
        <v>78</v>
      </c>
      <c r="F101">
        <v>95</v>
      </c>
      <c r="G101">
        <v>22</v>
      </c>
      <c r="H101">
        <v>22</v>
      </c>
    </row>
    <row r="102" spans="1:8">
      <c r="A102">
        <v>11</v>
      </c>
      <c r="B102">
        <f t="shared" si="16"/>
        <v>239</v>
      </c>
      <c r="C102">
        <f t="shared" si="17"/>
        <v>198</v>
      </c>
      <c r="D102">
        <f t="shared" si="18"/>
        <v>41</v>
      </c>
      <c r="E102">
        <v>86</v>
      </c>
      <c r="F102">
        <v>112</v>
      </c>
      <c r="G102">
        <v>25</v>
      </c>
      <c r="H102">
        <v>16</v>
      </c>
    </row>
    <row r="103" spans="1:8">
      <c r="A103">
        <v>12</v>
      </c>
      <c r="B103">
        <f t="shared" si="16"/>
        <v>209</v>
      </c>
      <c r="C103">
        <f t="shared" si="17"/>
        <v>163</v>
      </c>
      <c r="D103">
        <f t="shared" si="18"/>
        <v>46</v>
      </c>
      <c r="E103">
        <v>77</v>
      </c>
      <c r="F103">
        <v>86</v>
      </c>
      <c r="G103">
        <v>22</v>
      </c>
      <c r="H103">
        <v>24</v>
      </c>
    </row>
    <row r="104" spans="1:8">
      <c r="A104">
        <v>13</v>
      </c>
      <c r="B104">
        <f t="shared" si="16"/>
        <v>242</v>
      </c>
      <c r="C104">
        <f t="shared" si="17"/>
        <v>176</v>
      </c>
      <c r="D104">
        <f t="shared" si="18"/>
        <v>66</v>
      </c>
      <c r="E104">
        <v>86</v>
      </c>
      <c r="F104">
        <v>90</v>
      </c>
      <c r="G104">
        <v>24</v>
      </c>
      <c r="H104">
        <v>42</v>
      </c>
    </row>
    <row r="105" spans="1:8">
      <c r="A105">
        <v>14</v>
      </c>
      <c r="B105">
        <f t="shared" si="16"/>
        <v>250</v>
      </c>
      <c r="C105">
        <f t="shared" si="17"/>
        <v>190</v>
      </c>
      <c r="D105">
        <f t="shared" si="18"/>
        <v>60</v>
      </c>
      <c r="E105">
        <v>79</v>
      </c>
      <c r="F105">
        <v>111</v>
      </c>
      <c r="G105">
        <v>35</v>
      </c>
      <c r="H105">
        <v>25</v>
      </c>
    </row>
    <row r="106" spans="1:8">
      <c r="A106">
        <v>15</v>
      </c>
      <c r="B106">
        <f t="shared" si="16"/>
        <v>138</v>
      </c>
      <c r="C106">
        <f t="shared" si="17"/>
        <v>86</v>
      </c>
      <c r="D106">
        <f t="shared" si="18"/>
        <v>52</v>
      </c>
      <c r="E106">
        <v>39</v>
      </c>
      <c r="F106">
        <v>47</v>
      </c>
      <c r="G106">
        <v>37</v>
      </c>
      <c r="H106">
        <v>15</v>
      </c>
    </row>
    <row r="107" spans="1:8">
      <c r="A107">
        <v>16</v>
      </c>
      <c r="B107">
        <f t="shared" si="16"/>
        <v>280</v>
      </c>
      <c r="C107">
        <f t="shared" si="17"/>
        <v>227</v>
      </c>
      <c r="D107">
        <f t="shared" si="18"/>
        <v>53</v>
      </c>
      <c r="E107">
        <v>99</v>
      </c>
      <c r="F107">
        <v>128</v>
      </c>
      <c r="G107">
        <v>28</v>
      </c>
      <c r="H107">
        <v>25</v>
      </c>
    </row>
    <row r="108" spans="1:8">
      <c r="A108">
        <v>17</v>
      </c>
      <c r="B108">
        <f t="shared" si="16"/>
        <v>263</v>
      </c>
      <c r="C108">
        <f t="shared" si="17"/>
        <v>220</v>
      </c>
      <c r="D108">
        <f t="shared" si="18"/>
        <v>43</v>
      </c>
      <c r="E108">
        <v>89</v>
      </c>
      <c r="F108">
        <v>131</v>
      </c>
      <c r="G108">
        <v>26</v>
      </c>
      <c r="H108">
        <v>17</v>
      </c>
    </row>
    <row r="109" spans="1:8">
      <c r="A109">
        <v>18</v>
      </c>
      <c r="B109">
        <f t="shared" si="16"/>
        <v>224</v>
      </c>
      <c r="C109">
        <f t="shared" si="17"/>
        <v>155</v>
      </c>
      <c r="D109">
        <f t="shared" si="18"/>
        <v>69</v>
      </c>
      <c r="E109">
        <v>77</v>
      </c>
      <c r="F109">
        <v>78</v>
      </c>
      <c r="G109">
        <v>35</v>
      </c>
      <c r="H109">
        <v>34</v>
      </c>
    </row>
    <row r="110" spans="1:8">
      <c r="A110">
        <v>19</v>
      </c>
      <c r="B110">
        <f t="shared" si="16"/>
        <v>221</v>
      </c>
      <c r="C110">
        <f t="shared" si="17"/>
        <v>157</v>
      </c>
      <c r="D110">
        <f t="shared" si="18"/>
        <v>64</v>
      </c>
      <c r="E110">
        <v>75</v>
      </c>
      <c r="F110">
        <v>82</v>
      </c>
      <c r="G110">
        <v>33</v>
      </c>
      <c r="H110">
        <v>31</v>
      </c>
    </row>
    <row r="111" spans="1:8">
      <c r="A111">
        <v>20</v>
      </c>
      <c r="B111">
        <f t="shared" si="16"/>
        <v>244</v>
      </c>
      <c r="C111">
        <f t="shared" si="17"/>
        <v>198</v>
      </c>
      <c r="D111">
        <f t="shared" si="18"/>
        <v>46</v>
      </c>
      <c r="E111">
        <v>98</v>
      </c>
      <c r="F111">
        <v>100</v>
      </c>
      <c r="G111">
        <v>28</v>
      </c>
      <c r="H111">
        <v>18</v>
      </c>
    </row>
    <row r="112" spans="1:8">
      <c r="A112">
        <v>21</v>
      </c>
      <c r="B112">
        <f t="shared" si="16"/>
        <v>259</v>
      </c>
      <c r="C112">
        <f t="shared" si="17"/>
        <v>179</v>
      </c>
      <c r="D112">
        <f t="shared" si="18"/>
        <v>80</v>
      </c>
      <c r="E112">
        <v>73</v>
      </c>
      <c r="F112">
        <v>106</v>
      </c>
      <c r="G112">
        <v>41</v>
      </c>
      <c r="H112">
        <v>39</v>
      </c>
    </row>
    <row r="113" spans="1:9">
      <c r="A113">
        <v>22</v>
      </c>
      <c r="B113">
        <f t="shared" si="16"/>
        <v>0</v>
      </c>
      <c r="C113">
        <f t="shared" si="17"/>
        <v>0</v>
      </c>
      <c r="D113">
        <f t="shared" si="18"/>
        <v>0</v>
      </c>
      <c r="E113">
        <v>0</v>
      </c>
      <c r="F113">
        <v>0</v>
      </c>
      <c r="G113">
        <v>0</v>
      </c>
      <c r="H113">
        <v>0</v>
      </c>
    </row>
    <row r="114" spans="1:9">
      <c r="A114">
        <v>23</v>
      </c>
      <c r="B114">
        <f t="shared" si="16"/>
        <v>213</v>
      </c>
      <c r="C114">
        <f t="shared" si="17"/>
        <v>185</v>
      </c>
      <c r="D114">
        <f t="shared" si="18"/>
        <v>28</v>
      </c>
      <c r="E114">
        <v>80</v>
      </c>
      <c r="F114">
        <v>105</v>
      </c>
      <c r="G114">
        <v>12</v>
      </c>
      <c r="H114">
        <v>16</v>
      </c>
    </row>
    <row r="115" spans="1:9">
      <c r="A115">
        <v>24</v>
      </c>
      <c r="B115">
        <f t="shared" si="16"/>
        <v>251</v>
      </c>
      <c r="C115">
        <f t="shared" si="17"/>
        <v>208</v>
      </c>
      <c r="D115">
        <f t="shared" si="18"/>
        <v>43</v>
      </c>
      <c r="E115">
        <v>100</v>
      </c>
      <c r="F115">
        <v>108</v>
      </c>
      <c r="G115">
        <v>18</v>
      </c>
      <c r="H115">
        <v>25</v>
      </c>
    </row>
    <row r="116" spans="1:9">
      <c r="A116">
        <v>25</v>
      </c>
      <c r="B116">
        <f t="shared" si="16"/>
        <v>209</v>
      </c>
      <c r="C116">
        <f t="shared" si="17"/>
        <v>143</v>
      </c>
      <c r="D116">
        <f t="shared" si="18"/>
        <v>66</v>
      </c>
      <c r="E116">
        <v>84</v>
      </c>
      <c r="F116">
        <v>59</v>
      </c>
      <c r="G116">
        <v>31</v>
      </c>
      <c r="H116">
        <v>35</v>
      </c>
      <c r="I116" t="s">
        <v>47</v>
      </c>
    </row>
    <row r="117" spans="1:9">
      <c r="A117">
        <v>26</v>
      </c>
      <c r="B117">
        <f t="shared" si="16"/>
        <v>232</v>
      </c>
      <c r="C117">
        <f t="shared" si="17"/>
        <v>200</v>
      </c>
      <c r="D117">
        <f t="shared" si="18"/>
        <v>32</v>
      </c>
      <c r="E117">
        <v>75</v>
      </c>
      <c r="F117">
        <v>125</v>
      </c>
      <c r="G117">
        <v>17</v>
      </c>
      <c r="H117">
        <v>15</v>
      </c>
    </row>
    <row r="118" spans="1:9">
      <c r="A118">
        <v>27</v>
      </c>
      <c r="B118">
        <f t="shared" si="16"/>
        <v>217</v>
      </c>
      <c r="C118">
        <f t="shared" si="17"/>
        <v>158</v>
      </c>
      <c r="D118">
        <f t="shared" si="18"/>
        <v>59</v>
      </c>
      <c r="E118">
        <v>77</v>
      </c>
      <c r="F118">
        <v>81</v>
      </c>
      <c r="G118">
        <v>23</v>
      </c>
      <c r="H118">
        <v>36</v>
      </c>
    </row>
    <row r="119" spans="1:9">
      <c r="A119">
        <v>28</v>
      </c>
      <c r="B119">
        <f t="shared" si="16"/>
        <v>245</v>
      </c>
      <c r="C119">
        <f t="shared" si="17"/>
        <v>210</v>
      </c>
      <c r="D119">
        <f t="shared" si="18"/>
        <v>35</v>
      </c>
      <c r="E119">
        <v>87</v>
      </c>
      <c r="F119">
        <v>123</v>
      </c>
      <c r="G119">
        <v>9</v>
      </c>
      <c r="H119">
        <v>26</v>
      </c>
    </row>
    <row r="120" spans="1:9">
      <c r="A120">
        <v>29</v>
      </c>
      <c r="B120">
        <f t="shared" si="16"/>
        <v>198</v>
      </c>
      <c r="C120">
        <f t="shared" si="17"/>
        <v>167</v>
      </c>
      <c r="D120">
        <f t="shared" si="18"/>
        <v>31</v>
      </c>
      <c r="E120">
        <v>80</v>
      </c>
      <c r="F120">
        <v>87</v>
      </c>
      <c r="G120">
        <v>15</v>
      </c>
      <c r="H120">
        <v>16</v>
      </c>
    </row>
    <row r="121" spans="1:9">
      <c r="A121">
        <v>30</v>
      </c>
      <c r="B121">
        <f t="shared" si="16"/>
        <v>196</v>
      </c>
      <c r="C121">
        <f t="shared" si="17"/>
        <v>166</v>
      </c>
      <c r="D121">
        <f t="shared" si="18"/>
        <v>30</v>
      </c>
      <c r="E121">
        <v>70</v>
      </c>
      <c r="F121">
        <v>96</v>
      </c>
      <c r="G121">
        <v>15</v>
      </c>
      <c r="H121">
        <v>15</v>
      </c>
    </row>
    <row r="122" spans="1:9">
      <c r="A122" s="1" t="s">
        <v>18</v>
      </c>
      <c r="B122" s="1">
        <f t="shared" si="16"/>
        <v>6321</v>
      </c>
      <c r="C122" s="1">
        <f>SUM(C92:C121)</f>
        <v>5024</v>
      </c>
      <c r="D122" s="1">
        <f t="shared" ref="D122:H122" si="19">SUM(D92:D121)</f>
        <v>1297</v>
      </c>
      <c r="E122" s="1">
        <f t="shared" si="19"/>
        <v>2308</v>
      </c>
      <c r="F122" s="1">
        <f t="shared" si="19"/>
        <v>2716</v>
      </c>
      <c r="G122" s="1">
        <f t="shared" si="19"/>
        <v>637</v>
      </c>
      <c r="H122" s="1">
        <f t="shared" si="19"/>
        <v>660</v>
      </c>
    </row>
    <row r="123" spans="1:9">
      <c r="A123" s="1" t="s">
        <v>19</v>
      </c>
      <c r="B123" s="1">
        <f>B122/30</f>
        <v>210.7</v>
      </c>
      <c r="C123" s="1">
        <f t="shared" ref="C123:H123" si="20">C122/30</f>
        <v>167.46666666666667</v>
      </c>
      <c r="D123" s="1">
        <f t="shared" si="20"/>
        <v>43.233333333333334</v>
      </c>
      <c r="E123" s="1">
        <f t="shared" si="20"/>
        <v>76.933333333333337</v>
      </c>
      <c r="F123" s="1">
        <f t="shared" si="20"/>
        <v>90.533333333333331</v>
      </c>
      <c r="G123" s="1">
        <f t="shared" si="20"/>
        <v>21.233333333333334</v>
      </c>
      <c r="H123" s="1">
        <f t="shared" si="20"/>
        <v>22</v>
      </c>
    </row>
    <row r="124" spans="1:9">
      <c r="A124" s="1" t="s">
        <v>54</v>
      </c>
      <c r="B124" s="1">
        <f>C122/B122</f>
        <v>0.79481094763486793</v>
      </c>
      <c r="C124" s="1"/>
      <c r="D124" s="1"/>
      <c r="E124" s="1"/>
      <c r="F124" s="1"/>
      <c r="G124" s="1"/>
      <c r="H12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workbookViewId="0">
      <selection activeCell="B37" sqref="B37"/>
    </sheetView>
  </sheetViews>
  <sheetFormatPr baseColWidth="10" defaultRowHeight="16"/>
  <cols>
    <col min="2" max="2" width="12.83203125" bestFit="1" customWidth="1"/>
    <col min="3" max="3" width="13.6640625" bestFit="1" customWidth="1"/>
    <col min="4" max="4" width="13.5" bestFit="1" customWidth="1"/>
    <col min="5" max="5" width="14" bestFit="1" customWidth="1"/>
    <col min="7" max="7" width="13.83203125" bestFit="1" customWidth="1"/>
    <col min="9" max="9" width="15.1640625" bestFit="1" customWidth="1"/>
    <col min="10" max="10" width="14.1640625" bestFit="1" customWidth="1"/>
    <col min="11" max="11" width="11.6640625" bestFit="1" customWidth="1"/>
    <col min="12" max="12" width="14" bestFit="1" customWidth="1"/>
    <col min="14" max="14" width="15.83203125" bestFit="1" customWidth="1"/>
    <col min="15" max="15" width="13.33203125" bestFit="1" customWidth="1"/>
    <col min="16" max="16" width="15.6640625" bestFit="1" customWidth="1"/>
    <col min="17" max="17" width="13.1640625" bestFit="1" customWidth="1"/>
  </cols>
  <sheetData>
    <row r="1" spans="1:17">
      <c r="A1" t="s">
        <v>45</v>
      </c>
    </row>
    <row r="2" spans="1:17">
      <c r="A2" t="s">
        <v>42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6</v>
      </c>
      <c r="L5" s="1" t="s">
        <v>9</v>
      </c>
      <c r="M5" s="1" t="s">
        <v>8</v>
      </c>
      <c r="N5" s="1" t="s">
        <v>11</v>
      </c>
      <c r="O5" s="1" t="s">
        <v>10</v>
      </c>
      <c r="P5" s="1" t="s">
        <v>13</v>
      </c>
      <c r="Q5" s="1" t="s">
        <v>12</v>
      </c>
    </row>
    <row r="6" spans="1:17">
      <c r="A6">
        <v>1</v>
      </c>
      <c r="B6">
        <f>SUM(C6+D6)</f>
        <v>15</v>
      </c>
      <c r="C6">
        <f>SUM(E6+F6)</f>
        <v>15</v>
      </c>
      <c r="D6">
        <f>SUM(G6+H6)</f>
        <v>0</v>
      </c>
      <c r="E6">
        <f>SUM(J6+N6)</f>
        <v>1</v>
      </c>
      <c r="F6">
        <f>SUM(K6+O6)</f>
        <v>14</v>
      </c>
      <c r="G6">
        <f>SUM(L6+P6)</f>
        <v>0</v>
      </c>
      <c r="H6">
        <f>SUM(M6+Q6)</f>
        <v>0</v>
      </c>
      <c r="J6">
        <v>0</v>
      </c>
      <c r="K6">
        <v>8</v>
      </c>
      <c r="L6">
        <v>0</v>
      </c>
      <c r="M6">
        <v>0</v>
      </c>
      <c r="N6">
        <v>1</v>
      </c>
      <c r="O6">
        <v>6</v>
      </c>
      <c r="P6">
        <v>0</v>
      </c>
      <c r="Q6">
        <v>0</v>
      </c>
    </row>
    <row r="7" spans="1:17">
      <c r="A7">
        <v>2</v>
      </c>
      <c r="B7">
        <f t="shared" ref="B7:B36" si="0">SUM(C7+D7)</f>
        <v>36</v>
      </c>
      <c r="C7">
        <f t="shared" ref="C7:C35" si="1">SUM(E7+F7)</f>
        <v>35</v>
      </c>
      <c r="D7">
        <f t="shared" ref="D7:D35" si="2">SUM(G7+H7)</f>
        <v>1</v>
      </c>
      <c r="E7">
        <f t="shared" ref="E7:E10" si="3">SUM(J7+N7)</f>
        <v>24</v>
      </c>
      <c r="F7">
        <f t="shared" ref="F7:F10" si="4">SUM(K7+O7)</f>
        <v>11</v>
      </c>
      <c r="G7">
        <f t="shared" ref="G7:G10" si="5">SUM(L7+P7)</f>
        <v>1</v>
      </c>
      <c r="H7">
        <f t="shared" ref="H7:H10" si="6">SUM(M7+Q7)</f>
        <v>0</v>
      </c>
      <c r="J7">
        <v>15</v>
      </c>
      <c r="K7">
        <v>5</v>
      </c>
      <c r="L7">
        <v>1</v>
      </c>
      <c r="M7">
        <v>0</v>
      </c>
      <c r="N7">
        <v>9</v>
      </c>
      <c r="O7">
        <v>6</v>
      </c>
      <c r="P7">
        <v>0</v>
      </c>
      <c r="Q7">
        <v>0</v>
      </c>
    </row>
    <row r="8" spans="1:17">
      <c r="A8">
        <v>3</v>
      </c>
      <c r="B8">
        <f t="shared" si="0"/>
        <v>35</v>
      </c>
      <c r="C8">
        <f t="shared" si="1"/>
        <v>35</v>
      </c>
      <c r="D8">
        <f t="shared" si="2"/>
        <v>0</v>
      </c>
      <c r="E8">
        <f t="shared" si="3"/>
        <v>7</v>
      </c>
      <c r="F8">
        <f t="shared" si="4"/>
        <v>28</v>
      </c>
      <c r="G8">
        <f t="shared" si="5"/>
        <v>0</v>
      </c>
      <c r="H8">
        <f t="shared" si="6"/>
        <v>0</v>
      </c>
      <c r="J8">
        <v>3</v>
      </c>
      <c r="K8">
        <v>7</v>
      </c>
      <c r="L8">
        <v>0</v>
      </c>
      <c r="M8">
        <v>0</v>
      </c>
      <c r="N8">
        <v>4</v>
      </c>
      <c r="O8">
        <v>21</v>
      </c>
      <c r="P8">
        <v>0</v>
      </c>
      <c r="Q8">
        <v>0</v>
      </c>
    </row>
    <row r="9" spans="1:17">
      <c r="A9">
        <v>4</v>
      </c>
      <c r="B9">
        <f t="shared" si="0"/>
        <v>82</v>
      </c>
      <c r="C9">
        <f t="shared" si="1"/>
        <v>82</v>
      </c>
      <c r="D9">
        <f t="shared" si="2"/>
        <v>0</v>
      </c>
      <c r="E9">
        <f t="shared" si="3"/>
        <v>27</v>
      </c>
      <c r="F9">
        <f t="shared" si="4"/>
        <v>55</v>
      </c>
      <c r="G9">
        <f t="shared" si="5"/>
        <v>0</v>
      </c>
      <c r="H9">
        <f t="shared" si="6"/>
        <v>0</v>
      </c>
      <c r="I9" t="s">
        <v>15</v>
      </c>
      <c r="J9">
        <v>7</v>
      </c>
      <c r="K9">
        <v>26</v>
      </c>
      <c r="L9">
        <v>0</v>
      </c>
      <c r="M9">
        <v>0</v>
      </c>
      <c r="N9">
        <v>20</v>
      </c>
      <c r="O9">
        <v>29</v>
      </c>
      <c r="P9">
        <v>0</v>
      </c>
      <c r="Q9">
        <v>0</v>
      </c>
    </row>
    <row r="10" spans="1:17">
      <c r="A10">
        <v>5</v>
      </c>
      <c r="B10">
        <f t="shared" si="0"/>
        <v>20</v>
      </c>
      <c r="C10">
        <f t="shared" si="1"/>
        <v>20</v>
      </c>
      <c r="D10">
        <f t="shared" si="2"/>
        <v>0</v>
      </c>
      <c r="E10">
        <f t="shared" si="3"/>
        <v>2</v>
      </c>
      <c r="F10">
        <f t="shared" si="4"/>
        <v>18</v>
      </c>
      <c r="G10">
        <f t="shared" si="5"/>
        <v>0</v>
      </c>
      <c r="H10">
        <f t="shared" si="6"/>
        <v>0</v>
      </c>
      <c r="J10">
        <v>1</v>
      </c>
      <c r="K10">
        <v>10</v>
      </c>
      <c r="L10">
        <v>0</v>
      </c>
      <c r="M10">
        <v>0</v>
      </c>
      <c r="N10">
        <v>1</v>
      </c>
      <c r="O10">
        <v>8</v>
      </c>
      <c r="P10">
        <v>0</v>
      </c>
      <c r="Q10">
        <v>0</v>
      </c>
    </row>
    <row r="11" spans="1:17">
      <c r="A11">
        <v>6</v>
      </c>
      <c r="B11">
        <f t="shared" si="0"/>
        <v>28</v>
      </c>
      <c r="C11">
        <f t="shared" si="1"/>
        <v>28</v>
      </c>
      <c r="D11">
        <f t="shared" si="2"/>
        <v>0</v>
      </c>
      <c r="E11">
        <v>0</v>
      </c>
      <c r="F11">
        <v>28</v>
      </c>
      <c r="G11">
        <v>0</v>
      </c>
      <c r="H11">
        <v>0</v>
      </c>
    </row>
    <row r="12" spans="1:17">
      <c r="A12">
        <v>7</v>
      </c>
      <c r="B12">
        <f t="shared" si="0"/>
        <v>105</v>
      </c>
      <c r="C12">
        <f t="shared" si="1"/>
        <v>105</v>
      </c>
      <c r="D12">
        <f t="shared" si="2"/>
        <v>0</v>
      </c>
      <c r="E12">
        <v>50</v>
      </c>
      <c r="F12">
        <v>55</v>
      </c>
      <c r="G12">
        <v>0</v>
      </c>
      <c r="H12">
        <v>0</v>
      </c>
      <c r="I12" t="s">
        <v>43</v>
      </c>
    </row>
    <row r="13" spans="1:17">
      <c r="A13">
        <v>8</v>
      </c>
      <c r="B13">
        <f t="shared" si="0"/>
        <v>47</v>
      </c>
      <c r="C13">
        <f t="shared" si="1"/>
        <v>47</v>
      </c>
      <c r="D13">
        <f t="shared" si="2"/>
        <v>0</v>
      </c>
      <c r="E13">
        <v>14</v>
      </c>
      <c r="F13">
        <v>33</v>
      </c>
      <c r="G13">
        <v>0</v>
      </c>
      <c r="H13">
        <v>0</v>
      </c>
    </row>
    <row r="14" spans="1:17">
      <c r="A14">
        <v>9</v>
      </c>
      <c r="B14">
        <f t="shared" si="0"/>
        <v>16</v>
      </c>
      <c r="C14">
        <f t="shared" si="1"/>
        <v>16</v>
      </c>
      <c r="D14">
        <f t="shared" si="2"/>
        <v>0</v>
      </c>
      <c r="E14">
        <v>1</v>
      </c>
      <c r="F14">
        <v>15</v>
      </c>
      <c r="G14">
        <v>0</v>
      </c>
      <c r="H14">
        <v>0</v>
      </c>
    </row>
    <row r="15" spans="1:17">
      <c r="A15">
        <v>10</v>
      </c>
      <c r="B15">
        <f t="shared" si="0"/>
        <v>13</v>
      </c>
      <c r="C15">
        <f t="shared" si="1"/>
        <v>13</v>
      </c>
      <c r="D15">
        <f t="shared" si="2"/>
        <v>0</v>
      </c>
      <c r="E15">
        <v>0</v>
      </c>
      <c r="F15">
        <v>13</v>
      </c>
      <c r="G15">
        <v>0</v>
      </c>
      <c r="H15">
        <v>0</v>
      </c>
    </row>
    <row r="16" spans="1:17">
      <c r="A16">
        <v>11</v>
      </c>
      <c r="B16">
        <f t="shared" si="0"/>
        <v>5</v>
      </c>
      <c r="C16">
        <f t="shared" si="1"/>
        <v>5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</row>
    <row r="17" spans="1:9">
      <c r="A17">
        <v>12</v>
      </c>
      <c r="B17">
        <f t="shared" si="0"/>
        <v>5</v>
      </c>
      <c r="C17">
        <f t="shared" si="1"/>
        <v>5</v>
      </c>
      <c r="D17">
        <f t="shared" si="2"/>
        <v>0</v>
      </c>
      <c r="E17">
        <v>0</v>
      </c>
      <c r="F17">
        <v>5</v>
      </c>
      <c r="G17">
        <v>0</v>
      </c>
      <c r="H17">
        <v>0</v>
      </c>
    </row>
    <row r="18" spans="1:9">
      <c r="A18">
        <v>13</v>
      </c>
      <c r="B18">
        <f t="shared" si="0"/>
        <v>4</v>
      </c>
      <c r="C18">
        <f t="shared" si="1"/>
        <v>4</v>
      </c>
      <c r="D18">
        <f t="shared" si="2"/>
        <v>0</v>
      </c>
      <c r="E18">
        <v>2</v>
      </c>
      <c r="F18">
        <v>2</v>
      </c>
      <c r="G18">
        <v>0</v>
      </c>
      <c r="H18">
        <v>0</v>
      </c>
    </row>
    <row r="19" spans="1:9">
      <c r="A19">
        <v>14</v>
      </c>
      <c r="B19">
        <f t="shared" si="0"/>
        <v>127</v>
      </c>
      <c r="C19">
        <f t="shared" si="1"/>
        <v>127</v>
      </c>
      <c r="D19">
        <f t="shared" si="2"/>
        <v>0</v>
      </c>
      <c r="E19">
        <v>64</v>
      </c>
      <c r="F19">
        <v>63</v>
      </c>
      <c r="G19">
        <v>0</v>
      </c>
      <c r="H19">
        <v>0</v>
      </c>
      <c r="I19" t="s">
        <v>43</v>
      </c>
    </row>
    <row r="20" spans="1:9">
      <c r="A20">
        <v>15</v>
      </c>
      <c r="B20">
        <f t="shared" si="0"/>
        <v>17</v>
      </c>
      <c r="C20">
        <f t="shared" si="1"/>
        <v>17</v>
      </c>
      <c r="D20">
        <f t="shared" si="2"/>
        <v>0</v>
      </c>
      <c r="E20">
        <v>4</v>
      </c>
      <c r="F20">
        <v>13</v>
      </c>
      <c r="G20">
        <v>0</v>
      </c>
      <c r="H20">
        <v>0</v>
      </c>
    </row>
    <row r="21" spans="1:9">
      <c r="A21">
        <v>16</v>
      </c>
      <c r="B21">
        <f t="shared" si="0"/>
        <v>46</v>
      </c>
      <c r="C21">
        <f t="shared" si="1"/>
        <v>46</v>
      </c>
      <c r="D21">
        <f t="shared" si="2"/>
        <v>0</v>
      </c>
      <c r="E21">
        <v>20</v>
      </c>
      <c r="F21">
        <v>26</v>
      </c>
      <c r="G21">
        <v>0</v>
      </c>
      <c r="H21">
        <v>0</v>
      </c>
    </row>
    <row r="22" spans="1:9">
      <c r="A22">
        <v>17</v>
      </c>
      <c r="B22">
        <f t="shared" si="0"/>
        <v>0</v>
      </c>
      <c r="C22">
        <f t="shared" si="1"/>
        <v>0</v>
      </c>
      <c r="D22">
        <f t="shared" si="2"/>
        <v>0</v>
      </c>
      <c r="E22">
        <v>0</v>
      </c>
      <c r="F22">
        <v>0</v>
      </c>
      <c r="G22">
        <v>0</v>
      </c>
      <c r="H22">
        <v>0</v>
      </c>
    </row>
    <row r="23" spans="1:9">
      <c r="A23">
        <v>18</v>
      </c>
      <c r="B23">
        <f t="shared" si="0"/>
        <v>4</v>
      </c>
      <c r="C23">
        <f t="shared" si="1"/>
        <v>4</v>
      </c>
      <c r="D23">
        <f t="shared" si="2"/>
        <v>0</v>
      </c>
      <c r="E23">
        <v>0</v>
      </c>
      <c r="F23">
        <v>4</v>
      </c>
      <c r="G23">
        <v>0</v>
      </c>
      <c r="H23">
        <v>0</v>
      </c>
    </row>
    <row r="24" spans="1:9">
      <c r="A24">
        <v>19</v>
      </c>
      <c r="B24">
        <f t="shared" si="0"/>
        <v>60</v>
      </c>
      <c r="C24">
        <f t="shared" si="1"/>
        <v>60</v>
      </c>
      <c r="D24">
        <f t="shared" si="2"/>
        <v>0</v>
      </c>
      <c r="E24">
        <v>32</v>
      </c>
      <c r="F24">
        <v>28</v>
      </c>
      <c r="G24">
        <v>0</v>
      </c>
      <c r="H24">
        <v>0</v>
      </c>
    </row>
    <row r="25" spans="1:9">
      <c r="A25">
        <v>20</v>
      </c>
      <c r="B25">
        <f t="shared" si="0"/>
        <v>10</v>
      </c>
      <c r="C25">
        <f t="shared" si="1"/>
        <v>10</v>
      </c>
      <c r="D25">
        <f t="shared" si="2"/>
        <v>0</v>
      </c>
      <c r="E25">
        <v>6</v>
      </c>
      <c r="F25">
        <v>4</v>
      </c>
      <c r="G25">
        <v>0</v>
      </c>
      <c r="H25">
        <v>0</v>
      </c>
      <c r="I25" t="s">
        <v>43</v>
      </c>
    </row>
    <row r="26" spans="1:9">
      <c r="A26">
        <v>21</v>
      </c>
      <c r="B26">
        <f t="shared" si="0"/>
        <v>2</v>
      </c>
      <c r="C26">
        <f t="shared" si="1"/>
        <v>2</v>
      </c>
      <c r="D26">
        <f t="shared" si="2"/>
        <v>0</v>
      </c>
      <c r="E26">
        <v>0</v>
      </c>
      <c r="F26">
        <v>2</v>
      </c>
      <c r="G26">
        <v>0</v>
      </c>
      <c r="H26">
        <v>0</v>
      </c>
    </row>
    <row r="27" spans="1:9">
      <c r="A27">
        <v>22</v>
      </c>
      <c r="B27">
        <f t="shared" si="0"/>
        <v>0</v>
      </c>
      <c r="C27">
        <f t="shared" si="1"/>
        <v>0</v>
      </c>
      <c r="D27">
        <f t="shared" si="2"/>
        <v>0</v>
      </c>
      <c r="E27">
        <v>0</v>
      </c>
      <c r="F27">
        <v>0</v>
      </c>
      <c r="G27">
        <v>0</v>
      </c>
      <c r="H27">
        <v>0</v>
      </c>
    </row>
    <row r="28" spans="1:9">
      <c r="A28">
        <v>23</v>
      </c>
      <c r="B28">
        <f t="shared" si="0"/>
        <v>40</v>
      </c>
      <c r="C28">
        <f t="shared" si="1"/>
        <v>40</v>
      </c>
      <c r="D28">
        <f t="shared" si="2"/>
        <v>0</v>
      </c>
      <c r="E28">
        <v>4</v>
      </c>
      <c r="F28">
        <v>36</v>
      </c>
      <c r="G28">
        <v>0</v>
      </c>
      <c r="H28">
        <v>0</v>
      </c>
    </row>
    <row r="29" spans="1:9">
      <c r="A29">
        <v>24</v>
      </c>
      <c r="B29">
        <f t="shared" si="0"/>
        <v>33</v>
      </c>
      <c r="C29">
        <f t="shared" si="1"/>
        <v>33</v>
      </c>
      <c r="D29">
        <f t="shared" si="2"/>
        <v>0</v>
      </c>
      <c r="E29">
        <v>9</v>
      </c>
      <c r="F29">
        <v>24</v>
      </c>
      <c r="G29">
        <v>0</v>
      </c>
      <c r="H29">
        <v>0</v>
      </c>
    </row>
    <row r="30" spans="1:9">
      <c r="A30">
        <v>25</v>
      </c>
      <c r="B30">
        <f t="shared" si="0"/>
        <v>33</v>
      </c>
      <c r="C30">
        <f t="shared" si="1"/>
        <v>32</v>
      </c>
      <c r="D30">
        <f t="shared" si="2"/>
        <v>1</v>
      </c>
      <c r="E30">
        <v>1</v>
      </c>
      <c r="F30">
        <v>31</v>
      </c>
      <c r="G30">
        <v>0</v>
      </c>
      <c r="H30">
        <v>1</v>
      </c>
    </row>
    <row r="31" spans="1:9">
      <c r="A31">
        <v>26</v>
      </c>
      <c r="B31">
        <f t="shared" si="0"/>
        <v>0</v>
      </c>
      <c r="C31">
        <f t="shared" si="1"/>
        <v>0</v>
      </c>
      <c r="D31">
        <f t="shared" si="2"/>
        <v>0</v>
      </c>
      <c r="E31">
        <v>0</v>
      </c>
      <c r="F31">
        <v>0</v>
      </c>
      <c r="G31">
        <v>0</v>
      </c>
      <c r="H31">
        <v>0</v>
      </c>
    </row>
    <row r="32" spans="1:9">
      <c r="A32">
        <v>27</v>
      </c>
      <c r="B32">
        <f t="shared" si="0"/>
        <v>51</v>
      </c>
      <c r="C32">
        <f t="shared" si="1"/>
        <v>51</v>
      </c>
      <c r="D32">
        <f t="shared" si="2"/>
        <v>0</v>
      </c>
      <c r="E32">
        <v>13</v>
      </c>
      <c r="F32">
        <v>38</v>
      </c>
      <c r="G32">
        <v>0</v>
      </c>
      <c r="H32">
        <v>0</v>
      </c>
    </row>
    <row r="33" spans="1:17">
      <c r="A33">
        <v>28</v>
      </c>
      <c r="B33">
        <f t="shared" si="0"/>
        <v>3</v>
      </c>
      <c r="C33">
        <f t="shared" si="1"/>
        <v>3</v>
      </c>
      <c r="D33">
        <f t="shared" si="2"/>
        <v>0</v>
      </c>
      <c r="E33">
        <v>0</v>
      </c>
      <c r="F33">
        <v>3</v>
      </c>
      <c r="G33">
        <v>0</v>
      </c>
      <c r="H33">
        <v>0</v>
      </c>
      <c r="I33" t="s">
        <v>43</v>
      </c>
    </row>
    <row r="34" spans="1:17">
      <c r="A34">
        <v>29</v>
      </c>
      <c r="B34">
        <f t="shared" si="0"/>
        <v>9</v>
      </c>
      <c r="C34">
        <f t="shared" si="1"/>
        <v>9</v>
      </c>
      <c r="D34">
        <f t="shared" si="2"/>
        <v>0</v>
      </c>
      <c r="E34">
        <v>7</v>
      </c>
      <c r="F34">
        <v>2</v>
      </c>
      <c r="G34">
        <v>0</v>
      </c>
      <c r="H34">
        <v>0</v>
      </c>
    </row>
    <row r="35" spans="1:17">
      <c r="A35">
        <v>30</v>
      </c>
      <c r="B35">
        <f t="shared" si="0"/>
        <v>19</v>
      </c>
      <c r="C35">
        <f t="shared" si="1"/>
        <v>19</v>
      </c>
      <c r="D35">
        <f t="shared" si="2"/>
        <v>0</v>
      </c>
      <c r="E35">
        <v>3</v>
      </c>
      <c r="F35">
        <v>16</v>
      </c>
      <c r="G35">
        <v>0</v>
      </c>
      <c r="H35">
        <v>0</v>
      </c>
    </row>
    <row r="36" spans="1:17">
      <c r="A36" s="1" t="s">
        <v>18</v>
      </c>
      <c r="B36" s="1">
        <f t="shared" si="0"/>
        <v>865</v>
      </c>
      <c r="C36" s="1">
        <f>SUM(C6:C35)</f>
        <v>863</v>
      </c>
      <c r="D36" s="1">
        <f t="shared" ref="D36:H36" si="7">SUM(D6:D35)</f>
        <v>2</v>
      </c>
      <c r="E36" s="1">
        <f t="shared" si="7"/>
        <v>291</v>
      </c>
      <c r="F36" s="1">
        <f t="shared" si="7"/>
        <v>572</v>
      </c>
      <c r="G36" s="1">
        <f t="shared" si="7"/>
        <v>1</v>
      </c>
      <c r="H36" s="1">
        <f t="shared" si="7"/>
        <v>1</v>
      </c>
      <c r="J36">
        <f t="shared" ref="J36:Q36" si="8">SUM(J6:J35)</f>
        <v>26</v>
      </c>
      <c r="K36">
        <f t="shared" si="8"/>
        <v>56</v>
      </c>
      <c r="L36">
        <f t="shared" si="8"/>
        <v>1</v>
      </c>
      <c r="M36">
        <f t="shared" si="8"/>
        <v>0</v>
      </c>
      <c r="N36">
        <f t="shared" si="8"/>
        <v>35</v>
      </c>
      <c r="O36">
        <f t="shared" si="8"/>
        <v>70</v>
      </c>
      <c r="P36">
        <f t="shared" si="8"/>
        <v>0</v>
      </c>
      <c r="Q36">
        <f t="shared" si="8"/>
        <v>0</v>
      </c>
    </row>
    <row r="37" spans="1:17">
      <c r="A37" s="1" t="s">
        <v>19</v>
      </c>
      <c r="B37" s="1">
        <f>B36/30</f>
        <v>28.833333333333332</v>
      </c>
      <c r="C37" s="1">
        <f t="shared" ref="C37:H37" si="9">C36/30</f>
        <v>28.766666666666666</v>
      </c>
      <c r="D37" s="1">
        <f t="shared" si="9"/>
        <v>6.6666666666666666E-2</v>
      </c>
      <c r="E37" s="1">
        <f t="shared" si="9"/>
        <v>9.6999999999999993</v>
      </c>
      <c r="F37" s="1">
        <f t="shared" si="9"/>
        <v>19.066666666666666</v>
      </c>
      <c r="G37" s="1">
        <f t="shared" si="9"/>
        <v>3.3333333333333333E-2</v>
      </c>
      <c r="H37" s="1">
        <f t="shared" si="9"/>
        <v>3.3333333333333333E-2</v>
      </c>
      <c r="J37">
        <f>J36/5</f>
        <v>5.2</v>
      </c>
      <c r="K37">
        <f t="shared" ref="K37:Q37" si="10">K36/5</f>
        <v>11.2</v>
      </c>
      <c r="L37">
        <f t="shared" si="10"/>
        <v>0.2</v>
      </c>
      <c r="M37">
        <f t="shared" si="10"/>
        <v>0</v>
      </c>
      <c r="N37">
        <f t="shared" si="10"/>
        <v>7</v>
      </c>
      <c r="O37">
        <f t="shared" si="10"/>
        <v>14</v>
      </c>
      <c r="P37">
        <f t="shared" si="10"/>
        <v>0</v>
      </c>
      <c r="Q37">
        <f t="shared" si="10"/>
        <v>0</v>
      </c>
    </row>
    <row r="38" spans="1:17">
      <c r="A38" s="1" t="s">
        <v>54</v>
      </c>
      <c r="B38" s="1">
        <f>C36/B36</f>
        <v>0.9976878612716763</v>
      </c>
      <c r="C38" s="1"/>
      <c r="D38" s="1"/>
      <c r="E38" s="1"/>
      <c r="F38" s="1"/>
      <c r="G38" s="1"/>
      <c r="H38" s="1"/>
    </row>
    <row r="41" spans="1:17">
      <c r="A41" s="1" t="s">
        <v>31</v>
      </c>
    </row>
    <row r="42" spans="1:17">
      <c r="A42" s="1" t="s">
        <v>0</v>
      </c>
      <c r="B42" s="1" t="s">
        <v>20</v>
      </c>
      <c r="C42" s="1" t="s">
        <v>32</v>
      </c>
      <c r="D42" s="1" t="s">
        <v>33</v>
      </c>
      <c r="E42" s="1" t="s">
        <v>34</v>
      </c>
      <c r="F42" s="1" t="s">
        <v>35</v>
      </c>
      <c r="G42" s="1" t="s">
        <v>36</v>
      </c>
      <c r="H42" s="1" t="s">
        <v>37</v>
      </c>
    </row>
    <row r="43" spans="1:17">
      <c r="A43" s="1" t="s">
        <v>46</v>
      </c>
    </row>
    <row r="45" spans="1:17">
      <c r="A45" s="1" t="s">
        <v>38</v>
      </c>
    </row>
    <row r="46" spans="1:17">
      <c r="A46" s="1" t="s">
        <v>0</v>
      </c>
      <c r="B46" s="1" t="s">
        <v>20</v>
      </c>
      <c r="C46" s="1" t="s">
        <v>32</v>
      </c>
      <c r="D46" s="1" t="s">
        <v>39</v>
      </c>
      <c r="E46" s="1" t="s">
        <v>34</v>
      </c>
      <c r="F46" s="1" t="s">
        <v>35</v>
      </c>
      <c r="G46" s="1" t="s">
        <v>40</v>
      </c>
      <c r="H46" s="1" t="s">
        <v>41</v>
      </c>
    </row>
    <row r="47" spans="1:17">
      <c r="A47">
        <v>2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</row>
    <row r="48" spans="1:17">
      <c r="A48">
        <v>5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</row>
    <row r="49" spans="1:8">
      <c r="A49" t="s">
        <v>18</v>
      </c>
      <c r="B49">
        <v>2</v>
      </c>
      <c r="C49">
        <v>0</v>
      </c>
      <c r="D49">
        <v>2</v>
      </c>
      <c r="E49">
        <v>0</v>
      </c>
      <c r="F49">
        <v>0</v>
      </c>
      <c r="G49">
        <v>0</v>
      </c>
      <c r="H49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8"/>
  <sheetViews>
    <sheetView workbookViewId="0">
      <selection activeCell="B37" sqref="B37"/>
    </sheetView>
  </sheetViews>
  <sheetFormatPr baseColWidth="10" defaultRowHeight="16"/>
  <sheetData>
    <row r="1" spans="1:17">
      <c r="A1" t="s">
        <v>49</v>
      </c>
    </row>
    <row r="2" spans="1:17">
      <c r="A2" t="s">
        <v>50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11</v>
      </c>
      <c r="K5" s="1" t="s">
        <v>10</v>
      </c>
      <c r="L5" s="1" t="s">
        <v>7</v>
      </c>
      <c r="M5" s="1" t="s">
        <v>6</v>
      </c>
      <c r="N5" s="1" t="s">
        <v>13</v>
      </c>
      <c r="O5" s="1" t="s">
        <v>12</v>
      </c>
      <c r="P5" s="1" t="s">
        <v>9</v>
      </c>
      <c r="Q5" s="1" t="s">
        <v>8</v>
      </c>
    </row>
    <row r="6" spans="1:17">
      <c r="A6">
        <v>1</v>
      </c>
      <c r="B6">
        <f>SUM(C6+D6)</f>
        <v>125</v>
      </c>
      <c r="C6">
        <f>SUM(E6+F6)</f>
        <v>84</v>
      </c>
      <c r="D6">
        <f>SUM(G6+H6)</f>
        <v>41</v>
      </c>
      <c r="E6">
        <f>SUM(J6+L6)</f>
        <v>38</v>
      </c>
      <c r="F6">
        <f>SUM(K6+M6)</f>
        <v>46</v>
      </c>
      <c r="G6">
        <f>SUM(N6+P6)</f>
        <v>22</v>
      </c>
      <c r="H6">
        <f>SUM(O6+Q6)</f>
        <v>19</v>
      </c>
      <c r="I6" t="s">
        <v>43</v>
      </c>
      <c r="J6">
        <v>19</v>
      </c>
      <c r="K6">
        <v>27</v>
      </c>
      <c r="L6">
        <v>19</v>
      </c>
      <c r="M6">
        <v>19</v>
      </c>
      <c r="N6">
        <v>7</v>
      </c>
      <c r="O6">
        <v>12</v>
      </c>
      <c r="P6">
        <v>15</v>
      </c>
      <c r="Q6">
        <v>7</v>
      </c>
    </row>
    <row r="7" spans="1:17">
      <c r="A7">
        <v>2</v>
      </c>
      <c r="B7">
        <f t="shared" ref="B7:B36" si="0">SUM(C7+D7)</f>
        <v>258</v>
      </c>
      <c r="C7">
        <f t="shared" ref="C7:C35" si="1">SUM(E7+F7)</f>
        <v>134</v>
      </c>
      <c r="D7">
        <f t="shared" ref="D7:D35" si="2">SUM(G7+H7)</f>
        <v>124</v>
      </c>
      <c r="E7">
        <f t="shared" ref="E7:E9" si="3">SUM(J7+N7)</f>
        <v>75</v>
      </c>
      <c r="F7">
        <f t="shared" ref="F7:F9" si="4">SUM(K7+O7)</f>
        <v>59</v>
      </c>
      <c r="G7">
        <f t="shared" ref="G7:G9" si="5">SUM(L7+P7)</f>
        <v>51</v>
      </c>
      <c r="H7">
        <f t="shared" ref="H7:H9" si="6">SUM(M7+Q7)</f>
        <v>73</v>
      </c>
      <c r="J7">
        <v>45</v>
      </c>
      <c r="K7">
        <v>39</v>
      </c>
      <c r="L7">
        <v>26</v>
      </c>
      <c r="M7">
        <v>59</v>
      </c>
      <c r="N7">
        <v>30</v>
      </c>
      <c r="O7">
        <v>20</v>
      </c>
      <c r="P7">
        <v>25</v>
      </c>
      <c r="Q7">
        <v>14</v>
      </c>
    </row>
    <row r="8" spans="1:17">
      <c r="A8">
        <v>3</v>
      </c>
      <c r="B8">
        <f t="shared" si="0"/>
        <v>223</v>
      </c>
      <c r="C8">
        <f t="shared" si="1"/>
        <v>107</v>
      </c>
      <c r="D8">
        <f t="shared" si="2"/>
        <v>116</v>
      </c>
      <c r="E8">
        <f t="shared" si="3"/>
        <v>51</v>
      </c>
      <c r="F8">
        <f t="shared" si="4"/>
        <v>56</v>
      </c>
      <c r="G8">
        <f t="shared" si="5"/>
        <v>58</v>
      </c>
      <c r="H8">
        <f t="shared" si="6"/>
        <v>58</v>
      </c>
      <c r="J8">
        <v>26</v>
      </c>
      <c r="K8">
        <v>42</v>
      </c>
      <c r="L8">
        <v>37</v>
      </c>
      <c r="M8">
        <v>40</v>
      </c>
      <c r="N8">
        <v>25</v>
      </c>
      <c r="O8">
        <v>14</v>
      </c>
      <c r="P8">
        <v>21</v>
      </c>
      <c r="Q8">
        <v>18</v>
      </c>
    </row>
    <row r="9" spans="1:17">
      <c r="A9">
        <v>4</v>
      </c>
      <c r="B9">
        <f t="shared" si="0"/>
        <v>212</v>
      </c>
      <c r="C9">
        <f t="shared" si="1"/>
        <v>127</v>
      </c>
      <c r="D9">
        <f t="shared" si="2"/>
        <v>85</v>
      </c>
      <c r="E9">
        <f t="shared" si="3"/>
        <v>72</v>
      </c>
      <c r="F9">
        <f t="shared" si="4"/>
        <v>55</v>
      </c>
      <c r="G9">
        <f t="shared" si="5"/>
        <v>54</v>
      </c>
      <c r="H9">
        <f t="shared" si="6"/>
        <v>31</v>
      </c>
      <c r="J9">
        <v>38</v>
      </c>
      <c r="K9">
        <v>36</v>
      </c>
      <c r="L9">
        <v>33</v>
      </c>
      <c r="M9">
        <v>16</v>
      </c>
      <c r="N9">
        <v>34</v>
      </c>
      <c r="O9">
        <v>19</v>
      </c>
      <c r="P9">
        <v>21</v>
      </c>
      <c r="Q9">
        <v>15</v>
      </c>
    </row>
    <row r="10" spans="1:17">
      <c r="A10">
        <v>5</v>
      </c>
      <c r="B10">
        <f t="shared" si="0"/>
        <v>183</v>
      </c>
      <c r="C10">
        <f t="shared" si="1"/>
        <v>120</v>
      </c>
      <c r="D10">
        <f t="shared" si="2"/>
        <v>63</v>
      </c>
      <c r="E10">
        <v>63</v>
      </c>
      <c r="F10">
        <v>57</v>
      </c>
      <c r="G10">
        <v>47</v>
      </c>
      <c r="H10">
        <v>16</v>
      </c>
    </row>
    <row r="11" spans="1:17">
      <c r="A11">
        <v>6</v>
      </c>
      <c r="B11">
        <f t="shared" si="0"/>
        <v>146</v>
      </c>
      <c r="C11">
        <f t="shared" si="1"/>
        <v>108</v>
      </c>
      <c r="D11">
        <f t="shared" si="2"/>
        <v>38</v>
      </c>
      <c r="E11">
        <v>46</v>
      </c>
      <c r="F11">
        <v>62</v>
      </c>
      <c r="G11">
        <v>34</v>
      </c>
      <c r="H11">
        <v>4</v>
      </c>
    </row>
    <row r="12" spans="1:17">
      <c r="A12">
        <v>7</v>
      </c>
      <c r="B12">
        <f t="shared" si="0"/>
        <v>105</v>
      </c>
      <c r="C12">
        <f t="shared" si="1"/>
        <v>66</v>
      </c>
      <c r="D12">
        <f t="shared" si="2"/>
        <v>39</v>
      </c>
      <c r="E12">
        <v>41</v>
      </c>
      <c r="F12">
        <v>25</v>
      </c>
      <c r="G12">
        <v>22</v>
      </c>
      <c r="H12">
        <v>17</v>
      </c>
    </row>
    <row r="13" spans="1:17">
      <c r="A13">
        <v>8</v>
      </c>
      <c r="B13">
        <f t="shared" si="0"/>
        <v>242</v>
      </c>
      <c r="C13">
        <f t="shared" si="1"/>
        <v>143</v>
      </c>
      <c r="D13">
        <f t="shared" si="2"/>
        <v>99</v>
      </c>
      <c r="E13">
        <v>68</v>
      </c>
      <c r="F13">
        <v>75</v>
      </c>
      <c r="G13">
        <v>43</v>
      </c>
      <c r="H13">
        <v>56</v>
      </c>
    </row>
    <row r="14" spans="1:17">
      <c r="A14">
        <v>9</v>
      </c>
      <c r="B14">
        <f t="shared" si="0"/>
        <v>179</v>
      </c>
      <c r="C14">
        <f t="shared" si="1"/>
        <v>100</v>
      </c>
      <c r="D14">
        <f t="shared" si="2"/>
        <v>79</v>
      </c>
      <c r="E14">
        <v>53</v>
      </c>
      <c r="F14">
        <v>47</v>
      </c>
      <c r="G14">
        <v>53</v>
      </c>
      <c r="H14">
        <v>26</v>
      </c>
    </row>
    <row r="15" spans="1:17">
      <c r="A15">
        <v>10</v>
      </c>
      <c r="B15">
        <f t="shared" si="0"/>
        <v>206</v>
      </c>
      <c r="C15">
        <f t="shared" si="1"/>
        <v>148</v>
      </c>
      <c r="D15">
        <f t="shared" si="2"/>
        <v>58</v>
      </c>
      <c r="E15">
        <v>88</v>
      </c>
      <c r="F15">
        <v>60</v>
      </c>
      <c r="G15">
        <v>36</v>
      </c>
      <c r="H15">
        <v>22</v>
      </c>
      <c r="I15" t="s">
        <v>43</v>
      </c>
    </row>
    <row r="16" spans="1:17">
      <c r="A16">
        <v>11</v>
      </c>
      <c r="B16">
        <f t="shared" si="0"/>
        <v>214</v>
      </c>
      <c r="C16">
        <f t="shared" si="1"/>
        <v>145</v>
      </c>
      <c r="D16">
        <f t="shared" si="2"/>
        <v>69</v>
      </c>
      <c r="E16">
        <v>70</v>
      </c>
      <c r="F16">
        <v>75</v>
      </c>
      <c r="G16">
        <v>37</v>
      </c>
      <c r="H16">
        <v>32</v>
      </c>
    </row>
    <row r="17" spans="1:9">
      <c r="A17">
        <v>12</v>
      </c>
      <c r="B17">
        <f t="shared" si="0"/>
        <v>229</v>
      </c>
      <c r="C17">
        <f t="shared" si="1"/>
        <v>166</v>
      </c>
      <c r="D17">
        <f t="shared" si="2"/>
        <v>63</v>
      </c>
      <c r="E17">
        <v>83</v>
      </c>
      <c r="F17">
        <v>83</v>
      </c>
      <c r="G17">
        <v>32</v>
      </c>
      <c r="H17">
        <v>31</v>
      </c>
    </row>
    <row r="18" spans="1:9">
      <c r="A18">
        <v>13</v>
      </c>
      <c r="B18">
        <f t="shared" si="0"/>
        <v>144</v>
      </c>
      <c r="C18">
        <f t="shared" si="1"/>
        <v>94</v>
      </c>
      <c r="D18">
        <f t="shared" si="2"/>
        <v>50</v>
      </c>
      <c r="E18">
        <v>56</v>
      </c>
      <c r="F18">
        <v>38</v>
      </c>
      <c r="G18">
        <v>27</v>
      </c>
      <c r="H18">
        <v>23</v>
      </c>
    </row>
    <row r="19" spans="1:9">
      <c r="A19">
        <v>14</v>
      </c>
      <c r="B19">
        <f t="shared" si="0"/>
        <v>213</v>
      </c>
      <c r="C19">
        <f t="shared" si="1"/>
        <v>137</v>
      </c>
      <c r="D19">
        <f t="shared" si="2"/>
        <v>76</v>
      </c>
      <c r="E19">
        <v>66</v>
      </c>
      <c r="F19">
        <v>71</v>
      </c>
      <c r="G19">
        <v>45</v>
      </c>
      <c r="H19">
        <v>31</v>
      </c>
    </row>
    <row r="20" spans="1:9">
      <c r="A20">
        <v>15</v>
      </c>
      <c r="B20">
        <f t="shared" si="0"/>
        <v>242</v>
      </c>
      <c r="C20">
        <f t="shared" si="1"/>
        <v>157</v>
      </c>
      <c r="D20">
        <f t="shared" si="2"/>
        <v>85</v>
      </c>
      <c r="E20">
        <v>66</v>
      </c>
      <c r="F20">
        <v>91</v>
      </c>
      <c r="G20">
        <v>56</v>
      </c>
      <c r="H20">
        <v>29</v>
      </c>
    </row>
    <row r="21" spans="1:9">
      <c r="A21">
        <v>16</v>
      </c>
      <c r="B21" t="s">
        <v>51</v>
      </c>
      <c r="C21" t="s">
        <v>51</v>
      </c>
      <c r="D21" t="s">
        <v>51</v>
      </c>
      <c r="E21" t="s">
        <v>51</v>
      </c>
      <c r="F21" t="s">
        <v>51</v>
      </c>
      <c r="G21" t="s">
        <v>51</v>
      </c>
      <c r="H21" t="s">
        <v>51</v>
      </c>
      <c r="I21" t="s">
        <v>52</v>
      </c>
    </row>
    <row r="22" spans="1:9">
      <c r="A22">
        <v>17</v>
      </c>
      <c r="B22">
        <f t="shared" si="0"/>
        <v>292</v>
      </c>
      <c r="C22">
        <f t="shared" si="1"/>
        <v>163</v>
      </c>
      <c r="D22">
        <f t="shared" si="2"/>
        <v>129</v>
      </c>
      <c r="E22">
        <v>60</v>
      </c>
      <c r="F22">
        <v>103</v>
      </c>
      <c r="G22">
        <v>51</v>
      </c>
      <c r="H22">
        <v>78</v>
      </c>
      <c r="I22" t="s">
        <v>47</v>
      </c>
    </row>
    <row r="23" spans="1:9">
      <c r="A23">
        <v>18</v>
      </c>
      <c r="B23">
        <f t="shared" si="0"/>
        <v>164</v>
      </c>
      <c r="C23">
        <f t="shared" si="1"/>
        <v>111</v>
      </c>
      <c r="D23">
        <f t="shared" si="2"/>
        <v>53</v>
      </c>
      <c r="E23">
        <v>64</v>
      </c>
      <c r="F23">
        <v>47</v>
      </c>
      <c r="G23">
        <v>32</v>
      </c>
      <c r="H23">
        <v>21</v>
      </c>
      <c r="I23" t="s">
        <v>43</v>
      </c>
    </row>
    <row r="24" spans="1:9">
      <c r="A24">
        <v>19</v>
      </c>
      <c r="B24">
        <f t="shared" si="0"/>
        <v>121</v>
      </c>
      <c r="C24">
        <f t="shared" si="1"/>
        <v>80</v>
      </c>
      <c r="D24">
        <f t="shared" si="2"/>
        <v>41</v>
      </c>
      <c r="E24">
        <v>33</v>
      </c>
      <c r="F24">
        <v>47</v>
      </c>
      <c r="G24">
        <v>19</v>
      </c>
      <c r="H24">
        <v>22</v>
      </c>
    </row>
    <row r="25" spans="1:9">
      <c r="A25">
        <v>20</v>
      </c>
      <c r="B25">
        <f t="shared" si="0"/>
        <v>244</v>
      </c>
      <c r="C25">
        <f t="shared" si="1"/>
        <v>171</v>
      </c>
      <c r="D25">
        <f t="shared" si="2"/>
        <v>73</v>
      </c>
      <c r="E25">
        <v>65</v>
      </c>
      <c r="F25">
        <v>106</v>
      </c>
      <c r="G25">
        <v>29</v>
      </c>
      <c r="H25">
        <v>44</v>
      </c>
    </row>
    <row r="26" spans="1:9">
      <c r="A26">
        <v>21</v>
      </c>
      <c r="B26">
        <f t="shared" si="0"/>
        <v>228</v>
      </c>
      <c r="C26">
        <f t="shared" si="1"/>
        <v>144</v>
      </c>
      <c r="D26">
        <f t="shared" si="2"/>
        <v>84</v>
      </c>
      <c r="E26">
        <v>75</v>
      </c>
      <c r="F26">
        <v>69</v>
      </c>
      <c r="G26">
        <v>49</v>
      </c>
      <c r="H26">
        <v>35</v>
      </c>
    </row>
    <row r="27" spans="1:9">
      <c r="A27">
        <v>22</v>
      </c>
      <c r="B27">
        <f t="shared" si="0"/>
        <v>269</v>
      </c>
      <c r="C27">
        <f t="shared" si="1"/>
        <v>179</v>
      </c>
      <c r="D27">
        <f t="shared" si="2"/>
        <v>90</v>
      </c>
      <c r="E27">
        <v>92</v>
      </c>
      <c r="F27">
        <v>87</v>
      </c>
      <c r="G27">
        <v>55</v>
      </c>
      <c r="H27">
        <v>35</v>
      </c>
      <c r="I27" t="s">
        <v>15</v>
      </c>
    </row>
    <row r="28" spans="1:9">
      <c r="A28">
        <v>23</v>
      </c>
      <c r="B28">
        <f t="shared" si="0"/>
        <v>242</v>
      </c>
      <c r="C28">
        <f t="shared" si="1"/>
        <v>166</v>
      </c>
      <c r="D28">
        <f t="shared" si="2"/>
        <v>76</v>
      </c>
      <c r="E28">
        <v>82</v>
      </c>
      <c r="F28">
        <v>84</v>
      </c>
      <c r="G28">
        <v>39</v>
      </c>
      <c r="H28">
        <v>37</v>
      </c>
      <c r="I28" t="s">
        <v>15</v>
      </c>
    </row>
    <row r="29" spans="1:9">
      <c r="A29">
        <v>24</v>
      </c>
      <c r="B29">
        <f t="shared" si="0"/>
        <v>196</v>
      </c>
      <c r="C29">
        <f t="shared" si="1"/>
        <v>109</v>
      </c>
      <c r="D29">
        <f t="shared" si="2"/>
        <v>87</v>
      </c>
      <c r="E29">
        <v>47</v>
      </c>
      <c r="F29">
        <v>62</v>
      </c>
      <c r="G29">
        <v>42</v>
      </c>
      <c r="H29">
        <v>45</v>
      </c>
    </row>
    <row r="30" spans="1:9">
      <c r="A30">
        <v>25</v>
      </c>
      <c r="B30">
        <f t="shared" si="0"/>
        <v>208</v>
      </c>
      <c r="C30">
        <f t="shared" si="1"/>
        <v>157</v>
      </c>
      <c r="D30">
        <f t="shared" si="2"/>
        <v>51</v>
      </c>
      <c r="E30">
        <v>80</v>
      </c>
      <c r="F30">
        <v>77</v>
      </c>
      <c r="G30">
        <v>34</v>
      </c>
      <c r="H30">
        <v>17</v>
      </c>
    </row>
    <row r="31" spans="1:9">
      <c r="A31">
        <v>26</v>
      </c>
      <c r="B31">
        <f t="shared" si="0"/>
        <v>241</v>
      </c>
      <c r="C31">
        <f t="shared" si="1"/>
        <v>145</v>
      </c>
      <c r="D31">
        <f t="shared" si="2"/>
        <v>96</v>
      </c>
      <c r="E31">
        <v>72</v>
      </c>
      <c r="F31">
        <v>73</v>
      </c>
      <c r="G31">
        <v>57</v>
      </c>
      <c r="H31">
        <v>39</v>
      </c>
    </row>
    <row r="32" spans="1:9">
      <c r="A32">
        <v>27</v>
      </c>
      <c r="B32">
        <f t="shared" si="0"/>
        <v>193</v>
      </c>
      <c r="C32">
        <f t="shared" si="1"/>
        <v>119</v>
      </c>
      <c r="D32">
        <f t="shared" si="2"/>
        <v>74</v>
      </c>
      <c r="E32">
        <v>59</v>
      </c>
      <c r="F32">
        <v>60</v>
      </c>
      <c r="G32">
        <v>39</v>
      </c>
      <c r="H32">
        <v>35</v>
      </c>
      <c r="I32" t="s">
        <v>43</v>
      </c>
    </row>
    <row r="33" spans="1:17">
      <c r="A33">
        <v>28</v>
      </c>
      <c r="B33">
        <f t="shared" si="0"/>
        <v>78</v>
      </c>
      <c r="C33">
        <f t="shared" si="1"/>
        <v>49</v>
      </c>
      <c r="D33">
        <f t="shared" si="2"/>
        <v>29</v>
      </c>
      <c r="E33">
        <v>15</v>
      </c>
      <c r="F33">
        <v>34</v>
      </c>
      <c r="G33">
        <v>14</v>
      </c>
      <c r="H33">
        <v>15</v>
      </c>
    </row>
    <row r="34" spans="1:17">
      <c r="A34">
        <v>29</v>
      </c>
      <c r="B34">
        <f t="shared" si="0"/>
        <v>219</v>
      </c>
      <c r="C34">
        <f t="shared" si="1"/>
        <v>145</v>
      </c>
      <c r="D34">
        <f t="shared" si="2"/>
        <v>74</v>
      </c>
      <c r="E34">
        <v>68</v>
      </c>
      <c r="F34">
        <v>77</v>
      </c>
      <c r="G34">
        <v>45</v>
      </c>
      <c r="H34">
        <v>29</v>
      </c>
    </row>
    <row r="35" spans="1:17">
      <c r="A35">
        <v>30</v>
      </c>
      <c r="B35">
        <f t="shared" si="0"/>
        <v>125</v>
      </c>
      <c r="C35">
        <f t="shared" si="1"/>
        <v>80</v>
      </c>
      <c r="D35">
        <f t="shared" si="2"/>
        <v>45</v>
      </c>
      <c r="E35">
        <v>36</v>
      </c>
      <c r="F35">
        <v>44</v>
      </c>
      <c r="G35">
        <v>20</v>
      </c>
      <c r="H35">
        <v>25</v>
      </c>
      <c r="I35" t="s">
        <v>47</v>
      </c>
    </row>
    <row r="36" spans="1:17">
      <c r="A36" s="1" t="s">
        <v>18</v>
      </c>
      <c r="B36" s="1">
        <f t="shared" si="0"/>
        <v>5741</v>
      </c>
      <c r="C36" s="1">
        <f>SUM(C6:C35)</f>
        <v>3654</v>
      </c>
      <c r="D36" s="1">
        <f t="shared" ref="D36:H36" si="7">SUM(D6:D35)</f>
        <v>2087</v>
      </c>
      <c r="E36" s="1">
        <f t="shared" si="7"/>
        <v>1784</v>
      </c>
      <c r="F36" s="1">
        <f t="shared" si="7"/>
        <v>1870</v>
      </c>
      <c r="G36" s="1">
        <f t="shared" si="7"/>
        <v>1142</v>
      </c>
      <c r="H36" s="1">
        <f t="shared" si="7"/>
        <v>945</v>
      </c>
      <c r="J36">
        <f t="shared" ref="J36:Q36" si="8">SUM(J6:J35)</f>
        <v>128</v>
      </c>
      <c r="K36">
        <f t="shared" si="8"/>
        <v>144</v>
      </c>
      <c r="L36">
        <f t="shared" si="8"/>
        <v>115</v>
      </c>
      <c r="M36">
        <f t="shared" si="8"/>
        <v>134</v>
      </c>
      <c r="N36">
        <f t="shared" si="8"/>
        <v>96</v>
      </c>
      <c r="O36">
        <f t="shared" si="8"/>
        <v>65</v>
      </c>
      <c r="P36">
        <f t="shared" si="8"/>
        <v>82</v>
      </c>
      <c r="Q36">
        <f t="shared" si="8"/>
        <v>54</v>
      </c>
    </row>
    <row r="37" spans="1:17">
      <c r="A37" s="1" t="s">
        <v>19</v>
      </c>
      <c r="B37" s="1">
        <f>B36/29</f>
        <v>197.9655172413793</v>
      </c>
      <c r="C37" s="1">
        <f t="shared" ref="C37:H37" si="9">C36/29</f>
        <v>126</v>
      </c>
      <c r="D37" s="1">
        <f t="shared" si="9"/>
        <v>71.965517241379317</v>
      </c>
      <c r="E37" s="1">
        <f t="shared" si="9"/>
        <v>61.517241379310342</v>
      </c>
      <c r="F37" s="1">
        <f t="shared" si="9"/>
        <v>64.482758620689651</v>
      </c>
      <c r="G37" s="1">
        <f t="shared" si="9"/>
        <v>39.379310344827587</v>
      </c>
      <c r="H37" s="1">
        <f t="shared" si="9"/>
        <v>32.586206896551722</v>
      </c>
      <c r="J37">
        <f>J36/5</f>
        <v>25.6</v>
      </c>
      <c r="K37">
        <f t="shared" ref="K37:Q37" si="10">K36/5</f>
        <v>28.8</v>
      </c>
      <c r="L37">
        <f t="shared" si="10"/>
        <v>23</v>
      </c>
      <c r="M37">
        <f t="shared" si="10"/>
        <v>26.8</v>
      </c>
      <c r="N37">
        <f t="shared" si="10"/>
        <v>19.2</v>
      </c>
      <c r="O37">
        <f t="shared" si="10"/>
        <v>13</v>
      </c>
      <c r="P37">
        <f t="shared" si="10"/>
        <v>16.399999999999999</v>
      </c>
      <c r="Q37">
        <f t="shared" si="10"/>
        <v>10.8</v>
      </c>
    </row>
    <row r="38" spans="1:17">
      <c r="A38" s="1" t="s">
        <v>54</v>
      </c>
      <c r="B38" s="1">
        <f>C36/B36</f>
        <v>0.63647448179759625</v>
      </c>
      <c r="C38" s="1"/>
      <c r="D38" s="1"/>
      <c r="E38" s="1"/>
      <c r="F38" s="1"/>
      <c r="G38" s="1"/>
      <c r="H38" s="1"/>
    </row>
    <row r="41" spans="1:17">
      <c r="A41" s="1" t="s">
        <v>31</v>
      </c>
    </row>
    <row r="42" spans="1:17">
      <c r="A42" s="1" t="s">
        <v>0</v>
      </c>
      <c r="B42" s="1" t="s">
        <v>20</v>
      </c>
      <c r="C42" s="1" t="s">
        <v>32</v>
      </c>
      <c r="D42" s="1" t="s">
        <v>33</v>
      </c>
      <c r="E42" s="1" t="s">
        <v>34</v>
      </c>
      <c r="F42" s="1" t="s">
        <v>35</v>
      </c>
      <c r="G42" s="1" t="s">
        <v>36</v>
      </c>
      <c r="H42" s="1" t="s">
        <v>37</v>
      </c>
    </row>
    <row r="43" spans="1:17">
      <c r="A43" s="2">
        <v>4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</row>
    <row r="44" spans="1:17">
      <c r="A44">
        <v>7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</row>
    <row r="45" spans="1:17">
      <c r="A45" t="s">
        <v>18</v>
      </c>
      <c r="B45">
        <v>2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</row>
    <row r="48" spans="1:17">
      <c r="A48" s="1" t="s">
        <v>38</v>
      </c>
    </row>
    <row r="49" spans="1:17">
      <c r="A49" s="1" t="s">
        <v>0</v>
      </c>
      <c r="B49" s="1" t="s">
        <v>20</v>
      </c>
      <c r="C49" s="1" t="s">
        <v>32</v>
      </c>
      <c r="D49" s="1" t="s">
        <v>39</v>
      </c>
      <c r="E49" s="1" t="s">
        <v>53</v>
      </c>
      <c r="F49" s="1" t="s">
        <v>35</v>
      </c>
      <c r="G49" s="1" t="s">
        <v>40</v>
      </c>
      <c r="H49" s="1" t="s">
        <v>41</v>
      </c>
    </row>
    <row r="50" spans="1:17">
      <c r="A50">
        <v>1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</row>
    <row r="51" spans="1:17">
      <c r="A51">
        <v>4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17">
      <c r="A52">
        <v>6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</row>
    <row r="53" spans="1:17">
      <c r="A53" t="s">
        <v>18</v>
      </c>
      <c r="B53">
        <f t="shared" ref="B53:H53" si="11">SUM(B50:B52)</f>
        <v>3</v>
      </c>
      <c r="C53">
        <f t="shared" si="11"/>
        <v>1</v>
      </c>
      <c r="D53">
        <f t="shared" si="11"/>
        <v>2</v>
      </c>
      <c r="E53">
        <f t="shared" si="11"/>
        <v>1</v>
      </c>
      <c r="F53">
        <f t="shared" si="11"/>
        <v>0</v>
      </c>
      <c r="G53">
        <f t="shared" si="11"/>
        <v>0</v>
      </c>
      <c r="H53">
        <f t="shared" si="11"/>
        <v>2</v>
      </c>
    </row>
    <row r="55" spans="1:17">
      <c r="A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/>
      <c r="B88" s="1"/>
      <c r="C88" s="1"/>
      <c r="D88" s="1"/>
      <c r="E88" s="1"/>
      <c r="F88" s="1"/>
      <c r="G88" s="1"/>
      <c r="H8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"/>
  <sheetViews>
    <sheetView workbookViewId="0">
      <selection activeCell="B37" sqref="B37"/>
    </sheetView>
  </sheetViews>
  <sheetFormatPr baseColWidth="10" defaultRowHeight="16"/>
  <sheetData>
    <row r="1" spans="1:13">
      <c r="A1" t="s">
        <v>107</v>
      </c>
    </row>
    <row r="2" spans="1:13">
      <c r="A2" t="s">
        <v>90</v>
      </c>
    </row>
    <row r="4" spans="1:13">
      <c r="A4" s="1" t="s">
        <v>88</v>
      </c>
    </row>
    <row r="5" spans="1:13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91</v>
      </c>
      <c r="K5" s="1" t="s">
        <v>92</v>
      </c>
      <c r="L5" s="1" t="s">
        <v>93</v>
      </c>
      <c r="M5" s="1" t="s">
        <v>94</v>
      </c>
    </row>
    <row r="6" spans="1:13">
      <c r="A6">
        <v>1</v>
      </c>
      <c r="B6">
        <f>SUM(C6+D6)</f>
        <v>36</v>
      </c>
      <c r="C6">
        <f>SUM(E6+F6)</f>
        <v>36</v>
      </c>
      <c r="D6">
        <f>SUM(G6+H6)</f>
        <v>0</v>
      </c>
      <c r="E6">
        <v>3</v>
      </c>
      <c r="F6">
        <v>33</v>
      </c>
      <c r="G6">
        <v>0</v>
      </c>
      <c r="H6">
        <v>0</v>
      </c>
      <c r="J6">
        <v>1</v>
      </c>
      <c r="K6">
        <v>12</v>
      </c>
    </row>
    <row r="7" spans="1:13">
      <c r="A7">
        <v>2</v>
      </c>
      <c r="B7">
        <f t="shared" ref="B7:B36" si="0">SUM(C7+D7)</f>
        <v>174</v>
      </c>
      <c r="C7">
        <f t="shared" ref="C7:C35" si="1">SUM(E7+F7)</f>
        <v>174</v>
      </c>
      <c r="D7">
        <f t="shared" ref="D7:D35" si="2">SUM(G7+H7)</f>
        <v>0</v>
      </c>
      <c r="E7">
        <v>69</v>
      </c>
      <c r="F7">
        <v>105</v>
      </c>
      <c r="G7">
        <v>0</v>
      </c>
      <c r="H7">
        <v>0</v>
      </c>
      <c r="J7">
        <v>27</v>
      </c>
      <c r="K7">
        <v>51</v>
      </c>
    </row>
    <row r="8" spans="1:13">
      <c r="A8">
        <v>3</v>
      </c>
      <c r="B8">
        <f t="shared" si="0"/>
        <v>89</v>
      </c>
      <c r="C8">
        <f t="shared" si="1"/>
        <v>89</v>
      </c>
      <c r="D8">
        <f t="shared" si="2"/>
        <v>0</v>
      </c>
      <c r="E8">
        <v>45</v>
      </c>
      <c r="F8">
        <v>44</v>
      </c>
      <c r="G8">
        <v>0</v>
      </c>
      <c r="H8">
        <v>0</v>
      </c>
      <c r="I8" t="s">
        <v>43</v>
      </c>
      <c r="K8">
        <v>20</v>
      </c>
    </row>
    <row r="9" spans="1:13">
      <c r="A9">
        <v>4</v>
      </c>
      <c r="B9">
        <f t="shared" si="0"/>
        <v>26</v>
      </c>
      <c r="C9">
        <f t="shared" si="1"/>
        <v>26</v>
      </c>
      <c r="D9">
        <f t="shared" si="2"/>
        <v>0</v>
      </c>
      <c r="E9">
        <v>6</v>
      </c>
      <c r="F9">
        <v>20</v>
      </c>
      <c r="G9">
        <v>0</v>
      </c>
      <c r="H9">
        <v>0</v>
      </c>
      <c r="J9">
        <v>0</v>
      </c>
      <c r="K9">
        <v>9</v>
      </c>
    </row>
    <row r="10" spans="1:13">
      <c r="A10">
        <v>5</v>
      </c>
      <c r="B10">
        <f t="shared" si="0"/>
        <v>77</v>
      </c>
      <c r="C10">
        <f t="shared" si="1"/>
        <v>77</v>
      </c>
      <c r="D10">
        <f t="shared" si="2"/>
        <v>0</v>
      </c>
      <c r="E10">
        <v>24</v>
      </c>
      <c r="F10">
        <v>53</v>
      </c>
      <c r="G10">
        <v>0</v>
      </c>
      <c r="H10">
        <v>0</v>
      </c>
      <c r="I10" t="s">
        <v>43</v>
      </c>
      <c r="J10">
        <v>11</v>
      </c>
      <c r="K10">
        <v>33</v>
      </c>
    </row>
    <row r="11" spans="1:13">
      <c r="A11">
        <v>6</v>
      </c>
      <c r="B11">
        <f t="shared" si="0"/>
        <v>152</v>
      </c>
      <c r="C11">
        <f t="shared" si="1"/>
        <v>152</v>
      </c>
      <c r="D11">
        <f t="shared" si="2"/>
        <v>0</v>
      </c>
      <c r="E11">
        <v>72</v>
      </c>
      <c r="F11">
        <v>80</v>
      </c>
      <c r="G11">
        <v>0</v>
      </c>
      <c r="H11">
        <v>0</v>
      </c>
      <c r="J11">
        <v>29</v>
      </c>
      <c r="K11">
        <v>33</v>
      </c>
    </row>
    <row r="12" spans="1:13">
      <c r="A12">
        <v>7</v>
      </c>
      <c r="B12">
        <f t="shared" si="0"/>
        <v>190</v>
      </c>
      <c r="C12">
        <f t="shared" si="1"/>
        <v>189</v>
      </c>
      <c r="D12">
        <f t="shared" si="2"/>
        <v>1</v>
      </c>
      <c r="E12">
        <v>103</v>
      </c>
      <c r="F12">
        <v>86</v>
      </c>
      <c r="G12">
        <v>0</v>
      </c>
      <c r="H12">
        <v>1</v>
      </c>
      <c r="J12">
        <v>54</v>
      </c>
      <c r="K12">
        <v>42</v>
      </c>
    </row>
    <row r="13" spans="1:13">
      <c r="A13">
        <v>8</v>
      </c>
      <c r="B13">
        <f t="shared" si="0"/>
        <v>51</v>
      </c>
      <c r="C13">
        <f t="shared" si="1"/>
        <v>51</v>
      </c>
      <c r="D13">
        <f t="shared" si="2"/>
        <v>0</v>
      </c>
      <c r="E13">
        <v>33</v>
      </c>
      <c r="F13">
        <v>18</v>
      </c>
      <c r="G13">
        <v>0</v>
      </c>
      <c r="H13">
        <v>0</v>
      </c>
      <c r="J13">
        <v>19</v>
      </c>
      <c r="K13">
        <v>14</v>
      </c>
    </row>
    <row r="14" spans="1:13">
      <c r="A14">
        <v>9</v>
      </c>
      <c r="B14">
        <f t="shared" si="0"/>
        <v>73</v>
      </c>
      <c r="C14">
        <f t="shared" si="1"/>
        <v>73</v>
      </c>
      <c r="D14">
        <f t="shared" si="2"/>
        <v>0</v>
      </c>
      <c r="E14">
        <v>34</v>
      </c>
      <c r="F14">
        <v>39</v>
      </c>
      <c r="G14">
        <v>0</v>
      </c>
      <c r="H14">
        <v>0</v>
      </c>
      <c r="J14">
        <v>12</v>
      </c>
      <c r="K14">
        <v>16</v>
      </c>
    </row>
    <row r="15" spans="1:13">
      <c r="A15">
        <v>10</v>
      </c>
      <c r="B15">
        <f t="shared" si="0"/>
        <v>97</v>
      </c>
      <c r="C15">
        <f t="shared" si="1"/>
        <v>97</v>
      </c>
      <c r="D15">
        <f t="shared" si="2"/>
        <v>0</v>
      </c>
      <c r="E15">
        <v>44</v>
      </c>
      <c r="F15">
        <v>53</v>
      </c>
      <c r="G15">
        <v>0</v>
      </c>
      <c r="H15">
        <v>0</v>
      </c>
      <c r="J15">
        <v>23</v>
      </c>
    </row>
    <row r="16" spans="1:13">
      <c r="A16">
        <v>11</v>
      </c>
      <c r="B16">
        <f t="shared" si="0"/>
        <v>34</v>
      </c>
      <c r="C16">
        <f t="shared" si="1"/>
        <v>34</v>
      </c>
      <c r="D16">
        <f t="shared" si="2"/>
        <v>0</v>
      </c>
      <c r="E16">
        <v>10</v>
      </c>
      <c r="F16">
        <v>24</v>
      </c>
      <c r="G16">
        <v>0</v>
      </c>
      <c r="H16">
        <v>0</v>
      </c>
    </row>
    <row r="17" spans="1:9">
      <c r="A17">
        <v>12</v>
      </c>
      <c r="B17">
        <f t="shared" si="0"/>
        <v>80</v>
      </c>
      <c r="C17">
        <f t="shared" si="1"/>
        <v>80</v>
      </c>
      <c r="D17">
        <f t="shared" si="2"/>
        <v>0</v>
      </c>
      <c r="E17">
        <v>37</v>
      </c>
      <c r="F17">
        <v>43</v>
      </c>
      <c r="G17">
        <v>0</v>
      </c>
      <c r="H17">
        <v>0</v>
      </c>
    </row>
    <row r="18" spans="1:9">
      <c r="A18">
        <v>13</v>
      </c>
      <c r="B18">
        <f t="shared" si="0"/>
        <v>60</v>
      </c>
      <c r="C18">
        <f t="shared" si="1"/>
        <v>60</v>
      </c>
      <c r="D18">
        <f t="shared" si="2"/>
        <v>0</v>
      </c>
      <c r="E18">
        <v>28</v>
      </c>
      <c r="F18">
        <v>32</v>
      </c>
      <c r="G18">
        <v>0</v>
      </c>
      <c r="H18">
        <v>0</v>
      </c>
      <c r="I18" t="s">
        <v>43</v>
      </c>
    </row>
    <row r="19" spans="1:9">
      <c r="A19">
        <v>14</v>
      </c>
      <c r="B19">
        <f t="shared" si="0"/>
        <v>156</v>
      </c>
      <c r="C19">
        <f t="shared" si="1"/>
        <v>156</v>
      </c>
      <c r="D19">
        <f t="shared" si="2"/>
        <v>0</v>
      </c>
      <c r="E19">
        <v>61</v>
      </c>
      <c r="F19">
        <v>95</v>
      </c>
      <c r="G19">
        <v>0</v>
      </c>
      <c r="H19">
        <v>0</v>
      </c>
    </row>
    <row r="20" spans="1:9">
      <c r="A20">
        <v>15</v>
      </c>
      <c r="B20">
        <f t="shared" si="0"/>
        <v>101</v>
      </c>
      <c r="C20">
        <f t="shared" si="1"/>
        <v>101</v>
      </c>
      <c r="D20">
        <f t="shared" si="2"/>
        <v>0</v>
      </c>
      <c r="E20">
        <v>29</v>
      </c>
      <c r="F20">
        <v>72</v>
      </c>
      <c r="G20">
        <v>0</v>
      </c>
      <c r="H20">
        <v>0</v>
      </c>
    </row>
    <row r="21" spans="1:9">
      <c r="A21">
        <v>16</v>
      </c>
      <c r="B21">
        <f t="shared" si="0"/>
        <v>92</v>
      </c>
      <c r="C21">
        <f t="shared" si="1"/>
        <v>92</v>
      </c>
      <c r="D21">
        <f t="shared" si="2"/>
        <v>0</v>
      </c>
      <c r="E21">
        <v>44</v>
      </c>
      <c r="F21">
        <v>48</v>
      </c>
      <c r="G21">
        <v>0</v>
      </c>
      <c r="H21">
        <v>0</v>
      </c>
    </row>
    <row r="22" spans="1:9">
      <c r="A22">
        <v>17</v>
      </c>
      <c r="B22">
        <f t="shared" si="0"/>
        <v>57</v>
      </c>
      <c r="C22">
        <f t="shared" si="1"/>
        <v>57</v>
      </c>
      <c r="D22">
        <f t="shared" si="2"/>
        <v>0</v>
      </c>
      <c r="E22">
        <v>32</v>
      </c>
      <c r="F22">
        <v>25</v>
      </c>
      <c r="G22">
        <v>0</v>
      </c>
      <c r="H22">
        <v>0</v>
      </c>
    </row>
    <row r="23" spans="1:9">
      <c r="A23">
        <v>18</v>
      </c>
      <c r="B23">
        <f t="shared" si="0"/>
        <v>39</v>
      </c>
      <c r="C23">
        <f t="shared" si="1"/>
        <v>39</v>
      </c>
      <c r="D23">
        <f t="shared" si="2"/>
        <v>0</v>
      </c>
      <c r="E23">
        <v>16</v>
      </c>
      <c r="F23">
        <v>23</v>
      </c>
      <c r="G23">
        <v>0</v>
      </c>
      <c r="H23">
        <v>0</v>
      </c>
      <c r="I23" t="s">
        <v>43</v>
      </c>
    </row>
    <row r="24" spans="1:9">
      <c r="A24">
        <v>19</v>
      </c>
      <c r="B24">
        <f t="shared" si="0"/>
        <v>140</v>
      </c>
      <c r="C24">
        <f t="shared" si="1"/>
        <v>140</v>
      </c>
      <c r="D24">
        <f t="shared" si="2"/>
        <v>0</v>
      </c>
      <c r="E24">
        <v>40</v>
      </c>
      <c r="F24">
        <v>100</v>
      </c>
      <c r="G24">
        <v>0</v>
      </c>
      <c r="H24">
        <v>0</v>
      </c>
    </row>
    <row r="25" spans="1:9">
      <c r="A25">
        <v>20</v>
      </c>
      <c r="B25">
        <f t="shared" si="0"/>
        <v>101</v>
      </c>
      <c r="C25">
        <f t="shared" si="1"/>
        <v>101</v>
      </c>
      <c r="D25">
        <f t="shared" si="2"/>
        <v>0</v>
      </c>
      <c r="E25">
        <v>45</v>
      </c>
      <c r="F25">
        <v>56</v>
      </c>
      <c r="G25">
        <v>0</v>
      </c>
      <c r="H25">
        <v>0</v>
      </c>
    </row>
    <row r="26" spans="1:9">
      <c r="A26">
        <v>21</v>
      </c>
      <c r="B26">
        <f t="shared" si="0"/>
        <v>153</v>
      </c>
      <c r="C26">
        <f t="shared" si="1"/>
        <v>153</v>
      </c>
      <c r="D26">
        <f t="shared" si="2"/>
        <v>0</v>
      </c>
      <c r="E26">
        <v>56</v>
      </c>
      <c r="F26">
        <v>97</v>
      </c>
      <c r="G26">
        <v>0</v>
      </c>
      <c r="H26">
        <v>0</v>
      </c>
    </row>
    <row r="27" spans="1:9">
      <c r="A27">
        <v>22</v>
      </c>
      <c r="B27">
        <f t="shared" si="0"/>
        <v>41</v>
      </c>
      <c r="C27">
        <f t="shared" si="1"/>
        <v>41</v>
      </c>
      <c r="D27">
        <f t="shared" si="2"/>
        <v>0</v>
      </c>
      <c r="E27">
        <v>0</v>
      </c>
      <c r="F27">
        <v>41</v>
      </c>
      <c r="G27">
        <v>0</v>
      </c>
      <c r="H27">
        <v>0</v>
      </c>
      <c r="I27" t="s">
        <v>47</v>
      </c>
    </row>
    <row r="28" spans="1:9">
      <c r="A28">
        <v>23</v>
      </c>
      <c r="B28">
        <f t="shared" si="0"/>
        <v>56</v>
      </c>
      <c r="C28">
        <f t="shared" si="1"/>
        <v>55</v>
      </c>
      <c r="D28">
        <f t="shared" si="2"/>
        <v>1</v>
      </c>
      <c r="E28">
        <v>27</v>
      </c>
      <c r="F28">
        <v>28</v>
      </c>
      <c r="G28">
        <v>0</v>
      </c>
      <c r="H28">
        <v>1</v>
      </c>
    </row>
    <row r="29" spans="1:9">
      <c r="A29">
        <v>24</v>
      </c>
      <c r="B29">
        <f t="shared" si="0"/>
        <v>142</v>
      </c>
      <c r="C29">
        <f t="shared" si="1"/>
        <v>142</v>
      </c>
      <c r="D29">
        <f t="shared" si="2"/>
        <v>0</v>
      </c>
      <c r="E29">
        <v>55</v>
      </c>
      <c r="F29">
        <v>87</v>
      </c>
      <c r="G29">
        <v>0</v>
      </c>
      <c r="H29">
        <v>0</v>
      </c>
    </row>
    <row r="30" spans="1:9">
      <c r="A30">
        <v>25</v>
      </c>
      <c r="B30">
        <f t="shared" si="0"/>
        <v>103</v>
      </c>
      <c r="C30">
        <f t="shared" si="1"/>
        <v>103</v>
      </c>
      <c r="D30">
        <f t="shared" si="2"/>
        <v>0</v>
      </c>
      <c r="E30">
        <v>51</v>
      </c>
      <c r="F30">
        <v>52</v>
      </c>
      <c r="G30">
        <v>0</v>
      </c>
      <c r="H30">
        <v>0</v>
      </c>
    </row>
    <row r="31" spans="1:9">
      <c r="A31">
        <v>26</v>
      </c>
      <c r="B31">
        <f t="shared" si="0"/>
        <v>115</v>
      </c>
      <c r="C31">
        <f t="shared" si="1"/>
        <v>115</v>
      </c>
      <c r="D31">
        <f t="shared" si="2"/>
        <v>0</v>
      </c>
      <c r="E31">
        <v>88</v>
      </c>
      <c r="F31">
        <v>27</v>
      </c>
      <c r="G31">
        <v>0</v>
      </c>
      <c r="H31">
        <v>0</v>
      </c>
    </row>
    <row r="32" spans="1:9">
      <c r="A32">
        <v>27</v>
      </c>
      <c r="B32">
        <f t="shared" si="0"/>
        <v>110</v>
      </c>
      <c r="C32">
        <f t="shared" si="1"/>
        <v>110</v>
      </c>
      <c r="D32">
        <f t="shared" si="2"/>
        <v>0</v>
      </c>
      <c r="E32">
        <v>85</v>
      </c>
      <c r="F32">
        <v>25</v>
      </c>
      <c r="G32">
        <v>0</v>
      </c>
      <c r="H32">
        <v>0</v>
      </c>
    </row>
    <row r="33" spans="1:8">
      <c r="A33">
        <v>28</v>
      </c>
      <c r="B33">
        <f t="shared" si="0"/>
        <v>62</v>
      </c>
      <c r="C33">
        <f t="shared" si="1"/>
        <v>62</v>
      </c>
      <c r="D33">
        <f t="shared" si="2"/>
        <v>0</v>
      </c>
      <c r="E33">
        <v>36</v>
      </c>
      <c r="F33">
        <v>26</v>
      </c>
      <c r="G33">
        <v>0</v>
      </c>
      <c r="H33">
        <v>0</v>
      </c>
    </row>
    <row r="34" spans="1:8">
      <c r="A34">
        <v>29</v>
      </c>
      <c r="B34">
        <f t="shared" si="0"/>
        <v>13</v>
      </c>
      <c r="C34">
        <f t="shared" si="1"/>
        <v>13</v>
      </c>
      <c r="D34">
        <f t="shared" si="2"/>
        <v>0</v>
      </c>
      <c r="E34">
        <v>10</v>
      </c>
      <c r="F34">
        <v>3</v>
      </c>
      <c r="G34">
        <v>0</v>
      </c>
      <c r="H34">
        <v>0</v>
      </c>
    </row>
    <row r="35" spans="1:8">
      <c r="A35">
        <v>30</v>
      </c>
      <c r="B35">
        <f t="shared" si="0"/>
        <v>72</v>
      </c>
      <c r="C35">
        <f t="shared" si="1"/>
        <v>72</v>
      </c>
      <c r="D35">
        <f t="shared" si="2"/>
        <v>0</v>
      </c>
      <c r="E35">
        <v>4</v>
      </c>
      <c r="F35">
        <v>68</v>
      </c>
      <c r="G35">
        <v>0</v>
      </c>
      <c r="H35">
        <v>0</v>
      </c>
    </row>
    <row r="36" spans="1:8">
      <c r="A36" s="1" t="s">
        <v>18</v>
      </c>
      <c r="B36" s="1">
        <f t="shared" si="0"/>
        <v>2692</v>
      </c>
      <c r="C36" s="1">
        <f>SUM(C6:C35)</f>
        <v>2690</v>
      </c>
      <c r="D36" s="1">
        <f t="shared" ref="D36:H36" si="3">SUM(D6:D35)</f>
        <v>2</v>
      </c>
      <c r="E36" s="1">
        <f t="shared" si="3"/>
        <v>1187</v>
      </c>
      <c r="F36" s="1">
        <f t="shared" si="3"/>
        <v>1503</v>
      </c>
      <c r="G36" s="1">
        <f t="shared" si="3"/>
        <v>0</v>
      </c>
      <c r="H36" s="1">
        <f t="shared" si="3"/>
        <v>2</v>
      </c>
    </row>
    <row r="37" spans="1:8">
      <c r="A37" s="1" t="s">
        <v>19</v>
      </c>
      <c r="B37" s="1">
        <f>B36/30</f>
        <v>89.733333333333334</v>
      </c>
      <c r="C37" s="1">
        <f t="shared" ref="C37:H37" si="4">C36/30</f>
        <v>89.666666666666671</v>
      </c>
      <c r="D37" s="1">
        <f t="shared" si="4"/>
        <v>6.6666666666666666E-2</v>
      </c>
      <c r="E37" s="1">
        <f t="shared" si="4"/>
        <v>39.56666666666667</v>
      </c>
      <c r="F37" s="1">
        <f t="shared" si="4"/>
        <v>50.1</v>
      </c>
      <c r="G37" s="1">
        <f t="shared" si="4"/>
        <v>0</v>
      </c>
      <c r="H37" s="1">
        <f t="shared" si="4"/>
        <v>6.6666666666666666E-2</v>
      </c>
    </row>
    <row r="38" spans="1:8">
      <c r="A38" s="1" t="s">
        <v>54</v>
      </c>
      <c r="B38" s="1">
        <f>C36/B36</f>
        <v>0.99925705794947994</v>
      </c>
      <c r="C38" s="1"/>
      <c r="D38" s="1"/>
      <c r="E38" s="1"/>
      <c r="F38" s="1"/>
      <c r="G38" s="1"/>
      <c r="H38" s="1"/>
    </row>
    <row r="39" spans="1:8">
      <c r="A39" s="1" t="s">
        <v>95</v>
      </c>
      <c r="B39" s="1">
        <f>(J6+J7+J9+J10+J11+J12+J13+J14+J15+K6+K7+K8+K9+K10+K11+K13+K12+K14)/(E6+E7+E9+E10+E11+E12+E13+E14+E15+F6+F7+F8+F9+F10+F11+F12+F13+F14)</f>
        <v>0.46882217090069284</v>
      </c>
    </row>
    <row r="42" spans="1:8">
      <c r="A42" s="1" t="s">
        <v>38</v>
      </c>
    </row>
    <row r="43" spans="1:8">
      <c r="A43" s="1" t="s">
        <v>0</v>
      </c>
      <c r="B43" s="1" t="s">
        <v>20</v>
      </c>
      <c r="C43" s="1" t="s">
        <v>32</v>
      </c>
      <c r="D43" s="1" t="s">
        <v>39</v>
      </c>
      <c r="E43" s="1" t="s">
        <v>34</v>
      </c>
      <c r="F43" s="1" t="s">
        <v>35</v>
      </c>
      <c r="G43" s="1" t="s">
        <v>40</v>
      </c>
      <c r="H43" s="1" t="s">
        <v>41</v>
      </c>
    </row>
    <row r="44" spans="1:8">
      <c r="A44">
        <v>5</v>
      </c>
      <c r="B44">
        <f>C44+D44</f>
        <v>1</v>
      </c>
      <c r="C44">
        <f>E44+F44</f>
        <v>0</v>
      </c>
      <c r="D44">
        <f>G44+H44</f>
        <v>1</v>
      </c>
      <c r="H44">
        <v>1</v>
      </c>
    </row>
    <row r="45" spans="1:8">
      <c r="A45">
        <v>6</v>
      </c>
      <c r="B45">
        <f t="shared" ref="B45:B48" si="5">C45+D45</f>
        <v>1</v>
      </c>
      <c r="C45">
        <f t="shared" ref="C45:C48" si="6">E45+F45</f>
        <v>0</v>
      </c>
      <c r="D45">
        <f t="shared" ref="D45:D48" si="7">G45+H45</f>
        <v>1</v>
      </c>
      <c r="G45">
        <v>1</v>
      </c>
    </row>
    <row r="46" spans="1:8">
      <c r="A46">
        <v>7</v>
      </c>
      <c r="B46">
        <f t="shared" si="5"/>
        <v>1</v>
      </c>
      <c r="C46">
        <f t="shared" si="6"/>
        <v>0</v>
      </c>
      <c r="D46">
        <f t="shared" si="7"/>
        <v>1</v>
      </c>
      <c r="H46">
        <v>1</v>
      </c>
    </row>
    <row r="47" spans="1:8">
      <c r="A47">
        <v>8</v>
      </c>
      <c r="B47">
        <f t="shared" si="5"/>
        <v>2</v>
      </c>
      <c r="C47">
        <f t="shared" si="6"/>
        <v>1</v>
      </c>
      <c r="D47">
        <f t="shared" si="7"/>
        <v>1</v>
      </c>
      <c r="E47">
        <v>1</v>
      </c>
      <c r="H47">
        <v>1</v>
      </c>
    </row>
    <row r="48" spans="1:8">
      <c r="A48">
        <v>9</v>
      </c>
      <c r="B48">
        <f t="shared" si="5"/>
        <v>2</v>
      </c>
      <c r="C48">
        <f t="shared" si="6"/>
        <v>0</v>
      </c>
      <c r="D48">
        <f t="shared" si="7"/>
        <v>2</v>
      </c>
      <c r="G48">
        <v>1</v>
      </c>
      <c r="H48">
        <v>1</v>
      </c>
    </row>
    <row r="49" spans="1:8">
      <c r="A49" t="s">
        <v>18</v>
      </c>
      <c r="B49">
        <f>SUM(B44:B48)</f>
        <v>7</v>
      </c>
      <c r="C49">
        <f t="shared" ref="C49:H49" si="8">SUM(C44:C48)</f>
        <v>1</v>
      </c>
      <c r="D49">
        <f t="shared" si="8"/>
        <v>6</v>
      </c>
      <c r="E49">
        <f t="shared" si="8"/>
        <v>1</v>
      </c>
      <c r="F49">
        <f t="shared" si="8"/>
        <v>0</v>
      </c>
      <c r="G49">
        <f t="shared" si="8"/>
        <v>2</v>
      </c>
      <c r="H49">
        <f t="shared" si="8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"/>
  <sheetViews>
    <sheetView workbookViewId="0">
      <selection activeCell="B37" sqref="B37"/>
    </sheetView>
  </sheetViews>
  <sheetFormatPr baseColWidth="10" defaultRowHeight="16"/>
  <sheetData>
    <row r="1" spans="1:17">
      <c r="A1" t="s">
        <v>55</v>
      </c>
    </row>
    <row r="2" spans="1:17">
      <c r="A2" t="s">
        <v>50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6</v>
      </c>
      <c r="L5" s="1" t="s">
        <v>9</v>
      </c>
      <c r="M5" s="1" t="s">
        <v>8</v>
      </c>
      <c r="N5" s="1" t="s">
        <v>11</v>
      </c>
      <c r="O5" s="1" t="s">
        <v>10</v>
      </c>
      <c r="P5" s="1" t="s">
        <v>13</v>
      </c>
      <c r="Q5" s="1" t="s">
        <v>12</v>
      </c>
    </row>
    <row r="6" spans="1:17">
      <c r="A6">
        <v>1</v>
      </c>
      <c r="B6">
        <f>SUM(C6+D6)</f>
        <v>105</v>
      </c>
      <c r="C6">
        <f>SUM(E6+F6)</f>
        <v>105</v>
      </c>
      <c r="D6">
        <f>SUM(G6+H6)</f>
        <v>0</v>
      </c>
      <c r="E6">
        <f>SUM(J6+N6)</f>
        <v>51</v>
      </c>
      <c r="F6">
        <f>K6+O6</f>
        <v>54</v>
      </c>
      <c r="G6">
        <f>SUM(L6+P6)</f>
        <v>0</v>
      </c>
      <c r="H6">
        <f>SUM(M6+Q6)</f>
        <v>0</v>
      </c>
      <c r="J6">
        <v>24</v>
      </c>
      <c r="K6">
        <v>33</v>
      </c>
      <c r="L6">
        <v>0</v>
      </c>
      <c r="M6">
        <v>0</v>
      </c>
      <c r="N6">
        <v>27</v>
      </c>
      <c r="O6">
        <v>21</v>
      </c>
      <c r="P6">
        <v>0</v>
      </c>
      <c r="Q6">
        <v>0</v>
      </c>
    </row>
    <row r="7" spans="1:17">
      <c r="A7">
        <v>2</v>
      </c>
      <c r="B7">
        <f t="shared" ref="B7:B36" si="0">SUM(C7+D7)</f>
        <v>239</v>
      </c>
      <c r="C7">
        <f t="shared" ref="C7:C35" si="1">SUM(E7+F7)</f>
        <v>239</v>
      </c>
      <c r="D7">
        <f t="shared" ref="D7:D35" si="2">SUM(G7+H7)</f>
        <v>0</v>
      </c>
      <c r="E7">
        <f t="shared" ref="E7:E10" si="3">SUM(J7+N7)</f>
        <v>115</v>
      </c>
      <c r="F7">
        <f t="shared" ref="F7:F10" si="4">K7+O7</f>
        <v>124</v>
      </c>
      <c r="G7">
        <v>0</v>
      </c>
      <c r="H7">
        <f t="shared" ref="H7:H10" si="5">SUM(M7+Q7)</f>
        <v>0</v>
      </c>
      <c r="J7">
        <v>59</v>
      </c>
      <c r="K7">
        <v>58</v>
      </c>
      <c r="L7">
        <v>1</v>
      </c>
      <c r="M7">
        <v>0</v>
      </c>
      <c r="N7">
        <v>56</v>
      </c>
      <c r="O7">
        <v>66</v>
      </c>
      <c r="P7">
        <v>0</v>
      </c>
      <c r="Q7">
        <v>0</v>
      </c>
    </row>
    <row r="8" spans="1:17">
      <c r="A8">
        <v>3</v>
      </c>
      <c r="B8">
        <f t="shared" si="0"/>
        <v>84</v>
      </c>
      <c r="C8">
        <f t="shared" si="1"/>
        <v>84</v>
      </c>
      <c r="D8">
        <f t="shared" si="2"/>
        <v>0</v>
      </c>
      <c r="E8">
        <f t="shared" si="3"/>
        <v>16</v>
      </c>
      <c r="F8">
        <f t="shared" si="4"/>
        <v>68</v>
      </c>
      <c r="G8">
        <f t="shared" ref="G8:G10" si="6">SUM(L8+P8)</f>
        <v>0</v>
      </c>
      <c r="H8">
        <f t="shared" si="5"/>
        <v>0</v>
      </c>
      <c r="J8">
        <v>8</v>
      </c>
      <c r="K8">
        <v>34</v>
      </c>
      <c r="L8">
        <v>0</v>
      </c>
      <c r="M8">
        <v>0</v>
      </c>
      <c r="N8">
        <v>8</v>
      </c>
      <c r="O8">
        <v>34</v>
      </c>
      <c r="P8">
        <v>0</v>
      </c>
      <c r="Q8">
        <v>0</v>
      </c>
    </row>
    <row r="9" spans="1:17">
      <c r="A9">
        <v>4</v>
      </c>
      <c r="B9">
        <f t="shared" si="0"/>
        <v>131</v>
      </c>
      <c r="C9">
        <f t="shared" si="1"/>
        <v>131</v>
      </c>
      <c r="D9">
        <f t="shared" si="2"/>
        <v>0</v>
      </c>
      <c r="E9">
        <f t="shared" si="3"/>
        <v>69</v>
      </c>
      <c r="F9">
        <f t="shared" si="4"/>
        <v>62</v>
      </c>
      <c r="G9">
        <f t="shared" si="6"/>
        <v>0</v>
      </c>
      <c r="H9">
        <f t="shared" si="5"/>
        <v>0</v>
      </c>
      <c r="J9">
        <v>38</v>
      </c>
      <c r="K9">
        <v>31</v>
      </c>
      <c r="L9">
        <v>0</v>
      </c>
      <c r="M9">
        <v>0</v>
      </c>
      <c r="N9">
        <v>31</v>
      </c>
      <c r="O9">
        <v>31</v>
      </c>
      <c r="P9">
        <v>0</v>
      </c>
      <c r="Q9">
        <v>0</v>
      </c>
    </row>
    <row r="10" spans="1:17">
      <c r="A10">
        <v>5</v>
      </c>
      <c r="B10">
        <f t="shared" si="0"/>
        <v>107</v>
      </c>
      <c r="C10">
        <f t="shared" si="1"/>
        <v>107</v>
      </c>
      <c r="D10">
        <f t="shared" si="2"/>
        <v>0</v>
      </c>
      <c r="E10">
        <f t="shared" si="3"/>
        <v>25</v>
      </c>
      <c r="F10">
        <f t="shared" si="4"/>
        <v>82</v>
      </c>
      <c r="G10">
        <f t="shared" si="6"/>
        <v>0</v>
      </c>
      <c r="H10">
        <f t="shared" si="5"/>
        <v>0</v>
      </c>
      <c r="J10">
        <v>12</v>
      </c>
      <c r="K10">
        <v>30</v>
      </c>
      <c r="L10">
        <v>0</v>
      </c>
      <c r="M10">
        <v>0</v>
      </c>
      <c r="N10">
        <v>13</v>
      </c>
      <c r="O10">
        <v>52</v>
      </c>
      <c r="P10">
        <v>0</v>
      </c>
      <c r="Q10">
        <v>0</v>
      </c>
    </row>
    <row r="11" spans="1:17">
      <c r="A11">
        <v>6</v>
      </c>
      <c r="B11">
        <f t="shared" si="0"/>
        <v>97</v>
      </c>
      <c r="C11">
        <f t="shared" si="1"/>
        <v>97</v>
      </c>
      <c r="D11">
        <f t="shared" si="2"/>
        <v>0</v>
      </c>
      <c r="E11">
        <v>27</v>
      </c>
      <c r="F11">
        <v>70</v>
      </c>
      <c r="G11">
        <v>0</v>
      </c>
      <c r="H11">
        <v>0</v>
      </c>
      <c r="I11" t="s">
        <v>43</v>
      </c>
    </row>
    <row r="12" spans="1:17">
      <c r="A12">
        <v>7</v>
      </c>
      <c r="B12">
        <f t="shared" si="0"/>
        <v>116</v>
      </c>
      <c r="C12">
        <f t="shared" si="1"/>
        <v>116</v>
      </c>
      <c r="D12">
        <f t="shared" si="2"/>
        <v>0</v>
      </c>
      <c r="E12">
        <v>58</v>
      </c>
      <c r="F12">
        <v>58</v>
      </c>
      <c r="G12">
        <v>0</v>
      </c>
      <c r="H12">
        <v>0</v>
      </c>
    </row>
    <row r="13" spans="1:17">
      <c r="A13">
        <v>8</v>
      </c>
      <c r="B13">
        <f t="shared" si="0"/>
        <v>12</v>
      </c>
      <c r="C13">
        <f t="shared" si="1"/>
        <v>12</v>
      </c>
      <c r="D13">
        <f t="shared" si="2"/>
        <v>0</v>
      </c>
      <c r="E13">
        <v>1</v>
      </c>
      <c r="F13">
        <v>11</v>
      </c>
      <c r="G13">
        <v>0</v>
      </c>
      <c r="H13">
        <v>0</v>
      </c>
      <c r="I13" s="3" t="s">
        <v>43</v>
      </c>
    </row>
    <row r="14" spans="1:17">
      <c r="A14">
        <v>9</v>
      </c>
      <c r="B14">
        <f t="shared" si="0"/>
        <v>77</v>
      </c>
      <c r="C14">
        <f t="shared" si="1"/>
        <v>77</v>
      </c>
      <c r="D14">
        <f t="shared" si="2"/>
        <v>0</v>
      </c>
      <c r="E14">
        <v>27</v>
      </c>
      <c r="F14">
        <v>50</v>
      </c>
      <c r="G14">
        <v>0</v>
      </c>
      <c r="H14">
        <v>0</v>
      </c>
      <c r="I14" s="3" t="s">
        <v>43</v>
      </c>
    </row>
    <row r="15" spans="1:17">
      <c r="A15">
        <v>10</v>
      </c>
      <c r="B15">
        <f t="shared" si="0"/>
        <v>181</v>
      </c>
      <c r="C15">
        <f t="shared" si="1"/>
        <v>181</v>
      </c>
      <c r="D15">
        <f t="shared" si="2"/>
        <v>0</v>
      </c>
      <c r="E15">
        <v>61</v>
      </c>
      <c r="F15">
        <v>120</v>
      </c>
      <c r="G15">
        <v>0</v>
      </c>
      <c r="H15">
        <v>0</v>
      </c>
    </row>
    <row r="16" spans="1:17">
      <c r="A16">
        <v>11</v>
      </c>
      <c r="B16">
        <f t="shared" si="0"/>
        <v>96</v>
      </c>
      <c r="C16">
        <f t="shared" si="1"/>
        <v>96</v>
      </c>
      <c r="D16">
        <f t="shared" si="2"/>
        <v>0</v>
      </c>
      <c r="E16">
        <v>41</v>
      </c>
      <c r="F16">
        <v>55</v>
      </c>
      <c r="G16">
        <v>0</v>
      </c>
      <c r="H16">
        <v>0</v>
      </c>
    </row>
    <row r="17" spans="1:9">
      <c r="A17">
        <v>12</v>
      </c>
      <c r="B17">
        <f t="shared" si="0"/>
        <v>54</v>
      </c>
      <c r="C17">
        <f t="shared" si="1"/>
        <v>53</v>
      </c>
      <c r="D17">
        <f t="shared" si="2"/>
        <v>1</v>
      </c>
      <c r="E17">
        <v>16</v>
      </c>
      <c r="F17">
        <v>37</v>
      </c>
      <c r="G17">
        <v>0</v>
      </c>
      <c r="H17">
        <v>1</v>
      </c>
      <c r="I17" s="3" t="s">
        <v>47</v>
      </c>
    </row>
    <row r="18" spans="1:9">
      <c r="A18">
        <v>13</v>
      </c>
      <c r="B18">
        <f t="shared" si="0"/>
        <v>147</v>
      </c>
      <c r="C18">
        <f t="shared" si="1"/>
        <v>147</v>
      </c>
      <c r="D18">
        <f t="shared" si="2"/>
        <v>0</v>
      </c>
      <c r="E18">
        <v>35</v>
      </c>
      <c r="F18">
        <v>112</v>
      </c>
      <c r="G18">
        <v>0</v>
      </c>
      <c r="H18">
        <v>0</v>
      </c>
    </row>
    <row r="19" spans="1:9">
      <c r="A19">
        <v>14</v>
      </c>
      <c r="B19">
        <f t="shared" si="0"/>
        <v>73</v>
      </c>
      <c r="C19">
        <f t="shared" si="1"/>
        <v>73</v>
      </c>
      <c r="D19">
        <f t="shared" si="2"/>
        <v>0</v>
      </c>
      <c r="E19">
        <v>8</v>
      </c>
      <c r="F19">
        <v>65</v>
      </c>
      <c r="G19">
        <v>0</v>
      </c>
      <c r="H19">
        <v>0</v>
      </c>
      <c r="I19" s="3" t="s">
        <v>47</v>
      </c>
    </row>
    <row r="20" spans="1:9">
      <c r="A20">
        <v>15</v>
      </c>
      <c r="B20">
        <f t="shared" si="0"/>
        <v>83</v>
      </c>
      <c r="C20">
        <f t="shared" si="1"/>
        <v>83</v>
      </c>
      <c r="D20">
        <f t="shared" si="2"/>
        <v>0</v>
      </c>
      <c r="E20">
        <v>14</v>
      </c>
      <c r="F20">
        <v>69</v>
      </c>
      <c r="G20">
        <v>0</v>
      </c>
      <c r="H20">
        <v>0</v>
      </c>
    </row>
    <row r="21" spans="1:9">
      <c r="A21">
        <v>16</v>
      </c>
      <c r="B21">
        <f t="shared" si="0"/>
        <v>146</v>
      </c>
      <c r="C21">
        <f t="shared" si="1"/>
        <v>146</v>
      </c>
      <c r="D21">
        <f t="shared" si="2"/>
        <v>0</v>
      </c>
      <c r="E21">
        <v>30</v>
      </c>
      <c r="F21">
        <v>116</v>
      </c>
      <c r="G21">
        <v>0</v>
      </c>
      <c r="H21">
        <v>0</v>
      </c>
    </row>
    <row r="22" spans="1:9">
      <c r="A22">
        <v>17</v>
      </c>
      <c r="B22">
        <f t="shared" si="0"/>
        <v>132</v>
      </c>
      <c r="C22">
        <f t="shared" si="1"/>
        <v>132</v>
      </c>
      <c r="D22">
        <f t="shared" si="2"/>
        <v>0</v>
      </c>
      <c r="E22">
        <v>30</v>
      </c>
      <c r="F22">
        <v>102</v>
      </c>
      <c r="G22">
        <v>0</v>
      </c>
      <c r="H22">
        <v>0</v>
      </c>
    </row>
    <row r="23" spans="1:9">
      <c r="A23">
        <v>18</v>
      </c>
      <c r="B23">
        <f t="shared" si="0"/>
        <v>89</v>
      </c>
      <c r="C23">
        <f t="shared" si="1"/>
        <v>89</v>
      </c>
      <c r="D23">
        <f t="shared" si="2"/>
        <v>0</v>
      </c>
      <c r="E23">
        <v>19</v>
      </c>
      <c r="F23">
        <v>70</v>
      </c>
      <c r="G23">
        <v>0</v>
      </c>
      <c r="H23">
        <v>0</v>
      </c>
    </row>
    <row r="24" spans="1:9">
      <c r="A24">
        <v>19</v>
      </c>
      <c r="B24">
        <f t="shared" si="0"/>
        <v>119</v>
      </c>
      <c r="C24">
        <f t="shared" si="1"/>
        <v>119</v>
      </c>
      <c r="D24">
        <f t="shared" si="2"/>
        <v>0</v>
      </c>
      <c r="E24">
        <v>14</v>
      </c>
      <c r="F24">
        <v>105</v>
      </c>
      <c r="G24">
        <v>0</v>
      </c>
      <c r="H24">
        <v>0</v>
      </c>
    </row>
    <row r="25" spans="1:9">
      <c r="A25">
        <v>20</v>
      </c>
      <c r="B25">
        <f t="shared" si="0"/>
        <v>38</v>
      </c>
      <c r="C25">
        <f t="shared" si="1"/>
        <v>38</v>
      </c>
      <c r="D25">
        <f t="shared" si="2"/>
        <v>0</v>
      </c>
      <c r="E25">
        <v>11</v>
      </c>
      <c r="F25">
        <v>27</v>
      </c>
      <c r="G25">
        <v>0</v>
      </c>
      <c r="H25">
        <v>0</v>
      </c>
    </row>
    <row r="26" spans="1:9">
      <c r="A26">
        <v>21</v>
      </c>
      <c r="B26">
        <f t="shared" si="0"/>
        <v>65</v>
      </c>
      <c r="C26">
        <f t="shared" si="1"/>
        <v>65</v>
      </c>
      <c r="D26">
        <f t="shared" si="2"/>
        <v>0</v>
      </c>
      <c r="E26">
        <v>21</v>
      </c>
      <c r="F26">
        <v>44</v>
      </c>
      <c r="G26">
        <v>0</v>
      </c>
      <c r="H26">
        <v>0</v>
      </c>
    </row>
    <row r="27" spans="1:9">
      <c r="A27">
        <v>22</v>
      </c>
      <c r="B27">
        <f t="shared" si="0"/>
        <v>187</v>
      </c>
      <c r="C27">
        <f t="shared" si="1"/>
        <v>187</v>
      </c>
      <c r="D27">
        <f t="shared" si="2"/>
        <v>0</v>
      </c>
      <c r="E27">
        <v>79</v>
      </c>
      <c r="F27">
        <v>108</v>
      </c>
      <c r="G27">
        <v>0</v>
      </c>
      <c r="H27">
        <v>0</v>
      </c>
    </row>
    <row r="28" spans="1:9">
      <c r="A28">
        <v>23</v>
      </c>
      <c r="B28">
        <f t="shared" si="0"/>
        <v>110</v>
      </c>
      <c r="C28">
        <f t="shared" si="1"/>
        <v>110</v>
      </c>
      <c r="D28">
        <f t="shared" si="2"/>
        <v>0</v>
      </c>
      <c r="E28">
        <v>46</v>
      </c>
      <c r="F28">
        <v>64</v>
      </c>
      <c r="G28">
        <v>0</v>
      </c>
      <c r="H28">
        <v>0</v>
      </c>
    </row>
    <row r="29" spans="1:9">
      <c r="A29">
        <v>24</v>
      </c>
      <c r="B29">
        <f t="shared" si="0"/>
        <v>61</v>
      </c>
      <c r="C29">
        <f t="shared" si="1"/>
        <v>61</v>
      </c>
      <c r="D29">
        <f t="shared" si="2"/>
        <v>0</v>
      </c>
      <c r="E29">
        <v>27</v>
      </c>
      <c r="F29">
        <v>34</v>
      </c>
      <c r="G29">
        <v>0</v>
      </c>
      <c r="H29">
        <v>0</v>
      </c>
    </row>
    <row r="30" spans="1:9">
      <c r="A30">
        <v>25</v>
      </c>
      <c r="B30">
        <f t="shared" si="0"/>
        <v>42</v>
      </c>
      <c r="C30">
        <f t="shared" si="1"/>
        <v>42</v>
      </c>
      <c r="D30">
        <f t="shared" si="2"/>
        <v>0</v>
      </c>
      <c r="E30">
        <v>7</v>
      </c>
      <c r="F30">
        <v>35</v>
      </c>
      <c r="G30">
        <v>0</v>
      </c>
      <c r="H30">
        <v>0</v>
      </c>
    </row>
    <row r="31" spans="1:9">
      <c r="A31">
        <v>26</v>
      </c>
      <c r="B31">
        <f t="shared" si="0"/>
        <v>33</v>
      </c>
      <c r="C31">
        <f t="shared" si="1"/>
        <v>33</v>
      </c>
      <c r="D31">
        <f t="shared" si="2"/>
        <v>0</v>
      </c>
      <c r="E31">
        <v>5</v>
      </c>
      <c r="F31">
        <v>28</v>
      </c>
      <c r="G31">
        <v>0</v>
      </c>
      <c r="H31">
        <v>0</v>
      </c>
    </row>
    <row r="32" spans="1:9">
      <c r="A32">
        <v>27</v>
      </c>
      <c r="B32">
        <f t="shared" si="0"/>
        <v>177</v>
      </c>
      <c r="C32">
        <f t="shared" si="1"/>
        <v>177</v>
      </c>
      <c r="D32">
        <f t="shared" si="2"/>
        <v>0</v>
      </c>
      <c r="E32">
        <v>82</v>
      </c>
      <c r="F32">
        <v>95</v>
      </c>
      <c r="G32">
        <v>0</v>
      </c>
      <c r="H32">
        <v>0</v>
      </c>
    </row>
    <row r="33" spans="1:17">
      <c r="A33">
        <v>28</v>
      </c>
      <c r="B33">
        <f t="shared" si="0"/>
        <v>92</v>
      </c>
      <c r="C33">
        <f t="shared" si="1"/>
        <v>92</v>
      </c>
      <c r="D33">
        <f t="shared" si="2"/>
        <v>0</v>
      </c>
      <c r="E33">
        <v>4</v>
      </c>
      <c r="F33">
        <v>88</v>
      </c>
      <c r="G33">
        <v>0</v>
      </c>
      <c r="H33">
        <v>0</v>
      </c>
    </row>
    <row r="34" spans="1:17">
      <c r="A34">
        <v>29</v>
      </c>
      <c r="B34">
        <f t="shared" si="0"/>
        <v>128</v>
      </c>
      <c r="C34">
        <f t="shared" si="1"/>
        <v>127</v>
      </c>
      <c r="D34">
        <f t="shared" si="2"/>
        <v>1</v>
      </c>
      <c r="E34">
        <v>45</v>
      </c>
      <c r="F34">
        <v>82</v>
      </c>
      <c r="G34">
        <v>0</v>
      </c>
      <c r="H34">
        <v>1</v>
      </c>
    </row>
    <row r="35" spans="1:17">
      <c r="A35">
        <v>30</v>
      </c>
      <c r="B35">
        <f t="shared" si="0"/>
        <v>175</v>
      </c>
      <c r="C35">
        <f t="shared" si="1"/>
        <v>175</v>
      </c>
      <c r="D35">
        <f t="shared" si="2"/>
        <v>0</v>
      </c>
      <c r="E35">
        <v>88</v>
      </c>
      <c r="F35">
        <v>87</v>
      </c>
      <c r="G35">
        <v>0</v>
      </c>
      <c r="H35">
        <v>0</v>
      </c>
    </row>
    <row r="36" spans="1:17">
      <c r="A36" s="1" t="s">
        <v>18</v>
      </c>
      <c r="B36" s="1">
        <f t="shared" si="0"/>
        <v>3196</v>
      </c>
      <c r="C36" s="1">
        <f>SUM(C6:C35)</f>
        <v>3194</v>
      </c>
      <c r="D36" s="1">
        <f t="shared" ref="D36:H36" si="7">SUM(D6:D35)</f>
        <v>2</v>
      </c>
      <c r="E36" s="1">
        <f>SUM(E6:E35)</f>
        <v>1072</v>
      </c>
      <c r="F36" s="1">
        <f>SUM(F6:F35)</f>
        <v>2122</v>
      </c>
      <c r="G36" s="1">
        <f t="shared" si="7"/>
        <v>0</v>
      </c>
      <c r="H36" s="1">
        <f t="shared" si="7"/>
        <v>2</v>
      </c>
      <c r="J36">
        <f t="shared" ref="J36:Q36" si="8">SUM(J6:J35)</f>
        <v>141</v>
      </c>
      <c r="K36">
        <f t="shared" si="8"/>
        <v>186</v>
      </c>
      <c r="L36">
        <f t="shared" si="8"/>
        <v>1</v>
      </c>
      <c r="M36">
        <f t="shared" si="8"/>
        <v>0</v>
      </c>
      <c r="N36">
        <f t="shared" si="8"/>
        <v>135</v>
      </c>
      <c r="O36">
        <f t="shared" si="8"/>
        <v>204</v>
      </c>
      <c r="P36">
        <f t="shared" si="8"/>
        <v>0</v>
      </c>
      <c r="Q36">
        <f t="shared" si="8"/>
        <v>0</v>
      </c>
    </row>
    <row r="37" spans="1:17">
      <c r="A37" s="1" t="s">
        <v>19</v>
      </c>
      <c r="B37" s="1">
        <f>B36/30</f>
        <v>106.53333333333333</v>
      </c>
      <c r="C37" s="1">
        <f t="shared" ref="C37:H37" si="9">C36/30</f>
        <v>106.46666666666667</v>
      </c>
      <c r="D37" s="1">
        <f t="shared" si="9"/>
        <v>6.6666666666666666E-2</v>
      </c>
      <c r="E37" s="1">
        <f t="shared" si="9"/>
        <v>35.733333333333334</v>
      </c>
      <c r="F37" s="1">
        <f t="shared" si="9"/>
        <v>70.733333333333334</v>
      </c>
      <c r="G37" s="1">
        <f t="shared" si="9"/>
        <v>0</v>
      </c>
      <c r="H37" s="1">
        <f t="shared" si="9"/>
        <v>6.6666666666666666E-2</v>
      </c>
      <c r="J37">
        <f>J36/5</f>
        <v>28.2</v>
      </c>
      <c r="K37">
        <f t="shared" ref="K37:Q37" si="10">K36/5</f>
        <v>37.200000000000003</v>
      </c>
      <c r="L37">
        <f t="shared" si="10"/>
        <v>0.2</v>
      </c>
      <c r="M37">
        <f t="shared" si="10"/>
        <v>0</v>
      </c>
      <c r="N37">
        <f t="shared" si="10"/>
        <v>27</v>
      </c>
      <c r="O37">
        <f t="shared" si="10"/>
        <v>40.799999999999997</v>
      </c>
      <c r="P37">
        <f t="shared" si="10"/>
        <v>0</v>
      </c>
      <c r="Q37">
        <f t="shared" si="10"/>
        <v>0</v>
      </c>
    </row>
    <row r="38" spans="1:17">
      <c r="A38" s="1" t="s">
        <v>54</v>
      </c>
      <c r="B38" s="1">
        <f>C36/B36</f>
        <v>0.99937421777221525</v>
      </c>
      <c r="C38" s="1"/>
      <c r="D38" s="1"/>
      <c r="E38" s="1"/>
      <c r="F38" s="1"/>
      <c r="G38" s="1"/>
      <c r="H38" s="1"/>
    </row>
    <row r="41" spans="1:17">
      <c r="A41" s="1" t="s">
        <v>31</v>
      </c>
    </row>
    <row r="42" spans="1:17">
      <c r="A42" s="1" t="s">
        <v>0</v>
      </c>
      <c r="B42" s="1" t="s">
        <v>20</v>
      </c>
      <c r="C42" s="1" t="s">
        <v>32</v>
      </c>
      <c r="D42" s="1" t="s">
        <v>33</v>
      </c>
      <c r="E42" s="1" t="s">
        <v>34</v>
      </c>
      <c r="F42" s="1" t="s">
        <v>35</v>
      </c>
      <c r="G42" s="1" t="s">
        <v>36</v>
      </c>
      <c r="H42" s="1" t="s">
        <v>37</v>
      </c>
    </row>
    <row r="43" spans="1:17">
      <c r="A43" s="1" t="s">
        <v>46</v>
      </c>
    </row>
    <row r="46" spans="1:17">
      <c r="A46" s="1" t="s">
        <v>38</v>
      </c>
    </row>
    <row r="47" spans="1:17">
      <c r="A47" s="1" t="s">
        <v>0</v>
      </c>
      <c r="B47" s="1" t="s">
        <v>20</v>
      </c>
      <c r="C47" s="1" t="s">
        <v>32</v>
      </c>
      <c r="D47" s="1" t="s">
        <v>39</v>
      </c>
      <c r="E47" s="1" t="s">
        <v>34</v>
      </c>
      <c r="F47" s="1" t="s">
        <v>35</v>
      </c>
      <c r="G47" s="1" t="s">
        <v>40</v>
      </c>
      <c r="H47" s="1" t="s">
        <v>41</v>
      </c>
    </row>
    <row r="48" spans="1:17">
      <c r="A48">
        <v>8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</row>
    <row r="49" spans="1:8">
      <c r="A49">
        <v>9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</row>
    <row r="50" spans="1:8">
      <c r="A50" t="s">
        <v>18</v>
      </c>
      <c r="B50">
        <v>2</v>
      </c>
      <c r="C50">
        <v>0</v>
      </c>
      <c r="D50">
        <v>2</v>
      </c>
      <c r="E50">
        <v>0</v>
      </c>
      <c r="F50">
        <v>0</v>
      </c>
      <c r="G50">
        <v>0</v>
      </c>
      <c r="H5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0"/>
  <sheetViews>
    <sheetView workbookViewId="0">
      <selection activeCell="B37" sqref="B37"/>
    </sheetView>
  </sheetViews>
  <sheetFormatPr baseColWidth="10" defaultRowHeight="16"/>
  <sheetData>
    <row r="1" spans="1:17">
      <c r="A1" t="s">
        <v>58</v>
      </c>
    </row>
    <row r="2" spans="1:17">
      <c r="A2" t="s">
        <v>59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11</v>
      </c>
      <c r="K5" s="1" t="s">
        <v>10</v>
      </c>
      <c r="L5" s="1" t="s">
        <v>13</v>
      </c>
      <c r="M5" s="1" t="s">
        <v>12</v>
      </c>
      <c r="N5" s="1" t="s">
        <v>7</v>
      </c>
      <c r="O5" s="1" t="s">
        <v>6</v>
      </c>
      <c r="P5" s="1" t="s">
        <v>9</v>
      </c>
      <c r="Q5" s="1" t="s">
        <v>8</v>
      </c>
    </row>
    <row r="6" spans="1:17">
      <c r="A6">
        <v>1</v>
      </c>
      <c r="B6">
        <f>SUM(C6+D6)</f>
        <v>111</v>
      </c>
      <c r="C6">
        <f>SUM(E6+F6)</f>
        <v>56</v>
      </c>
      <c r="D6">
        <f>SUM(G6+H6)</f>
        <v>55</v>
      </c>
      <c r="E6">
        <f>SUM(J6+N6)</f>
        <v>21</v>
      </c>
      <c r="F6">
        <f>K6+O6</f>
        <v>35</v>
      </c>
      <c r="G6">
        <f>SUM(L6+P6)</f>
        <v>30</v>
      </c>
      <c r="H6">
        <f>SUM(M6+Q6)</f>
        <v>25</v>
      </c>
      <c r="J6">
        <v>11</v>
      </c>
      <c r="K6">
        <v>20</v>
      </c>
      <c r="L6">
        <v>17</v>
      </c>
      <c r="M6">
        <v>12</v>
      </c>
      <c r="N6">
        <v>10</v>
      </c>
      <c r="O6">
        <v>15</v>
      </c>
      <c r="P6">
        <v>13</v>
      </c>
      <c r="Q6">
        <v>13</v>
      </c>
    </row>
    <row r="7" spans="1:17">
      <c r="A7">
        <v>2</v>
      </c>
      <c r="B7">
        <f t="shared" ref="B7:B36" si="0">SUM(C7+D7)</f>
        <v>210</v>
      </c>
      <c r="C7">
        <f t="shared" ref="C7:C35" si="1">SUM(E7+F7)</f>
        <v>104</v>
      </c>
      <c r="D7">
        <f t="shared" ref="D7:D35" si="2">SUM(G7+H7)</f>
        <v>106</v>
      </c>
      <c r="E7">
        <f t="shared" ref="E7:E10" si="3">SUM(J7+N7)</f>
        <v>45</v>
      </c>
      <c r="F7">
        <f t="shared" ref="F7:F10" si="4">K7+O7</f>
        <v>59</v>
      </c>
      <c r="G7">
        <f t="shared" ref="G7:G10" si="5">SUM(L7+P7)</f>
        <v>49</v>
      </c>
      <c r="H7">
        <f t="shared" ref="H7:H10" si="6">SUM(M7+Q7)</f>
        <v>57</v>
      </c>
      <c r="J7">
        <v>22</v>
      </c>
      <c r="K7">
        <v>31</v>
      </c>
      <c r="L7">
        <v>25</v>
      </c>
      <c r="M7">
        <v>28</v>
      </c>
      <c r="N7">
        <v>23</v>
      </c>
      <c r="O7">
        <v>28</v>
      </c>
      <c r="P7">
        <v>24</v>
      </c>
      <c r="Q7">
        <v>29</v>
      </c>
    </row>
    <row r="8" spans="1:17">
      <c r="A8">
        <v>3</v>
      </c>
      <c r="B8">
        <f t="shared" si="0"/>
        <v>98</v>
      </c>
      <c r="C8">
        <f t="shared" si="1"/>
        <v>50</v>
      </c>
      <c r="D8">
        <f t="shared" si="2"/>
        <v>48</v>
      </c>
      <c r="E8">
        <f t="shared" si="3"/>
        <v>12</v>
      </c>
      <c r="F8">
        <f t="shared" si="4"/>
        <v>38</v>
      </c>
      <c r="G8">
        <f t="shared" si="5"/>
        <v>13</v>
      </c>
      <c r="H8">
        <f t="shared" si="6"/>
        <v>35</v>
      </c>
      <c r="J8">
        <v>6</v>
      </c>
      <c r="K8">
        <v>16</v>
      </c>
      <c r="L8">
        <v>10</v>
      </c>
      <c r="M8">
        <v>14</v>
      </c>
      <c r="N8">
        <v>6</v>
      </c>
      <c r="O8">
        <v>22</v>
      </c>
      <c r="P8">
        <v>3</v>
      </c>
      <c r="Q8">
        <v>21</v>
      </c>
    </row>
    <row r="9" spans="1:17">
      <c r="A9">
        <v>4</v>
      </c>
      <c r="B9">
        <f t="shared" si="0"/>
        <v>198</v>
      </c>
      <c r="C9">
        <f t="shared" si="1"/>
        <v>99</v>
      </c>
      <c r="D9">
        <f t="shared" si="2"/>
        <v>99</v>
      </c>
      <c r="E9">
        <f t="shared" si="3"/>
        <v>58</v>
      </c>
      <c r="F9">
        <f t="shared" si="4"/>
        <v>41</v>
      </c>
      <c r="G9">
        <f t="shared" si="5"/>
        <v>53</v>
      </c>
      <c r="H9">
        <f t="shared" si="6"/>
        <v>46</v>
      </c>
      <c r="J9">
        <v>32</v>
      </c>
      <c r="K9">
        <v>21</v>
      </c>
      <c r="L9">
        <v>27</v>
      </c>
      <c r="M9">
        <v>22</v>
      </c>
      <c r="N9">
        <v>26</v>
      </c>
      <c r="O9">
        <v>20</v>
      </c>
      <c r="P9">
        <v>26</v>
      </c>
      <c r="Q9">
        <v>24</v>
      </c>
    </row>
    <row r="10" spans="1:17">
      <c r="A10">
        <v>5</v>
      </c>
      <c r="B10">
        <f t="shared" si="0"/>
        <v>115</v>
      </c>
      <c r="C10">
        <f t="shared" si="1"/>
        <v>46</v>
      </c>
      <c r="D10">
        <f t="shared" si="2"/>
        <v>69</v>
      </c>
      <c r="E10">
        <f t="shared" si="3"/>
        <v>23</v>
      </c>
      <c r="F10">
        <f t="shared" si="4"/>
        <v>23</v>
      </c>
      <c r="G10">
        <f t="shared" si="5"/>
        <v>37</v>
      </c>
      <c r="H10">
        <f t="shared" si="6"/>
        <v>32</v>
      </c>
      <c r="J10">
        <v>8</v>
      </c>
      <c r="K10">
        <v>5</v>
      </c>
      <c r="L10">
        <v>23</v>
      </c>
      <c r="M10">
        <v>18</v>
      </c>
      <c r="N10">
        <v>15</v>
      </c>
      <c r="O10">
        <v>18</v>
      </c>
      <c r="P10">
        <v>14</v>
      </c>
      <c r="Q10">
        <v>14</v>
      </c>
    </row>
    <row r="11" spans="1:17">
      <c r="A11">
        <v>6</v>
      </c>
      <c r="B11">
        <f t="shared" si="0"/>
        <v>0</v>
      </c>
      <c r="C11">
        <f t="shared" si="1"/>
        <v>0</v>
      </c>
      <c r="D11">
        <f t="shared" si="2"/>
        <v>0</v>
      </c>
      <c r="E11">
        <v>0</v>
      </c>
      <c r="F11">
        <v>0</v>
      </c>
      <c r="G11">
        <v>0</v>
      </c>
      <c r="H11">
        <v>0</v>
      </c>
    </row>
    <row r="12" spans="1:17">
      <c r="A12">
        <v>7</v>
      </c>
      <c r="B12">
        <f t="shared" si="0"/>
        <v>146</v>
      </c>
      <c r="C12">
        <f t="shared" si="1"/>
        <v>68</v>
      </c>
      <c r="D12">
        <f t="shared" si="2"/>
        <v>78</v>
      </c>
      <c r="E12">
        <v>54</v>
      </c>
      <c r="F12">
        <v>14</v>
      </c>
      <c r="G12">
        <v>60</v>
      </c>
      <c r="H12">
        <v>18</v>
      </c>
    </row>
    <row r="13" spans="1:17">
      <c r="A13">
        <v>8</v>
      </c>
      <c r="B13">
        <f t="shared" si="0"/>
        <v>128</v>
      </c>
      <c r="C13">
        <f t="shared" si="1"/>
        <v>62</v>
      </c>
      <c r="D13">
        <f t="shared" si="2"/>
        <v>66</v>
      </c>
      <c r="E13">
        <v>32</v>
      </c>
      <c r="F13">
        <v>30</v>
      </c>
      <c r="G13">
        <v>35</v>
      </c>
      <c r="H13">
        <v>31</v>
      </c>
      <c r="I13" s="3"/>
    </row>
    <row r="14" spans="1:17">
      <c r="A14">
        <v>9</v>
      </c>
      <c r="B14">
        <f t="shared" si="0"/>
        <v>202</v>
      </c>
      <c r="C14">
        <f t="shared" si="1"/>
        <v>84</v>
      </c>
      <c r="D14">
        <f t="shared" si="2"/>
        <v>118</v>
      </c>
      <c r="E14">
        <v>43</v>
      </c>
      <c r="F14">
        <v>41</v>
      </c>
      <c r="G14">
        <v>47</v>
      </c>
      <c r="H14">
        <v>71</v>
      </c>
      <c r="I14" s="3"/>
    </row>
    <row r="15" spans="1:17">
      <c r="A15">
        <v>10</v>
      </c>
      <c r="B15">
        <f t="shared" si="0"/>
        <v>161</v>
      </c>
      <c r="C15">
        <f t="shared" si="1"/>
        <v>93</v>
      </c>
      <c r="D15">
        <f t="shared" si="2"/>
        <v>68</v>
      </c>
      <c r="E15">
        <v>48</v>
      </c>
      <c r="F15">
        <v>45</v>
      </c>
      <c r="G15">
        <v>37</v>
      </c>
      <c r="H15">
        <v>31</v>
      </c>
    </row>
    <row r="16" spans="1:17">
      <c r="A16">
        <v>11</v>
      </c>
      <c r="B16">
        <f t="shared" si="0"/>
        <v>58</v>
      </c>
      <c r="C16">
        <f t="shared" si="1"/>
        <v>24</v>
      </c>
      <c r="D16">
        <f t="shared" si="2"/>
        <v>34</v>
      </c>
      <c r="E16">
        <v>0</v>
      </c>
      <c r="F16">
        <v>24</v>
      </c>
      <c r="G16">
        <v>0</v>
      </c>
      <c r="H16">
        <v>34</v>
      </c>
      <c r="I16" s="3" t="s">
        <v>43</v>
      </c>
    </row>
    <row r="17" spans="1:9">
      <c r="A17">
        <v>12</v>
      </c>
      <c r="B17">
        <f t="shared" si="0"/>
        <v>207</v>
      </c>
      <c r="C17">
        <f t="shared" si="1"/>
        <v>108</v>
      </c>
      <c r="D17">
        <f t="shared" si="2"/>
        <v>99</v>
      </c>
      <c r="E17">
        <v>38</v>
      </c>
      <c r="F17">
        <v>70</v>
      </c>
      <c r="G17">
        <v>47</v>
      </c>
      <c r="H17">
        <v>52</v>
      </c>
    </row>
    <row r="18" spans="1:9">
      <c r="A18">
        <v>13</v>
      </c>
      <c r="B18">
        <f t="shared" si="0"/>
        <v>21</v>
      </c>
      <c r="C18">
        <f t="shared" si="1"/>
        <v>12</v>
      </c>
      <c r="D18">
        <f t="shared" si="2"/>
        <v>9</v>
      </c>
      <c r="E18">
        <v>0</v>
      </c>
      <c r="F18">
        <v>12</v>
      </c>
      <c r="G18">
        <v>1</v>
      </c>
      <c r="H18">
        <v>8</v>
      </c>
    </row>
    <row r="19" spans="1:9">
      <c r="A19">
        <v>14</v>
      </c>
      <c r="B19">
        <f t="shared" si="0"/>
        <v>251</v>
      </c>
      <c r="C19">
        <f t="shared" si="1"/>
        <v>115</v>
      </c>
      <c r="D19">
        <f t="shared" si="2"/>
        <v>136</v>
      </c>
      <c r="E19">
        <v>55</v>
      </c>
      <c r="F19">
        <v>60</v>
      </c>
      <c r="G19">
        <v>52</v>
      </c>
      <c r="H19">
        <v>84</v>
      </c>
      <c r="I19" s="3"/>
    </row>
    <row r="20" spans="1:9">
      <c r="A20">
        <v>15</v>
      </c>
      <c r="B20">
        <f t="shared" si="0"/>
        <v>240</v>
      </c>
      <c r="C20">
        <f t="shared" si="1"/>
        <v>113</v>
      </c>
      <c r="D20">
        <f t="shared" si="2"/>
        <v>127</v>
      </c>
      <c r="E20">
        <v>36</v>
      </c>
      <c r="F20">
        <v>77</v>
      </c>
      <c r="G20">
        <v>57</v>
      </c>
      <c r="H20">
        <v>70</v>
      </c>
    </row>
    <row r="21" spans="1:9">
      <c r="A21">
        <v>16</v>
      </c>
      <c r="B21">
        <f t="shared" si="0"/>
        <v>232</v>
      </c>
      <c r="C21">
        <f t="shared" si="1"/>
        <v>112</v>
      </c>
      <c r="D21">
        <f t="shared" si="2"/>
        <v>120</v>
      </c>
      <c r="E21">
        <v>53</v>
      </c>
      <c r="F21">
        <v>59</v>
      </c>
      <c r="G21">
        <v>55</v>
      </c>
      <c r="H21">
        <v>65</v>
      </c>
    </row>
    <row r="22" spans="1:9">
      <c r="A22">
        <v>17</v>
      </c>
      <c r="B22">
        <f t="shared" si="0"/>
        <v>246</v>
      </c>
      <c r="C22">
        <f t="shared" si="1"/>
        <v>130</v>
      </c>
      <c r="D22">
        <f t="shared" si="2"/>
        <v>116</v>
      </c>
      <c r="E22">
        <v>53</v>
      </c>
      <c r="F22">
        <v>77</v>
      </c>
      <c r="G22">
        <v>47</v>
      </c>
      <c r="H22">
        <v>69</v>
      </c>
    </row>
    <row r="23" spans="1:9">
      <c r="A23">
        <v>18</v>
      </c>
      <c r="B23">
        <f t="shared" si="0"/>
        <v>276</v>
      </c>
      <c r="C23">
        <f t="shared" si="1"/>
        <v>131</v>
      </c>
      <c r="D23">
        <f t="shared" si="2"/>
        <v>145</v>
      </c>
      <c r="E23">
        <v>49</v>
      </c>
      <c r="F23">
        <v>82</v>
      </c>
      <c r="G23">
        <v>59</v>
      </c>
      <c r="H23">
        <v>86</v>
      </c>
    </row>
    <row r="24" spans="1:9">
      <c r="A24">
        <v>19</v>
      </c>
      <c r="B24">
        <f t="shared" si="0"/>
        <v>144</v>
      </c>
      <c r="C24">
        <f t="shared" si="1"/>
        <v>71</v>
      </c>
      <c r="D24">
        <f t="shared" si="2"/>
        <v>73</v>
      </c>
      <c r="E24">
        <v>45</v>
      </c>
      <c r="F24">
        <v>26</v>
      </c>
      <c r="G24">
        <v>48</v>
      </c>
      <c r="H24">
        <v>25</v>
      </c>
    </row>
    <row r="25" spans="1:9">
      <c r="A25">
        <v>20</v>
      </c>
      <c r="B25">
        <f t="shared" si="0"/>
        <v>238</v>
      </c>
      <c r="C25">
        <f t="shared" si="1"/>
        <v>105</v>
      </c>
      <c r="D25">
        <f t="shared" si="2"/>
        <v>133</v>
      </c>
      <c r="E25">
        <v>38</v>
      </c>
      <c r="F25">
        <v>67</v>
      </c>
      <c r="G25">
        <v>56</v>
      </c>
      <c r="H25">
        <v>77</v>
      </c>
    </row>
    <row r="26" spans="1:9">
      <c r="A26">
        <v>21</v>
      </c>
      <c r="B26">
        <f t="shared" si="0"/>
        <v>182</v>
      </c>
      <c r="C26">
        <f t="shared" si="1"/>
        <v>79</v>
      </c>
      <c r="D26">
        <f t="shared" si="2"/>
        <v>103</v>
      </c>
      <c r="E26">
        <v>46</v>
      </c>
      <c r="F26">
        <v>33</v>
      </c>
      <c r="G26">
        <v>51</v>
      </c>
      <c r="H26">
        <v>52</v>
      </c>
    </row>
    <row r="27" spans="1:9">
      <c r="A27">
        <v>22</v>
      </c>
      <c r="B27">
        <f t="shared" si="0"/>
        <v>128</v>
      </c>
      <c r="C27">
        <f t="shared" si="1"/>
        <v>52</v>
      </c>
      <c r="D27">
        <f t="shared" si="2"/>
        <v>76</v>
      </c>
      <c r="E27">
        <v>12</v>
      </c>
      <c r="F27">
        <v>40</v>
      </c>
      <c r="G27">
        <v>7</v>
      </c>
      <c r="H27">
        <v>69</v>
      </c>
    </row>
    <row r="28" spans="1:9">
      <c r="A28">
        <v>23</v>
      </c>
      <c r="B28">
        <f t="shared" si="0"/>
        <v>230</v>
      </c>
      <c r="C28">
        <f t="shared" si="1"/>
        <v>107</v>
      </c>
      <c r="D28">
        <f t="shared" si="2"/>
        <v>123</v>
      </c>
      <c r="E28">
        <v>49</v>
      </c>
      <c r="F28">
        <v>58</v>
      </c>
      <c r="G28">
        <v>67</v>
      </c>
      <c r="H28">
        <v>56</v>
      </c>
    </row>
    <row r="29" spans="1:9">
      <c r="A29">
        <v>24</v>
      </c>
      <c r="B29">
        <f t="shared" si="0"/>
        <v>126</v>
      </c>
      <c r="C29">
        <f t="shared" si="1"/>
        <v>42</v>
      </c>
      <c r="D29">
        <f t="shared" si="2"/>
        <v>84</v>
      </c>
      <c r="E29">
        <v>28</v>
      </c>
      <c r="F29">
        <v>14</v>
      </c>
      <c r="G29">
        <v>43</v>
      </c>
      <c r="H29">
        <v>41</v>
      </c>
    </row>
    <row r="30" spans="1:9">
      <c r="A30">
        <v>25</v>
      </c>
      <c r="B30">
        <f t="shared" si="0"/>
        <v>0</v>
      </c>
      <c r="C30">
        <f t="shared" si="1"/>
        <v>0</v>
      </c>
      <c r="D30">
        <f t="shared" si="2"/>
        <v>0</v>
      </c>
      <c r="E30">
        <v>0</v>
      </c>
      <c r="F30">
        <v>0</v>
      </c>
      <c r="G30">
        <v>0</v>
      </c>
      <c r="H30">
        <v>0</v>
      </c>
    </row>
    <row r="31" spans="1:9">
      <c r="A31">
        <v>26</v>
      </c>
      <c r="B31">
        <f t="shared" si="0"/>
        <v>81</v>
      </c>
      <c r="C31">
        <f t="shared" si="1"/>
        <v>36</v>
      </c>
      <c r="D31">
        <f t="shared" si="2"/>
        <v>45</v>
      </c>
      <c r="E31">
        <v>10</v>
      </c>
      <c r="F31">
        <v>26</v>
      </c>
      <c r="G31">
        <v>19</v>
      </c>
      <c r="H31">
        <v>26</v>
      </c>
    </row>
    <row r="32" spans="1:9">
      <c r="A32">
        <v>27</v>
      </c>
      <c r="B32">
        <f t="shared" si="0"/>
        <v>243</v>
      </c>
      <c r="C32">
        <f t="shared" si="1"/>
        <v>103</v>
      </c>
      <c r="D32">
        <f t="shared" si="2"/>
        <v>140</v>
      </c>
      <c r="E32">
        <v>54</v>
      </c>
      <c r="F32">
        <v>49</v>
      </c>
      <c r="G32">
        <v>78</v>
      </c>
      <c r="H32">
        <v>62</v>
      </c>
    </row>
    <row r="33" spans="1:17">
      <c r="A33">
        <v>28</v>
      </c>
      <c r="B33">
        <f t="shared" si="0"/>
        <v>232</v>
      </c>
      <c r="C33">
        <f t="shared" si="1"/>
        <v>109</v>
      </c>
      <c r="D33">
        <f t="shared" si="2"/>
        <v>123</v>
      </c>
      <c r="E33">
        <v>45</v>
      </c>
      <c r="F33">
        <v>64</v>
      </c>
      <c r="G33">
        <v>62</v>
      </c>
      <c r="H33">
        <v>61</v>
      </c>
    </row>
    <row r="34" spans="1:17">
      <c r="A34">
        <v>29</v>
      </c>
      <c r="B34">
        <f t="shared" si="0"/>
        <v>263</v>
      </c>
      <c r="C34">
        <f t="shared" si="1"/>
        <v>137</v>
      </c>
      <c r="D34">
        <f t="shared" si="2"/>
        <v>126</v>
      </c>
      <c r="E34">
        <v>55</v>
      </c>
      <c r="F34">
        <v>82</v>
      </c>
      <c r="G34">
        <v>56</v>
      </c>
      <c r="H34">
        <v>70</v>
      </c>
    </row>
    <row r="35" spans="1:17">
      <c r="A35">
        <v>30</v>
      </c>
      <c r="B35">
        <f t="shared" si="0"/>
        <v>210</v>
      </c>
      <c r="C35">
        <f t="shared" si="1"/>
        <v>96</v>
      </c>
      <c r="D35">
        <f t="shared" si="2"/>
        <v>114</v>
      </c>
      <c r="E35">
        <v>55</v>
      </c>
      <c r="F35">
        <v>41</v>
      </c>
      <c r="G35">
        <v>60</v>
      </c>
      <c r="H35">
        <v>54</v>
      </c>
    </row>
    <row r="36" spans="1:17">
      <c r="A36" s="1" t="s">
        <v>18</v>
      </c>
      <c r="B36" s="1">
        <f t="shared" si="0"/>
        <v>4977</v>
      </c>
      <c r="C36" s="1">
        <f>SUM(C6:C35)</f>
        <v>2344</v>
      </c>
      <c r="D36" s="1">
        <f t="shared" ref="D36:H36" si="7">SUM(D6:D35)</f>
        <v>2633</v>
      </c>
      <c r="E36" s="1">
        <f>SUM(E6:E35)</f>
        <v>1057</v>
      </c>
      <c r="F36" s="1">
        <f>SUM(F6:F35)</f>
        <v>1287</v>
      </c>
      <c r="G36" s="1">
        <f t="shared" si="7"/>
        <v>1226</v>
      </c>
      <c r="H36" s="1">
        <f t="shared" si="7"/>
        <v>1407</v>
      </c>
      <c r="J36">
        <f t="shared" ref="J36:Q36" si="8">SUM(J6:J35)</f>
        <v>79</v>
      </c>
      <c r="K36">
        <f t="shared" si="8"/>
        <v>93</v>
      </c>
      <c r="L36">
        <f t="shared" si="8"/>
        <v>102</v>
      </c>
      <c r="M36">
        <f t="shared" si="8"/>
        <v>94</v>
      </c>
      <c r="N36">
        <f t="shared" si="8"/>
        <v>80</v>
      </c>
      <c r="O36">
        <f t="shared" si="8"/>
        <v>103</v>
      </c>
      <c r="P36">
        <f t="shared" si="8"/>
        <v>80</v>
      </c>
      <c r="Q36">
        <f t="shared" si="8"/>
        <v>101</v>
      </c>
    </row>
    <row r="37" spans="1:17">
      <c r="A37" s="1" t="s">
        <v>19</v>
      </c>
      <c r="B37" s="1">
        <f>B36/30</f>
        <v>165.9</v>
      </c>
      <c r="C37" s="1">
        <f t="shared" ref="C37:H37" si="9">C36/30</f>
        <v>78.13333333333334</v>
      </c>
      <c r="D37" s="1">
        <f t="shared" si="9"/>
        <v>87.766666666666666</v>
      </c>
      <c r="E37" s="1">
        <f t="shared" si="9"/>
        <v>35.233333333333334</v>
      </c>
      <c r="F37" s="1">
        <f t="shared" si="9"/>
        <v>42.9</v>
      </c>
      <c r="G37" s="1">
        <f t="shared" si="9"/>
        <v>40.866666666666667</v>
      </c>
      <c r="H37" s="1">
        <f t="shared" si="9"/>
        <v>46.9</v>
      </c>
      <c r="J37">
        <f>J36/5</f>
        <v>15.8</v>
      </c>
      <c r="K37">
        <f t="shared" ref="K37:Q37" si="10">K36/5</f>
        <v>18.600000000000001</v>
      </c>
      <c r="L37">
        <f t="shared" si="10"/>
        <v>20.399999999999999</v>
      </c>
      <c r="M37">
        <f t="shared" si="10"/>
        <v>18.8</v>
      </c>
      <c r="N37">
        <f t="shared" si="10"/>
        <v>16</v>
      </c>
      <c r="O37">
        <f t="shared" si="10"/>
        <v>20.6</v>
      </c>
      <c r="P37">
        <f t="shared" si="10"/>
        <v>16</v>
      </c>
      <c r="Q37">
        <f t="shared" si="10"/>
        <v>20.2</v>
      </c>
    </row>
    <row r="38" spans="1:17">
      <c r="A38" s="1" t="s">
        <v>54</v>
      </c>
      <c r="B38" s="1">
        <f>C36/B36</f>
        <v>0.47096644564998996</v>
      </c>
      <c r="C38" s="1"/>
      <c r="D38" s="1"/>
      <c r="E38" s="1"/>
      <c r="F38" s="1"/>
      <c r="G38" s="1"/>
      <c r="H38" s="1"/>
    </row>
    <row r="40" spans="1:17">
      <c r="A40" s="1" t="s">
        <v>31</v>
      </c>
    </row>
    <row r="41" spans="1:17">
      <c r="A41" s="1" t="s">
        <v>0</v>
      </c>
      <c r="B41" s="1" t="s">
        <v>20</v>
      </c>
      <c r="C41" s="1" t="s">
        <v>32</v>
      </c>
      <c r="D41" s="1" t="s">
        <v>33</v>
      </c>
      <c r="E41" s="1" t="s">
        <v>34</v>
      </c>
      <c r="F41" s="1" t="s">
        <v>35</v>
      </c>
      <c r="G41" s="1" t="s">
        <v>36</v>
      </c>
      <c r="H41" s="1" t="s">
        <v>37</v>
      </c>
    </row>
    <row r="42" spans="1:17">
      <c r="A42" s="2">
        <v>5</v>
      </c>
      <c r="B42">
        <v>2</v>
      </c>
      <c r="C42">
        <v>2</v>
      </c>
      <c r="D42">
        <v>0</v>
      </c>
      <c r="E42">
        <v>0</v>
      </c>
      <c r="F42">
        <v>2</v>
      </c>
      <c r="G42">
        <v>0</v>
      </c>
      <c r="H42">
        <v>0</v>
      </c>
    </row>
    <row r="43" spans="1:17">
      <c r="A43" s="2">
        <v>7</v>
      </c>
      <c r="B43">
        <v>2</v>
      </c>
      <c r="C43">
        <v>2</v>
      </c>
      <c r="D43">
        <v>0</v>
      </c>
      <c r="E43">
        <v>1</v>
      </c>
      <c r="F43">
        <v>1</v>
      </c>
      <c r="G43">
        <v>0</v>
      </c>
      <c r="H43">
        <v>0</v>
      </c>
    </row>
    <row r="44" spans="1:17">
      <c r="A44" s="2">
        <v>9</v>
      </c>
      <c r="B44">
        <v>5</v>
      </c>
      <c r="C44">
        <v>5</v>
      </c>
      <c r="D44">
        <v>0</v>
      </c>
      <c r="E44">
        <v>0</v>
      </c>
      <c r="F44">
        <v>5</v>
      </c>
      <c r="G44">
        <v>0</v>
      </c>
      <c r="H44">
        <v>0</v>
      </c>
    </row>
    <row r="45" spans="1:17">
      <c r="A45" t="s">
        <v>18</v>
      </c>
      <c r="B45">
        <v>9</v>
      </c>
      <c r="C45">
        <v>9</v>
      </c>
      <c r="D45">
        <v>0</v>
      </c>
      <c r="E45">
        <v>1</v>
      </c>
      <c r="F45">
        <v>8</v>
      </c>
      <c r="G45">
        <v>0</v>
      </c>
      <c r="H45">
        <v>0</v>
      </c>
    </row>
    <row r="48" spans="1:17">
      <c r="A48" s="1" t="s">
        <v>38</v>
      </c>
    </row>
    <row r="49" spans="1:8">
      <c r="A49" s="1" t="s">
        <v>0</v>
      </c>
      <c r="B49" s="1" t="s">
        <v>20</v>
      </c>
      <c r="C49" s="1" t="s">
        <v>32</v>
      </c>
      <c r="D49" s="1" t="s">
        <v>39</v>
      </c>
      <c r="E49" s="1" t="s">
        <v>53</v>
      </c>
      <c r="F49" s="1" t="s">
        <v>35</v>
      </c>
      <c r="G49" s="1" t="s">
        <v>40</v>
      </c>
      <c r="H49" s="1" t="s">
        <v>41</v>
      </c>
    </row>
    <row r="50" spans="1:8">
      <c r="A50">
        <v>3</v>
      </c>
      <c r="B50">
        <v>9</v>
      </c>
      <c r="C50">
        <v>5</v>
      </c>
      <c r="D50">
        <v>4</v>
      </c>
      <c r="E50">
        <v>1</v>
      </c>
      <c r="F50">
        <v>4</v>
      </c>
      <c r="G50">
        <v>1</v>
      </c>
      <c r="H50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"/>
  <sheetViews>
    <sheetView workbookViewId="0">
      <selection activeCell="B39" sqref="B39"/>
    </sheetView>
  </sheetViews>
  <sheetFormatPr baseColWidth="10" defaultRowHeight="16"/>
  <cols>
    <col min="2" max="2" width="12.83203125" bestFit="1" customWidth="1"/>
    <col min="3" max="3" width="13.6640625" bestFit="1" customWidth="1"/>
    <col min="4" max="4" width="13.5" bestFit="1" customWidth="1"/>
    <col min="5" max="5" width="14" bestFit="1" customWidth="1"/>
    <col min="6" max="6" width="12.1640625" bestFit="1" customWidth="1"/>
    <col min="7" max="7" width="13.83203125" bestFit="1" customWidth="1"/>
    <col min="10" max="10" width="15.83203125" bestFit="1" customWidth="1"/>
    <col min="11" max="11" width="13.33203125" bestFit="1" customWidth="1"/>
    <col min="12" max="12" width="15.6640625" bestFit="1" customWidth="1"/>
    <col min="13" max="13" width="13.1640625" bestFit="1" customWidth="1"/>
    <col min="14" max="14" width="14.1640625" bestFit="1" customWidth="1"/>
    <col min="15" max="15" width="11.6640625" bestFit="1" customWidth="1"/>
    <col min="16" max="16" width="14" bestFit="1" customWidth="1"/>
  </cols>
  <sheetData>
    <row r="1" spans="1:17">
      <c r="A1" t="s">
        <v>56</v>
      </c>
    </row>
    <row r="2" spans="1:17">
      <c r="A2" t="s">
        <v>57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11</v>
      </c>
      <c r="K5" s="1" t="s">
        <v>10</v>
      </c>
      <c r="L5" s="1" t="s">
        <v>13</v>
      </c>
      <c r="M5" s="1" t="s">
        <v>12</v>
      </c>
      <c r="N5" s="1" t="s">
        <v>7</v>
      </c>
      <c r="O5" s="1" t="s">
        <v>6</v>
      </c>
      <c r="P5" s="1" t="s">
        <v>9</v>
      </c>
      <c r="Q5" s="1" t="s">
        <v>8</v>
      </c>
    </row>
    <row r="6" spans="1:17">
      <c r="A6">
        <v>1</v>
      </c>
      <c r="B6">
        <f>SUM(C6+D6)</f>
        <v>259</v>
      </c>
      <c r="C6">
        <f>SUM(E6+F6)</f>
        <v>126</v>
      </c>
      <c r="D6">
        <f>SUM(G6+H6)</f>
        <v>133</v>
      </c>
      <c r="E6">
        <f>SUM(J6+N6)</f>
        <v>58</v>
      </c>
      <c r="F6">
        <f>K6+O6</f>
        <v>68</v>
      </c>
      <c r="G6">
        <f>SUM(L6+P6)</f>
        <v>58</v>
      </c>
      <c r="H6">
        <f>SUM(M6+Q6)</f>
        <v>75</v>
      </c>
      <c r="J6">
        <v>26</v>
      </c>
      <c r="K6">
        <v>46</v>
      </c>
      <c r="L6">
        <v>25</v>
      </c>
      <c r="M6">
        <v>31</v>
      </c>
      <c r="N6">
        <v>32</v>
      </c>
      <c r="O6">
        <v>22</v>
      </c>
      <c r="P6">
        <v>33</v>
      </c>
      <c r="Q6">
        <v>44</v>
      </c>
    </row>
    <row r="7" spans="1:17">
      <c r="A7">
        <v>2</v>
      </c>
      <c r="B7">
        <f t="shared" ref="B7:B36" si="0">SUM(C7+D7)</f>
        <v>0</v>
      </c>
      <c r="C7">
        <f t="shared" ref="C7:C35" si="1">SUM(E7+F7)</f>
        <v>0</v>
      </c>
      <c r="D7">
        <f t="shared" ref="D7:D35" si="2">SUM(G7+H7)</f>
        <v>0</v>
      </c>
      <c r="E7">
        <f t="shared" ref="E7:E11" si="3">SUM(J7+N7)</f>
        <v>0</v>
      </c>
      <c r="F7">
        <f t="shared" ref="F7:F11" si="4">K7+O7</f>
        <v>0</v>
      </c>
      <c r="G7">
        <v>0</v>
      </c>
      <c r="H7">
        <f t="shared" ref="H7:H11" si="5">SUM(M7+Q7)</f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>
        <v>3</v>
      </c>
      <c r="B8">
        <f t="shared" si="0"/>
        <v>237</v>
      </c>
      <c r="C8">
        <f t="shared" si="1"/>
        <v>109</v>
      </c>
      <c r="D8">
        <f t="shared" si="2"/>
        <v>128</v>
      </c>
      <c r="E8">
        <f t="shared" si="3"/>
        <v>49</v>
      </c>
      <c r="F8">
        <f t="shared" si="4"/>
        <v>60</v>
      </c>
      <c r="G8">
        <f t="shared" ref="G8:G11" si="6">SUM(L8+P8)</f>
        <v>57</v>
      </c>
      <c r="H8">
        <f t="shared" si="5"/>
        <v>71</v>
      </c>
      <c r="J8">
        <v>27</v>
      </c>
      <c r="K8">
        <v>33</v>
      </c>
      <c r="L8">
        <v>32</v>
      </c>
      <c r="M8">
        <v>36</v>
      </c>
      <c r="N8">
        <v>22</v>
      </c>
      <c r="O8">
        <v>27</v>
      </c>
      <c r="P8">
        <v>25</v>
      </c>
      <c r="Q8">
        <v>35</v>
      </c>
    </row>
    <row r="9" spans="1:17">
      <c r="A9">
        <v>4</v>
      </c>
      <c r="B9">
        <f t="shared" si="0"/>
        <v>214</v>
      </c>
      <c r="C9">
        <f t="shared" si="1"/>
        <v>106</v>
      </c>
      <c r="D9">
        <f t="shared" si="2"/>
        <v>108</v>
      </c>
      <c r="E9">
        <f t="shared" si="3"/>
        <v>58</v>
      </c>
      <c r="F9">
        <f t="shared" si="4"/>
        <v>48</v>
      </c>
      <c r="G9">
        <f t="shared" si="6"/>
        <v>46</v>
      </c>
      <c r="H9">
        <f t="shared" si="5"/>
        <v>62</v>
      </c>
      <c r="J9">
        <v>23</v>
      </c>
      <c r="K9">
        <v>20</v>
      </c>
      <c r="L9">
        <v>24</v>
      </c>
      <c r="M9">
        <v>29</v>
      </c>
      <c r="N9">
        <v>35</v>
      </c>
      <c r="O9">
        <v>28</v>
      </c>
      <c r="P9">
        <v>22</v>
      </c>
      <c r="Q9">
        <v>33</v>
      </c>
    </row>
    <row r="10" spans="1:17">
      <c r="A10">
        <v>5</v>
      </c>
      <c r="B10">
        <f t="shared" si="0"/>
        <v>96</v>
      </c>
      <c r="C10">
        <f t="shared" si="1"/>
        <v>51</v>
      </c>
      <c r="D10">
        <f t="shared" si="2"/>
        <v>45</v>
      </c>
      <c r="E10">
        <f t="shared" si="3"/>
        <v>26</v>
      </c>
      <c r="F10">
        <f t="shared" si="4"/>
        <v>25</v>
      </c>
      <c r="G10">
        <f t="shared" si="6"/>
        <v>28</v>
      </c>
      <c r="H10">
        <f t="shared" si="5"/>
        <v>17</v>
      </c>
      <c r="J10">
        <v>10</v>
      </c>
      <c r="K10">
        <v>9</v>
      </c>
      <c r="L10">
        <v>14</v>
      </c>
      <c r="M10">
        <v>9</v>
      </c>
      <c r="N10">
        <v>16</v>
      </c>
      <c r="O10">
        <v>16</v>
      </c>
      <c r="P10">
        <v>14</v>
      </c>
      <c r="Q10">
        <v>8</v>
      </c>
    </row>
    <row r="11" spans="1:17">
      <c r="A11">
        <v>6</v>
      </c>
      <c r="B11">
        <f t="shared" si="0"/>
        <v>98</v>
      </c>
      <c r="C11">
        <f t="shared" si="1"/>
        <v>50</v>
      </c>
      <c r="D11">
        <f t="shared" si="2"/>
        <v>48</v>
      </c>
      <c r="E11">
        <f t="shared" si="3"/>
        <v>13</v>
      </c>
      <c r="F11">
        <f t="shared" si="4"/>
        <v>37</v>
      </c>
      <c r="G11">
        <f t="shared" si="6"/>
        <v>19</v>
      </c>
      <c r="H11">
        <f t="shared" si="5"/>
        <v>29</v>
      </c>
      <c r="J11">
        <v>4</v>
      </c>
      <c r="K11">
        <v>14</v>
      </c>
      <c r="L11">
        <v>12</v>
      </c>
      <c r="M11">
        <v>12</v>
      </c>
      <c r="N11">
        <v>9</v>
      </c>
      <c r="O11">
        <v>23</v>
      </c>
      <c r="P11">
        <v>7</v>
      </c>
      <c r="Q11">
        <v>17</v>
      </c>
    </row>
    <row r="12" spans="1:17">
      <c r="A12">
        <v>7</v>
      </c>
      <c r="B12">
        <f t="shared" si="0"/>
        <v>168</v>
      </c>
      <c r="C12">
        <f t="shared" si="1"/>
        <v>78</v>
      </c>
      <c r="D12">
        <f t="shared" si="2"/>
        <v>90</v>
      </c>
      <c r="E12">
        <v>33</v>
      </c>
      <c r="F12">
        <v>45</v>
      </c>
      <c r="G12">
        <v>33</v>
      </c>
      <c r="H12">
        <v>57</v>
      </c>
    </row>
    <row r="13" spans="1:17">
      <c r="A13">
        <v>8</v>
      </c>
      <c r="B13">
        <f t="shared" si="0"/>
        <v>180</v>
      </c>
      <c r="C13">
        <f t="shared" si="1"/>
        <v>84</v>
      </c>
      <c r="D13">
        <f t="shared" si="2"/>
        <v>96</v>
      </c>
      <c r="E13">
        <v>45</v>
      </c>
      <c r="F13">
        <v>39</v>
      </c>
      <c r="G13">
        <v>49</v>
      </c>
      <c r="H13">
        <v>47</v>
      </c>
      <c r="I13" s="3"/>
      <c r="J13" t="s">
        <v>127</v>
      </c>
    </row>
    <row r="14" spans="1:17">
      <c r="A14">
        <v>9</v>
      </c>
      <c r="B14">
        <f t="shared" si="0"/>
        <v>153</v>
      </c>
      <c r="C14">
        <f t="shared" si="1"/>
        <v>98</v>
      </c>
      <c r="D14">
        <f t="shared" si="2"/>
        <v>55</v>
      </c>
      <c r="E14">
        <v>59</v>
      </c>
      <c r="F14">
        <v>39</v>
      </c>
      <c r="G14">
        <v>35</v>
      </c>
      <c r="H14">
        <v>20</v>
      </c>
      <c r="I14" s="3"/>
      <c r="J14" s="1" t="s">
        <v>128</v>
      </c>
      <c r="K14" s="1" t="s">
        <v>129</v>
      </c>
      <c r="L14" s="1" t="s">
        <v>130</v>
      </c>
      <c r="M14" s="1" t="s">
        <v>131</v>
      </c>
      <c r="N14" s="1" t="s">
        <v>126</v>
      </c>
      <c r="O14" s="1" t="s">
        <v>132</v>
      </c>
      <c r="P14" s="1" t="s">
        <v>133</v>
      </c>
      <c r="Q14" s="1" t="s">
        <v>134</v>
      </c>
    </row>
    <row r="15" spans="1:17">
      <c r="A15">
        <v>10</v>
      </c>
      <c r="B15">
        <f t="shared" si="0"/>
        <v>219</v>
      </c>
      <c r="C15">
        <f t="shared" si="1"/>
        <v>105</v>
      </c>
      <c r="D15">
        <f t="shared" si="2"/>
        <v>114</v>
      </c>
      <c r="E15">
        <v>37</v>
      </c>
      <c r="F15">
        <v>68</v>
      </c>
      <c r="G15">
        <v>51</v>
      </c>
      <c r="H15">
        <v>63</v>
      </c>
      <c r="J15">
        <v>38</v>
      </c>
      <c r="K15">
        <v>54</v>
      </c>
      <c r="L15">
        <v>45</v>
      </c>
      <c r="M15">
        <v>48</v>
      </c>
      <c r="N15">
        <v>17</v>
      </c>
      <c r="O15">
        <v>24</v>
      </c>
      <c r="P15">
        <v>33</v>
      </c>
      <c r="Q15">
        <v>27</v>
      </c>
    </row>
    <row r="16" spans="1:17">
      <c r="A16">
        <v>11</v>
      </c>
      <c r="B16">
        <f t="shared" si="0"/>
        <v>52</v>
      </c>
      <c r="C16">
        <f t="shared" si="1"/>
        <v>27</v>
      </c>
      <c r="D16">
        <f t="shared" si="2"/>
        <v>25</v>
      </c>
      <c r="E16">
        <v>18</v>
      </c>
      <c r="F16">
        <v>9</v>
      </c>
      <c r="G16">
        <v>15</v>
      </c>
      <c r="H16">
        <v>10</v>
      </c>
      <c r="J16">
        <v>23</v>
      </c>
      <c r="K16">
        <v>24</v>
      </c>
      <c r="L16">
        <v>26</v>
      </c>
      <c r="M16">
        <v>24</v>
      </c>
      <c r="N16">
        <v>16</v>
      </c>
      <c r="O16">
        <v>15</v>
      </c>
      <c r="P16">
        <v>17</v>
      </c>
      <c r="Q16">
        <v>14</v>
      </c>
    </row>
    <row r="17" spans="1:17">
      <c r="A17">
        <v>12</v>
      </c>
      <c r="B17">
        <f t="shared" si="0"/>
        <v>274</v>
      </c>
      <c r="C17">
        <f t="shared" si="1"/>
        <v>116</v>
      </c>
      <c r="D17">
        <f t="shared" si="2"/>
        <v>158</v>
      </c>
      <c r="E17">
        <v>59</v>
      </c>
      <c r="F17">
        <v>57</v>
      </c>
      <c r="G17">
        <v>79</v>
      </c>
      <c r="H17">
        <v>79</v>
      </c>
      <c r="I17" s="3"/>
      <c r="J17">
        <v>44</v>
      </c>
      <c r="K17">
        <v>46</v>
      </c>
      <c r="L17">
        <v>51</v>
      </c>
      <c r="M17">
        <v>44</v>
      </c>
      <c r="N17">
        <v>24</v>
      </c>
      <c r="O17">
        <v>27</v>
      </c>
      <c r="P17">
        <v>23</v>
      </c>
      <c r="Q17">
        <v>28</v>
      </c>
    </row>
    <row r="18" spans="1:17">
      <c r="A18">
        <v>13</v>
      </c>
      <c r="B18">
        <f t="shared" si="0"/>
        <v>258</v>
      </c>
      <c r="C18">
        <f t="shared" si="1"/>
        <v>155</v>
      </c>
      <c r="D18">
        <f t="shared" si="2"/>
        <v>103</v>
      </c>
      <c r="E18">
        <v>67</v>
      </c>
      <c r="F18">
        <v>88</v>
      </c>
      <c r="G18">
        <v>43</v>
      </c>
      <c r="H18">
        <v>60</v>
      </c>
    </row>
    <row r="19" spans="1:17">
      <c r="A19">
        <v>14</v>
      </c>
      <c r="B19">
        <f t="shared" si="0"/>
        <v>95</v>
      </c>
      <c r="C19">
        <f t="shared" si="1"/>
        <v>52</v>
      </c>
      <c r="D19">
        <f t="shared" si="2"/>
        <v>43</v>
      </c>
      <c r="E19">
        <v>17</v>
      </c>
      <c r="F19">
        <v>35</v>
      </c>
      <c r="G19">
        <v>15</v>
      </c>
      <c r="H19">
        <v>28</v>
      </c>
      <c r="I19" s="3"/>
    </row>
    <row r="20" spans="1:17">
      <c r="A20">
        <v>15</v>
      </c>
      <c r="B20">
        <f t="shared" si="0"/>
        <v>0</v>
      </c>
      <c r="C20">
        <f t="shared" si="1"/>
        <v>0</v>
      </c>
      <c r="D20">
        <f t="shared" si="2"/>
        <v>0</v>
      </c>
      <c r="E20">
        <v>0</v>
      </c>
      <c r="F20">
        <v>0</v>
      </c>
      <c r="G20">
        <v>0</v>
      </c>
      <c r="H20">
        <v>0</v>
      </c>
    </row>
    <row r="21" spans="1:17">
      <c r="A21">
        <v>16</v>
      </c>
      <c r="B21">
        <f t="shared" si="0"/>
        <v>217</v>
      </c>
      <c r="C21">
        <f t="shared" si="1"/>
        <v>103</v>
      </c>
      <c r="D21">
        <f t="shared" si="2"/>
        <v>114</v>
      </c>
      <c r="E21">
        <v>42</v>
      </c>
      <c r="F21">
        <v>61</v>
      </c>
      <c r="G21">
        <v>38</v>
      </c>
      <c r="H21">
        <v>76</v>
      </c>
    </row>
    <row r="22" spans="1:17">
      <c r="A22">
        <v>17</v>
      </c>
      <c r="B22">
        <f t="shared" si="0"/>
        <v>234</v>
      </c>
      <c r="C22">
        <f t="shared" si="1"/>
        <v>155</v>
      </c>
      <c r="D22">
        <f t="shared" si="2"/>
        <v>79</v>
      </c>
      <c r="E22">
        <v>78</v>
      </c>
      <c r="F22">
        <v>77</v>
      </c>
      <c r="G22">
        <v>34</v>
      </c>
      <c r="H22">
        <v>45</v>
      </c>
    </row>
    <row r="23" spans="1:17">
      <c r="A23">
        <v>18</v>
      </c>
      <c r="B23">
        <f t="shared" si="0"/>
        <v>0</v>
      </c>
      <c r="C23">
        <f t="shared" si="1"/>
        <v>0</v>
      </c>
      <c r="D23">
        <f t="shared" si="2"/>
        <v>0</v>
      </c>
      <c r="E23">
        <v>0</v>
      </c>
      <c r="F23">
        <v>0</v>
      </c>
      <c r="G23">
        <v>0</v>
      </c>
      <c r="H23">
        <v>0</v>
      </c>
    </row>
    <row r="24" spans="1:17">
      <c r="A24">
        <v>19</v>
      </c>
      <c r="B24">
        <f t="shared" si="0"/>
        <v>191</v>
      </c>
      <c r="C24">
        <f t="shared" si="1"/>
        <v>91</v>
      </c>
      <c r="D24">
        <f t="shared" si="2"/>
        <v>100</v>
      </c>
      <c r="E24">
        <v>37</v>
      </c>
      <c r="F24">
        <v>54</v>
      </c>
      <c r="G24">
        <v>49</v>
      </c>
      <c r="H24">
        <v>51</v>
      </c>
    </row>
    <row r="25" spans="1:17">
      <c r="A25">
        <v>20</v>
      </c>
      <c r="B25">
        <f t="shared" si="0"/>
        <v>130</v>
      </c>
      <c r="C25">
        <f t="shared" si="1"/>
        <v>82</v>
      </c>
      <c r="D25">
        <f t="shared" si="2"/>
        <v>48</v>
      </c>
      <c r="E25">
        <v>35</v>
      </c>
      <c r="F25">
        <v>47</v>
      </c>
      <c r="G25">
        <v>11</v>
      </c>
      <c r="H25">
        <v>37</v>
      </c>
    </row>
    <row r="26" spans="1:17">
      <c r="A26">
        <v>21</v>
      </c>
      <c r="B26">
        <f t="shared" si="0"/>
        <v>29</v>
      </c>
      <c r="C26">
        <f t="shared" si="1"/>
        <v>11</v>
      </c>
      <c r="D26">
        <f t="shared" si="2"/>
        <v>18</v>
      </c>
      <c r="E26">
        <v>11</v>
      </c>
      <c r="F26">
        <v>0</v>
      </c>
      <c r="G26">
        <v>18</v>
      </c>
      <c r="H26">
        <v>0</v>
      </c>
    </row>
    <row r="27" spans="1:17">
      <c r="A27">
        <v>22</v>
      </c>
      <c r="B27">
        <f t="shared" si="0"/>
        <v>228</v>
      </c>
      <c r="C27">
        <f t="shared" si="1"/>
        <v>101</v>
      </c>
      <c r="D27">
        <f t="shared" si="2"/>
        <v>127</v>
      </c>
      <c r="E27">
        <v>54</v>
      </c>
      <c r="F27">
        <v>47</v>
      </c>
      <c r="G27">
        <v>71</v>
      </c>
      <c r="H27">
        <v>56</v>
      </c>
    </row>
    <row r="28" spans="1:17">
      <c r="A28">
        <v>23</v>
      </c>
      <c r="B28">
        <f t="shared" si="0"/>
        <v>209</v>
      </c>
      <c r="C28">
        <f t="shared" si="1"/>
        <v>113</v>
      </c>
      <c r="D28">
        <f t="shared" si="2"/>
        <v>96</v>
      </c>
      <c r="E28">
        <v>43</v>
      </c>
      <c r="F28">
        <v>70</v>
      </c>
      <c r="G28">
        <v>39</v>
      </c>
      <c r="H28">
        <v>57</v>
      </c>
    </row>
    <row r="29" spans="1:17">
      <c r="A29">
        <v>24</v>
      </c>
      <c r="B29">
        <f t="shared" si="0"/>
        <v>204</v>
      </c>
      <c r="C29">
        <f t="shared" si="1"/>
        <v>98</v>
      </c>
      <c r="D29">
        <f t="shared" si="2"/>
        <v>106</v>
      </c>
      <c r="E29">
        <v>32</v>
      </c>
      <c r="F29">
        <v>66</v>
      </c>
      <c r="G29">
        <v>32</v>
      </c>
      <c r="H29">
        <v>74</v>
      </c>
      <c r="I29" t="s">
        <v>43</v>
      </c>
    </row>
    <row r="30" spans="1:17">
      <c r="A30">
        <v>25</v>
      </c>
      <c r="B30">
        <f t="shared" si="0"/>
        <v>169</v>
      </c>
      <c r="C30">
        <f t="shared" si="1"/>
        <v>78</v>
      </c>
      <c r="D30">
        <f t="shared" si="2"/>
        <v>91</v>
      </c>
      <c r="E30">
        <v>33</v>
      </c>
      <c r="F30">
        <v>45</v>
      </c>
      <c r="G30">
        <v>50</v>
      </c>
      <c r="H30">
        <v>41</v>
      </c>
    </row>
    <row r="31" spans="1:17">
      <c r="A31">
        <v>26</v>
      </c>
      <c r="B31">
        <f t="shared" si="0"/>
        <v>224</v>
      </c>
      <c r="C31">
        <f t="shared" si="1"/>
        <v>105</v>
      </c>
      <c r="D31">
        <f t="shared" si="2"/>
        <v>119</v>
      </c>
      <c r="E31">
        <v>33</v>
      </c>
      <c r="F31">
        <v>72</v>
      </c>
      <c r="G31">
        <v>56</v>
      </c>
      <c r="H31">
        <v>63</v>
      </c>
    </row>
    <row r="32" spans="1:17">
      <c r="A32">
        <v>27</v>
      </c>
      <c r="B32">
        <f t="shared" si="0"/>
        <v>117</v>
      </c>
      <c r="C32">
        <f t="shared" si="1"/>
        <v>71</v>
      </c>
      <c r="D32">
        <f t="shared" si="2"/>
        <v>46</v>
      </c>
      <c r="E32">
        <v>15</v>
      </c>
      <c r="F32">
        <v>56</v>
      </c>
      <c r="G32">
        <v>8</v>
      </c>
      <c r="H32">
        <v>38</v>
      </c>
    </row>
    <row r="33" spans="1:8">
      <c r="A33">
        <v>28</v>
      </c>
      <c r="B33">
        <f t="shared" si="0"/>
        <v>0</v>
      </c>
      <c r="C33">
        <f t="shared" si="1"/>
        <v>0</v>
      </c>
      <c r="D33">
        <f t="shared" si="2"/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29</v>
      </c>
      <c r="B34">
        <f t="shared" si="0"/>
        <v>37</v>
      </c>
      <c r="C34">
        <f t="shared" si="1"/>
        <v>22</v>
      </c>
      <c r="D34">
        <f t="shared" si="2"/>
        <v>15</v>
      </c>
      <c r="E34">
        <v>0</v>
      </c>
      <c r="F34">
        <v>22</v>
      </c>
      <c r="G34">
        <v>1</v>
      </c>
      <c r="H34">
        <v>14</v>
      </c>
    </row>
    <row r="35" spans="1:8">
      <c r="A35">
        <v>30</v>
      </c>
      <c r="B35">
        <f t="shared" si="0"/>
        <v>212</v>
      </c>
      <c r="C35">
        <f t="shared" si="1"/>
        <v>122</v>
      </c>
      <c r="D35">
        <f t="shared" si="2"/>
        <v>90</v>
      </c>
      <c r="E35">
        <v>50</v>
      </c>
      <c r="F35">
        <v>72</v>
      </c>
      <c r="G35">
        <v>35</v>
      </c>
      <c r="H35">
        <v>55</v>
      </c>
    </row>
    <row r="36" spans="1:8">
      <c r="A36" s="1" t="s">
        <v>18</v>
      </c>
      <c r="B36" s="1">
        <f t="shared" si="0"/>
        <v>4504</v>
      </c>
      <c r="C36" s="1">
        <f>SUM(C6:C35)</f>
        <v>2309</v>
      </c>
      <c r="D36" s="1">
        <f t="shared" ref="D36:H36" si="7">SUM(D6:D35)</f>
        <v>2195</v>
      </c>
      <c r="E36" s="1">
        <f>SUM(E6:E35)</f>
        <v>1002</v>
      </c>
      <c r="F36" s="1">
        <f>SUM(F6:F35)</f>
        <v>1307</v>
      </c>
      <c r="G36" s="1">
        <f t="shared" si="7"/>
        <v>970</v>
      </c>
      <c r="H36" s="1">
        <f t="shared" si="7"/>
        <v>1225</v>
      </c>
    </row>
    <row r="37" spans="1:8">
      <c r="A37" s="1" t="s">
        <v>19</v>
      </c>
      <c r="B37" s="1">
        <f>B36/30</f>
        <v>150.13333333333333</v>
      </c>
      <c r="C37" s="1">
        <f t="shared" ref="C37:H37" si="8">C36/30</f>
        <v>76.966666666666669</v>
      </c>
      <c r="D37" s="1">
        <f t="shared" si="8"/>
        <v>73.166666666666671</v>
      </c>
      <c r="E37" s="1">
        <f t="shared" si="8"/>
        <v>33.4</v>
      </c>
      <c r="F37" s="1">
        <f t="shared" si="8"/>
        <v>43.56666666666667</v>
      </c>
      <c r="G37" s="1">
        <f t="shared" si="8"/>
        <v>32.333333333333336</v>
      </c>
      <c r="H37" s="1">
        <f t="shared" si="8"/>
        <v>40.833333333333336</v>
      </c>
    </row>
    <row r="38" spans="1:8">
      <c r="A38" s="1" t="s">
        <v>54</v>
      </c>
      <c r="B38" s="1">
        <f>C36/B36</f>
        <v>0.51265541740674958</v>
      </c>
      <c r="C38" s="1"/>
      <c r="D38" s="1"/>
      <c r="E38" s="1"/>
      <c r="F38" s="1"/>
      <c r="G38" s="1"/>
      <c r="H38" s="1"/>
    </row>
    <row r="39" spans="1:8">
      <c r="A39" s="1" t="s">
        <v>95</v>
      </c>
      <c r="B39" s="1">
        <f>SUM(N15:Q17)/SUM(J15:M17)</f>
        <v>0.56745182012847961</v>
      </c>
      <c r="D39" t="s">
        <v>109</v>
      </c>
      <c r="E39">
        <f>SUM(N15:O17)/SUM(J15:K17)</f>
        <v>0.53711790393013104</v>
      </c>
      <c r="G39" t="s">
        <v>110</v>
      </c>
      <c r="H39">
        <f>SUM(P15:Q17)/SUM(L15:M17)</f>
        <v>0.59663865546218486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6"/>
  <sheetViews>
    <sheetView workbookViewId="0">
      <selection activeCell="B37" sqref="B37"/>
    </sheetView>
  </sheetViews>
  <sheetFormatPr baseColWidth="10" defaultRowHeight="16"/>
  <sheetData>
    <row r="1" spans="1:17">
      <c r="A1" t="s">
        <v>98</v>
      </c>
    </row>
    <row r="2" spans="1:17">
      <c r="A2" t="s">
        <v>99</v>
      </c>
    </row>
    <row r="4" spans="1:17">
      <c r="A4" s="1" t="s">
        <v>29</v>
      </c>
    </row>
    <row r="5" spans="1:17">
      <c r="A5" s="1" t="s">
        <v>0</v>
      </c>
      <c r="B5" s="1" t="s">
        <v>20</v>
      </c>
      <c r="C5" s="1" t="s">
        <v>1</v>
      </c>
      <c r="D5" s="1" t="s">
        <v>2</v>
      </c>
      <c r="E5" s="1" t="s">
        <v>4</v>
      </c>
      <c r="F5" s="1" t="s">
        <v>3</v>
      </c>
      <c r="G5" s="1" t="s">
        <v>5</v>
      </c>
      <c r="H5" s="1" t="s">
        <v>17</v>
      </c>
      <c r="I5" s="1" t="s">
        <v>14</v>
      </c>
      <c r="J5" s="1" t="s">
        <v>7</v>
      </c>
      <c r="K5" s="1" t="s">
        <v>6</v>
      </c>
      <c r="L5" s="1" t="s">
        <v>9</v>
      </c>
      <c r="M5" s="1" t="s">
        <v>8</v>
      </c>
      <c r="N5" s="1" t="s">
        <v>11</v>
      </c>
      <c r="O5" s="1" t="s">
        <v>10</v>
      </c>
      <c r="P5" s="1" t="s">
        <v>13</v>
      </c>
      <c r="Q5" s="1" t="s">
        <v>12</v>
      </c>
    </row>
    <row r="6" spans="1:17">
      <c r="A6">
        <v>1</v>
      </c>
      <c r="B6">
        <f t="shared" ref="B6:B34" si="0">SUM(C6+D6)</f>
        <v>221</v>
      </c>
      <c r="C6">
        <f>F6+E6</f>
        <v>168</v>
      </c>
      <c r="D6">
        <f>SUM(G6+H6)</f>
        <v>53</v>
      </c>
      <c r="E6">
        <f>SUM(J6+N6)</f>
        <v>69</v>
      </c>
      <c r="F6">
        <f>K6+O6</f>
        <v>99</v>
      </c>
      <c r="G6">
        <f>SUM(L6+P6)</f>
        <v>22</v>
      </c>
      <c r="H6">
        <f>SUM(M6+Q6)</f>
        <v>31</v>
      </c>
      <c r="J6">
        <v>38</v>
      </c>
      <c r="K6">
        <v>48</v>
      </c>
      <c r="L6">
        <v>11</v>
      </c>
      <c r="M6">
        <v>19</v>
      </c>
      <c r="N6">
        <v>31</v>
      </c>
      <c r="O6">
        <v>51</v>
      </c>
      <c r="P6">
        <v>11</v>
      </c>
      <c r="Q6">
        <v>12</v>
      </c>
    </row>
    <row r="7" spans="1:17">
      <c r="A7">
        <v>2</v>
      </c>
      <c r="B7">
        <f t="shared" si="0"/>
        <v>169</v>
      </c>
      <c r="C7">
        <f t="shared" ref="C7:C35" si="1">F7+E7</f>
        <v>113</v>
      </c>
      <c r="D7">
        <f t="shared" ref="D7:D35" si="2">SUM(G7+H7)</f>
        <v>56</v>
      </c>
      <c r="E7">
        <f t="shared" ref="E7:E10" si="3">SUM(J7+N7)</f>
        <v>63</v>
      </c>
      <c r="F7">
        <f t="shared" ref="F7:F10" si="4">K7+O7</f>
        <v>50</v>
      </c>
      <c r="G7">
        <f t="shared" ref="G7:G10" si="5">SUM(L7+P7)</f>
        <v>37</v>
      </c>
      <c r="H7">
        <f t="shared" ref="H7:H10" si="6">SUM(M7+Q7)</f>
        <v>19</v>
      </c>
      <c r="J7">
        <v>33</v>
      </c>
      <c r="K7">
        <v>27</v>
      </c>
      <c r="L7">
        <v>21</v>
      </c>
      <c r="M7">
        <v>7</v>
      </c>
      <c r="N7">
        <v>30</v>
      </c>
      <c r="O7">
        <v>23</v>
      </c>
      <c r="P7">
        <v>16</v>
      </c>
      <c r="Q7">
        <v>12</v>
      </c>
    </row>
    <row r="8" spans="1:17">
      <c r="A8">
        <v>3</v>
      </c>
      <c r="B8">
        <f t="shared" si="0"/>
        <v>245</v>
      </c>
      <c r="C8">
        <f t="shared" si="1"/>
        <v>160</v>
      </c>
      <c r="D8">
        <f t="shared" si="2"/>
        <v>85</v>
      </c>
      <c r="E8">
        <f t="shared" si="3"/>
        <v>59</v>
      </c>
      <c r="F8">
        <f t="shared" si="4"/>
        <v>101</v>
      </c>
      <c r="G8">
        <f t="shared" si="5"/>
        <v>47</v>
      </c>
      <c r="H8">
        <f t="shared" si="6"/>
        <v>38</v>
      </c>
      <c r="J8">
        <v>32</v>
      </c>
      <c r="K8">
        <v>47</v>
      </c>
      <c r="L8">
        <v>17</v>
      </c>
      <c r="M8">
        <v>19</v>
      </c>
      <c r="N8">
        <v>27</v>
      </c>
      <c r="O8">
        <v>54</v>
      </c>
      <c r="P8">
        <v>30</v>
      </c>
      <c r="Q8">
        <v>19</v>
      </c>
    </row>
    <row r="9" spans="1:17">
      <c r="A9">
        <v>4</v>
      </c>
      <c r="B9">
        <f t="shared" si="0"/>
        <v>196</v>
      </c>
      <c r="C9">
        <f t="shared" si="1"/>
        <v>122</v>
      </c>
      <c r="D9">
        <f t="shared" si="2"/>
        <v>74</v>
      </c>
      <c r="E9">
        <f t="shared" si="3"/>
        <v>49</v>
      </c>
      <c r="F9">
        <f t="shared" si="4"/>
        <v>73</v>
      </c>
      <c r="G9">
        <f t="shared" si="5"/>
        <v>39</v>
      </c>
      <c r="H9">
        <f t="shared" si="6"/>
        <v>35</v>
      </c>
      <c r="J9">
        <v>28</v>
      </c>
      <c r="K9">
        <v>40</v>
      </c>
      <c r="L9">
        <v>22</v>
      </c>
      <c r="M9">
        <v>10</v>
      </c>
      <c r="N9">
        <v>21</v>
      </c>
      <c r="O9">
        <v>33</v>
      </c>
      <c r="P9">
        <v>17</v>
      </c>
      <c r="Q9">
        <v>25</v>
      </c>
    </row>
    <row r="10" spans="1:17">
      <c r="A10">
        <v>5</v>
      </c>
      <c r="B10">
        <f t="shared" si="0"/>
        <v>232</v>
      </c>
      <c r="C10">
        <f t="shared" si="1"/>
        <v>149</v>
      </c>
      <c r="D10">
        <f t="shared" si="2"/>
        <v>83</v>
      </c>
      <c r="E10">
        <f t="shared" si="3"/>
        <v>73</v>
      </c>
      <c r="F10">
        <f t="shared" si="4"/>
        <v>76</v>
      </c>
      <c r="G10">
        <f t="shared" si="5"/>
        <v>33</v>
      </c>
      <c r="H10">
        <f t="shared" si="6"/>
        <v>50</v>
      </c>
      <c r="J10">
        <v>33</v>
      </c>
      <c r="K10">
        <v>32</v>
      </c>
      <c r="L10">
        <v>19</v>
      </c>
      <c r="M10">
        <v>27</v>
      </c>
      <c r="N10">
        <v>40</v>
      </c>
      <c r="O10">
        <v>44</v>
      </c>
      <c r="P10">
        <v>14</v>
      </c>
      <c r="Q10">
        <v>23</v>
      </c>
    </row>
    <row r="11" spans="1:17">
      <c r="A11">
        <v>6</v>
      </c>
      <c r="B11">
        <f t="shared" si="0"/>
        <v>215</v>
      </c>
      <c r="C11">
        <f t="shared" si="1"/>
        <v>133</v>
      </c>
      <c r="D11">
        <f t="shared" si="2"/>
        <v>82</v>
      </c>
      <c r="E11">
        <v>66</v>
      </c>
      <c r="F11">
        <v>67</v>
      </c>
      <c r="G11">
        <v>34</v>
      </c>
      <c r="H11">
        <v>48</v>
      </c>
    </row>
    <row r="12" spans="1:17">
      <c r="A12">
        <v>7</v>
      </c>
      <c r="B12">
        <f t="shared" si="0"/>
        <v>204</v>
      </c>
      <c r="C12">
        <f t="shared" si="1"/>
        <v>112</v>
      </c>
      <c r="D12">
        <f t="shared" si="2"/>
        <v>92</v>
      </c>
      <c r="E12">
        <v>58</v>
      </c>
      <c r="F12">
        <v>54</v>
      </c>
      <c r="G12">
        <v>49</v>
      </c>
      <c r="H12">
        <v>43</v>
      </c>
    </row>
    <row r="13" spans="1:17">
      <c r="A13">
        <v>8</v>
      </c>
      <c r="B13">
        <f t="shared" si="0"/>
        <v>262</v>
      </c>
      <c r="C13">
        <f t="shared" si="1"/>
        <v>182</v>
      </c>
      <c r="D13">
        <f t="shared" si="2"/>
        <v>80</v>
      </c>
      <c r="E13">
        <v>80</v>
      </c>
      <c r="F13">
        <v>102</v>
      </c>
      <c r="G13">
        <v>37</v>
      </c>
      <c r="H13">
        <v>43</v>
      </c>
      <c r="I13" s="3"/>
    </row>
    <row r="14" spans="1:17">
      <c r="A14">
        <v>9</v>
      </c>
      <c r="B14">
        <f t="shared" si="0"/>
        <v>158</v>
      </c>
      <c r="C14">
        <f t="shared" si="1"/>
        <v>80</v>
      </c>
      <c r="D14">
        <f t="shared" si="2"/>
        <v>78</v>
      </c>
      <c r="E14">
        <v>46</v>
      </c>
      <c r="F14">
        <v>34</v>
      </c>
      <c r="G14">
        <v>45</v>
      </c>
      <c r="H14">
        <v>33</v>
      </c>
      <c r="I14" s="3"/>
    </row>
    <row r="15" spans="1:17">
      <c r="A15">
        <v>10</v>
      </c>
      <c r="B15">
        <f t="shared" si="0"/>
        <v>173</v>
      </c>
      <c r="C15">
        <f t="shared" si="1"/>
        <v>105</v>
      </c>
      <c r="D15">
        <f t="shared" si="2"/>
        <v>68</v>
      </c>
      <c r="E15">
        <v>47</v>
      </c>
      <c r="F15">
        <v>58</v>
      </c>
      <c r="G15">
        <v>35</v>
      </c>
      <c r="H15">
        <v>33</v>
      </c>
    </row>
    <row r="16" spans="1:17">
      <c r="A16">
        <v>11</v>
      </c>
      <c r="B16">
        <f t="shared" si="0"/>
        <v>186</v>
      </c>
      <c r="C16">
        <f t="shared" si="1"/>
        <v>104</v>
      </c>
      <c r="D16">
        <f t="shared" si="2"/>
        <v>82</v>
      </c>
      <c r="E16">
        <v>57</v>
      </c>
      <c r="F16">
        <v>47</v>
      </c>
      <c r="G16">
        <v>37</v>
      </c>
      <c r="H16">
        <v>45</v>
      </c>
    </row>
    <row r="17" spans="1:9">
      <c r="A17">
        <v>12</v>
      </c>
      <c r="B17">
        <f t="shared" si="0"/>
        <v>197</v>
      </c>
      <c r="C17">
        <f t="shared" si="1"/>
        <v>127</v>
      </c>
      <c r="D17">
        <f t="shared" si="2"/>
        <v>70</v>
      </c>
      <c r="E17">
        <v>67</v>
      </c>
      <c r="F17">
        <v>60</v>
      </c>
      <c r="G17">
        <v>30</v>
      </c>
      <c r="H17">
        <v>40</v>
      </c>
      <c r="I17" s="3"/>
    </row>
    <row r="18" spans="1:9">
      <c r="A18">
        <v>13</v>
      </c>
      <c r="B18">
        <f t="shared" si="0"/>
        <v>210</v>
      </c>
      <c r="C18">
        <f t="shared" si="1"/>
        <v>126</v>
      </c>
      <c r="D18">
        <f t="shared" si="2"/>
        <v>84</v>
      </c>
      <c r="E18">
        <v>47</v>
      </c>
      <c r="F18">
        <v>79</v>
      </c>
      <c r="G18">
        <v>44</v>
      </c>
      <c r="H18">
        <v>40</v>
      </c>
    </row>
    <row r="19" spans="1:9">
      <c r="A19">
        <v>14</v>
      </c>
      <c r="B19">
        <f t="shared" si="0"/>
        <v>225</v>
      </c>
      <c r="C19">
        <f t="shared" si="1"/>
        <v>132</v>
      </c>
      <c r="D19">
        <f t="shared" si="2"/>
        <v>93</v>
      </c>
      <c r="E19">
        <v>54</v>
      </c>
      <c r="F19">
        <v>78</v>
      </c>
      <c r="G19">
        <v>41</v>
      </c>
      <c r="H19">
        <v>52</v>
      </c>
      <c r="I19" s="3"/>
    </row>
    <row r="20" spans="1:9">
      <c r="A20">
        <v>15</v>
      </c>
      <c r="B20">
        <f t="shared" si="0"/>
        <v>238</v>
      </c>
      <c r="C20">
        <f t="shared" si="1"/>
        <v>148</v>
      </c>
      <c r="D20">
        <f t="shared" si="2"/>
        <v>90</v>
      </c>
      <c r="E20">
        <v>73</v>
      </c>
      <c r="F20">
        <v>75</v>
      </c>
      <c r="G20">
        <v>45</v>
      </c>
      <c r="H20">
        <v>45</v>
      </c>
    </row>
    <row r="21" spans="1:9">
      <c r="A21">
        <v>16</v>
      </c>
      <c r="B21">
        <f t="shared" si="0"/>
        <v>195</v>
      </c>
      <c r="C21">
        <f t="shared" si="1"/>
        <v>113</v>
      </c>
      <c r="D21">
        <f t="shared" si="2"/>
        <v>82</v>
      </c>
      <c r="E21">
        <v>55</v>
      </c>
      <c r="F21">
        <v>58</v>
      </c>
      <c r="G21">
        <v>35</v>
      </c>
      <c r="H21">
        <v>47</v>
      </c>
    </row>
    <row r="22" spans="1:9">
      <c r="A22">
        <v>17</v>
      </c>
      <c r="B22">
        <f t="shared" si="0"/>
        <v>217</v>
      </c>
      <c r="C22">
        <f t="shared" si="1"/>
        <v>114</v>
      </c>
      <c r="D22">
        <f t="shared" si="2"/>
        <v>103</v>
      </c>
      <c r="E22">
        <v>51</v>
      </c>
      <c r="F22">
        <v>63</v>
      </c>
      <c r="G22">
        <v>47</v>
      </c>
      <c r="H22">
        <v>56</v>
      </c>
    </row>
    <row r="23" spans="1:9">
      <c r="A23">
        <v>18</v>
      </c>
      <c r="B23">
        <f t="shared" si="0"/>
        <v>95</v>
      </c>
      <c r="C23">
        <f t="shared" si="1"/>
        <v>57</v>
      </c>
      <c r="D23">
        <f t="shared" si="2"/>
        <v>38</v>
      </c>
      <c r="E23">
        <v>13</v>
      </c>
      <c r="F23">
        <v>44</v>
      </c>
      <c r="G23">
        <v>6</v>
      </c>
      <c r="H23">
        <v>32</v>
      </c>
    </row>
    <row r="24" spans="1:9">
      <c r="A24">
        <v>19</v>
      </c>
      <c r="B24">
        <f t="shared" si="0"/>
        <v>206</v>
      </c>
      <c r="C24">
        <f t="shared" si="1"/>
        <v>129</v>
      </c>
      <c r="D24">
        <f t="shared" si="2"/>
        <v>77</v>
      </c>
      <c r="E24">
        <v>52</v>
      </c>
      <c r="F24">
        <v>77</v>
      </c>
      <c r="G24">
        <v>32</v>
      </c>
      <c r="H24">
        <v>45</v>
      </c>
    </row>
    <row r="25" spans="1:9">
      <c r="A25">
        <v>20</v>
      </c>
      <c r="B25">
        <f t="shared" si="0"/>
        <v>194</v>
      </c>
      <c r="C25">
        <f t="shared" si="1"/>
        <v>122</v>
      </c>
      <c r="D25">
        <f t="shared" si="2"/>
        <v>72</v>
      </c>
      <c r="E25">
        <v>68</v>
      </c>
      <c r="F25">
        <v>54</v>
      </c>
      <c r="G25">
        <v>30</v>
      </c>
      <c r="H25">
        <v>42</v>
      </c>
    </row>
    <row r="26" spans="1:9">
      <c r="A26">
        <v>21</v>
      </c>
      <c r="B26">
        <f t="shared" si="0"/>
        <v>212</v>
      </c>
      <c r="C26">
        <f t="shared" si="1"/>
        <v>126</v>
      </c>
      <c r="D26">
        <f t="shared" si="2"/>
        <v>86</v>
      </c>
      <c r="E26">
        <v>58</v>
      </c>
      <c r="F26">
        <v>68</v>
      </c>
      <c r="G26">
        <v>26</v>
      </c>
      <c r="H26">
        <v>60</v>
      </c>
    </row>
    <row r="27" spans="1:9">
      <c r="A27">
        <v>22</v>
      </c>
      <c r="B27">
        <f t="shared" si="0"/>
        <v>180</v>
      </c>
      <c r="C27">
        <f t="shared" si="1"/>
        <v>117</v>
      </c>
      <c r="D27">
        <f t="shared" si="2"/>
        <v>63</v>
      </c>
      <c r="E27">
        <v>59</v>
      </c>
      <c r="F27">
        <v>58</v>
      </c>
      <c r="G27">
        <v>28</v>
      </c>
      <c r="H27">
        <v>35</v>
      </c>
    </row>
    <row r="28" spans="1:9">
      <c r="A28">
        <v>23</v>
      </c>
      <c r="B28">
        <f t="shared" si="0"/>
        <v>241</v>
      </c>
      <c r="C28">
        <f t="shared" si="1"/>
        <v>141</v>
      </c>
      <c r="D28">
        <f t="shared" si="2"/>
        <v>100</v>
      </c>
      <c r="E28">
        <v>60</v>
      </c>
      <c r="F28">
        <v>81</v>
      </c>
      <c r="G28">
        <v>46</v>
      </c>
      <c r="H28">
        <v>54</v>
      </c>
    </row>
    <row r="29" spans="1:9">
      <c r="A29">
        <v>24</v>
      </c>
      <c r="B29">
        <f t="shared" si="0"/>
        <v>110</v>
      </c>
      <c r="C29">
        <f t="shared" si="1"/>
        <v>56</v>
      </c>
      <c r="D29">
        <f t="shared" si="2"/>
        <v>54</v>
      </c>
      <c r="E29">
        <v>35</v>
      </c>
      <c r="F29">
        <v>21</v>
      </c>
      <c r="G29">
        <v>33</v>
      </c>
      <c r="H29">
        <v>21</v>
      </c>
    </row>
    <row r="30" spans="1:9">
      <c r="A30">
        <v>25</v>
      </c>
      <c r="B30">
        <f t="shared" si="0"/>
        <v>97</v>
      </c>
      <c r="C30">
        <f t="shared" si="1"/>
        <v>58</v>
      </c>
      <c r="D30">
        <f t="shared" si="2"/>
        <v>39</v>
      </c>
      <c r="E30">
        <v>33</v>
      </c>
      <c r="F30">
        <v>25</v>
      </c>
      <c r="G30">
        <v>25</v>
      </c>
      <c r="H30">
        <v>14</v>
      </c>
    </row>
    <row r="31" spans="1:9">
      <c r="A31">
        <v>26</v>
      </c>
      <c r="B31">
        <f t="shared" si="0"/>
        <v>251</v>
      </c>
      <c r="C31">
        <f t="shared" si="1"/>
        <v>162</v>
      </c>
      <c r="D31">
        <f t="shared" si="2"/>
        <v>89</v>
      </c>
      <c r="E31">
        <v>58</v>
      </c>
      <c r="F31">
        <v>104</v>
      </c>
      <c r="G31">
        <v>50</v>
      </c>
      <c r="H31">
        <v>39</v>
      </c>
    </row>
    <row r="32" spans="1:9">
      <c r="A32">
        <v>27</v>
      </c>
      <c r="B32">
        <f t="shared" si="0"/>
        <v>220</v>
      </c>
      <c r="C32">
        <f t="shared" si="1"/>
        <v>134</v>
      </c>
      <c r="D32">
        <f t="shared" si="2"/>
        <v>86</v>
      </c>
      <c r="E32">
        <v>57</v>
      </c>
      <c r="F32">
        <v>77</v>
      </c>
      <c r="G32">
        <v>40</v>
      </c>
      <c r="H32">
        <v>46</v>
      </c>
    </row>
    <row r="33" spans="1:17">
      <c r="A33">
        <v>28</v>
      </c>
      <c r="B33">
        <f t="shared" si="0"/>
        <v>249</v>
      </c>
      <c r="C33">
        <f t="shared" si="1"/>
        <v>143</v>
      </c>
      <c r="D33">
        <f t="shared" si="2"/>
        <v>106</v>
      </c>
      <c r="E33">
        <v>62</v>
      </c>
      <c r="F33">
        <v>81</v>
      </c>
      <c r="G33">
        <v>43</v>
      </c>
      <c r="H33">
        <v>63</v>
      </c>
    </row>
    <row r="34" spans="1:17">
      <c r="A34">
        <v>29</v>
      </c>
      <c r="B34">
        <f t="shared" si="0"/>
        <v>199</v>
      </c>
      <c r="C34">
        <f t="shared" si="1"/>
        <v>119</v>
      </c>
      <c r="D34">
        <f t="shared" si="2"/>
        <v>80</v>
      </c>
      <c r="E34">
        <v>50</v>
      </c>
      <c r="F34">
        <v>69</v>
      </c>
      <c r="G34">
        <v>37</v>
      </c>
      <c r="H34">
        <v>43</v>
      </c>
    </row>
    <row r="35" spans="1:17">
      <c r="A35">
        <v>30</v>
      </c>
      <c r="B35">
        <f>SUM(C35+D35)</f>
        <v>243</v>
      </c>
      <c r="C35">
        <f t="shared" si="1"/>
        <v>145</v>
      </c>
      <c r="D35">
        <f t="shared" si="2"/>
        <v>98</v>
      </c>
      <c r="E35">
        <v>68</v>
      </c>
      <c r="F35">
        <v>77</v>
      </c>
      <c r="G35">
        <v>48</v>
      </c>
      <c r="H35">
        <v>50</v>
      </c>
    </row>
    <row r="36" spans="1:17">
      <c r="A36" s="1" t="s">
        <v>18</v>
      </c>
      <c r="B36" s="1">
        <f t="shared" ref="B36:E36" si="7">SUM(B6:B35)</f>
        <v>6040</v>
      </c>
      <c r="C36" s="1">
        <f t="shared" si="7"/>
        <v>3697</v>
      </c>
      <c r="D36" s="1">
        <f t="shared" si="7"/>
        <v>2343</v>
      </c>
      <c r="E36" s="1">
        <f t="shared" si="7"/>
        <v>1687</v>
      </c>
      <c r="F36" s="1">
        <f>SUM(F6:F35)</f>
        <v>2010</v>
      </c>
      <c r="G36" s="1">
        <f t="shared" ref="G36:H36" si="8">SUM(G6:G35)</f>
        <v>1101</v>
      </c>
      <c r="H36" s="1">
        <f t="shared" si="8"/>
        <v>1242</v>
      </c>
      <c r="J36">
        <f t="shared" ref="J36:Q36" si="9">SUM(J6:J35)</f>
        <v>164</v>
      </c>
      <c r="K36">
        <f t="shared" si="9"/>
        <v>194</v>
      </c>
      <c r="L36">
        <f t="shared" si="9"/>
        <v>90</v>
      </c>
      <c r="M36">
        <f t="shared" si="9"/>
        <v>82</v>
      </c>
      <c r="N36">
        <f t="shared" si="9"/>
        <v>149</v>
      </c>
      <c r="O36">
        <f t="shared" si="9"/>
        <v>205</v>
      </c>
      <c r="P36">
        <f t="shared" si="9"/>
        <v>88</v>
      </c>
      <c r="Q36">
        <f t="shared" si="9"/>
        <v>91</v>
      </c>
    </row>
    <row r="37" spans="1:17">
      <c r="A37" s="1" t="s">
        <v>19</v>
      </c>
      <c r="B37" s="1">
        <f>B36/30</f>
        <v>201.33333333333334</v>
      </c>
      <c r="C37" s="1">
        <f t="shared" ref="C37:H37" si="10">C36/30</f>
        <v>123.23333333333333</v>
      </c>
      <c r="D37" s="1">
        <f t="shared" si="10"/>
        <v>78.099999999999994</v>
      </c>
      <c r="E37" s="1">
        <f t="shared" si="10"/>
        <v>56.233333333333334</v>
      </c>
      <c r="F37" s="1">
        <f t="shared" si="10"/>
        <v>67</v>
      </c>
      <c r="G37" s="1">
        <f t="shared" si="10"/>
        <v>36.700000000000003</v>
      </c>
      <c r="H37" s="1">
        <f t="shared" si="10"/>
        <v>41.4</v>
      </c>
      <c r="J37">
        <f>J36/5</f>
        <v>32.799999999999997</v>
      </c>
      <c r="K37">
        <f t="shared" ref="K37:Q37" si="11">K36/5</f>
        <v>38.799999999999997</v>
      </c>
      <c r="L37">
        <f t="shared" si="11"/>
        <v>18</v>
      </c>
      <c r="M37">
        <f t="shared" si="11"/>
        <v>16.399999999999999</v>
      </c>
      <c r="N37">
        <f t="shared" si="11"/>
        <v>29.8</v>
      </c>
      <c r="O37">
        <f t="shared" si="11"/>
        <v>41</v>
      </c>
      <c r="P37">
        <f t="shared" si="11"/>
        <v>17.600000000000001</v>
      </c>
      <c r="Q37">
        <f t="shared" si="11"/>
        <v>18.2</v>
      </c>
    </row>
    <row r="38" spans="1:17">
      <c r="A38" s="1" t="s">
        <v>54</v>
      </c>
      <c r="B38" s="1">
        <f>C36/B36</f>
        <v>0.61208609271523173</v>
      </c>
      <c r="C38" s="1"/>
      <c r="D38" s="1"/>
      <c r="E38" s="1"/>
      <c r="F38" s="1"/>
      <c r="G38" s="1"/>
      <c r="H38" s="1"/>
    </row>
    <row r="41" spans="1:17">
      <c r="A41" s="1" t="s">
        <v>31</v>
      </c>
    </row>
    <row r="42" spans="1:17">
      <c r="A42" s="1" t="s">
        <v>0</v>
      </c>
      <c r="B42" s="1" t="s">
        <v>20</v>
      </c>
      <c r="C42" s="1" t="s">
        <v>32</v>
      </c>
      <c r="D42" s="1" t="s">
        <v>33</v>
      </c>
      <c r="E42" s="1" t="s">
        <v>34</v>
      </c>
      <c r="F42" s="1" t="s">
        <v>35</v>
      </c>
      <c r="G42" s="1" t="s">
        <v>36</v>
      </c>
      <c r="H42" s="1" t="s">
        <v>37</v>
      </c>
    </row>
    <row r="43" spans="1:17">
      <c r="A43">
        <v>3</v>
      </c>
      <c r="B43">
        <f>C43+D43</f>
        <v>1</v>
      </c>
      <c r="C43">
        <f>E43+F43</f>
        <v>0</v>
      </c>
      <c r="D43">
        <f>G43+H43</f>
        <v>1</v>
      </c>
      <c r="H43">
        <v>1</v>
      </c>
    </row>
    <row r="44" spans="1:17">
      <c r="A44">
        <v>5</v>
      </c>
      <c r="B44">
        <f t="shared" ref="B44" si="12">C44+D44</f>
        <v>1</v>
      </c>
      <c r="C44">
        <f t="shared" ref="C44" si="13">E44+F44</f>
        <v>1</v>
      </c>
      <c r="D44">
        <f t="shared" ref="D44" si="14">G44+H44</f>
        <v>0</v>
      </c>
      <c r="F44">
        <v>1</v>
      </c>
    </row>
    <row r="45" spans="1:17">
      <c r="A45" t="s">
        <v>18</v>
      </c>
      <c r="B45">
        <f t="shared" ref="B45:H45" si="15">SUM(B43:B44)</f>
        <v>2</v>
      </c>
      <c r="C45">
        <f t="shared" si="15"/>
        <v>1</v>
      </c>
      <c r="D45">
        <f t="shared" si="15"/>
        <v>1</v>
      </c>
      <c r="E45">
        <f t="shared" si="15"/>
        <v>0</v>
      </c>
      <c r="F45">
        <f t="shared" si="15"/>
        <v>1</v>
      </c>
      <c r="G45">
        <f t="shared" si="15"/>
        <v>0</v>
      </c>
      <c r="H45">
        <f t="shared" si="15"/>
        <v>1</v>
      </c>
    </row>
    <row r="48" spans="1:17">
      <c r="A48" s="1" t="s">
        <v>38</v>
      </c>
    </row>
    <row r="49" spans="1:8">
      <c r="A49" s="1" t="s">
        <v>0</v>
      </c>
      <c r="B49" s="1" t="s">
        <v>20</v>
      </c>
      <c r="C49" s="1" t="s">
        <v>32</v>
      </c>
      <c r="D49" s="1" t="s">
        <v>39</v>
      </c>
      <c r="E49" s="1" t="s">
        <v>34</v>
      </c>
      <c r="F49" s="1" t="s">
        <v>35</v>
      </c>
      <c r="G49" s="1" t="s">
        <v>40</v>
      </c>
      <c r="H49" s="1" t="s">
        <v>41</v>
      </c>
    </row>
    <row r="50" spans="1:8">
      <c r="A50">
        <v>2</v>
      </c>
      <c r="B50">
        <f>C50+D50</f>
        <v>14</v>
      </c>
      <c r="C50">
        <f>E50+F50</f>
        <v>0</v>
      </c>
      <c r="D50">
        <f>G50+H50</f>
        <v>14</v>
      </c>
      <c r="G50">
        <v>8</v>
      </c>
      <c r="H50">
        <v>6</v>
      </c>
    </row>
    <row r="51" spans="1:8">
      <c r="A51">
        <v>3</v>
      </c>
      <c r="B51">
        <f t="shared" ref="B51:B55" si="16">C51+D51</f>
        <v>1</v>
      </c>
      <c r="C51">
        <f t="shared" ref="C51:C55" si="17">E51+F51</f>
        <v>0</v>
      </c>
      <c r="D51">
        <f t="shared" ref="D51:D55" si="18">G51+H51</f>
        <v>1</v>
      </c>
      <c r="G51">
        <v>1</v>
      </c>
    </row>
    <row r="52" spans="1:8">
      <c r="A52">
        <v>4</v>
      </c>
      <c r="B52">
        <f t="shared" si="16"/>
        <v>2</v>
      </c>
      <c r="C52">
        <f t="shared" si="17"/>
        <v>0</v>
      </c>
      <c r="D52">
        <f t="shared" si="18"/>
        <v>2</v>
      </c>
      <c r="G52">
        <v>2</v>
      </c>
    </row>
    <row r="53" spans="1:8">
      <c r="A53">
        <v>5</v>
      </c>
      <c r="B53">
        <f t="shared" si="16"/>
        <v>11</v>
      </c>
      <c r="C53">
        <f t="shared" si="17"/>
        <v>0</v>
      </c>
      <c r="D53">
        <f t="shared" si="18"/>
        <v>11</v>
      </c>
      <c r="G53">
        <v>7</v>
      </c>
      <c r="H53">
        <v>4</v>
      </c>
    </row>
    <row r="54" spans="1:8">
      <c r="A54">
        <v>7</v>
      </c>
      <c r="B54">
        <f t="shared" si="16"/>
        <v>1</v>
      </c>
      <c r="C54">
        <f t="shared" si="17"/>
        <v>0</v>
      </c>
      <c r="D54">
        <f t="shared" si="18"/>
        <v>1</v>
      </c>
      <c r="H54">
        <v>1</v>
      </c>
    </row>
    <row r="55" spans="1:8">
      <c r="A55">
        <v>10</v>
      </c>
      <c r="B55">
        <f t="shared" si="16"/>
        <v>11</v>
      </c>
      <c r="C55">
        <f t="shared" si="17"/>
        <v>0</v>
      </c>
      <c r="D55">
        <f t="shared" si="18"/>
        <v>11</v>
      </c>
      <c r="G55">
        <v>6</v>
      </c>
      <c r="H55">
        <v>5</v>
      </c>
    </row>
    <row r="56" spans="1:8">
      <c r="A56" t="s">
        <v>18</v>
      </c>
      <c r="B56">
        <f>SUM(B50:B55)</f>
        <v>40</v>
      </c>
      <c r="C56">
        <f t="shared" ref="C56:H56" si="19">SUM(C50:C55)</f>
        <v>0</v>
      </c>
      <c r="D56">
        <f t="shared" si="19"/>
        <v>40</v>
      </c>
      <c r="E56">
        <f t="shared" si="19"/>
        <v>0</v>
      </c>
      <c r="F56">
        <f t="shared" si="19"/>
        <v>0</v>
      </c>
      <c r="G56">
        <f t="shared" si="19"/>
        <v>24</v>
      </c>
      <c r="H56">
        <f t="shared" si="19"/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 males</vt:lpstr>
      <vt:lpstr>B males</vt:lpstr>
      <vt:lpstr>C males</vt:lpstr>
      <vt:lpstr>D males</vt:lpstr>
      <vt:lpstr>E males</vt:lpstr>
      <vt:lpstr>F males </vt:lpstr>
      <vt:lpstr>G males</vt:lpstr>
      <vt:lpstr>H males</vt:lpstr>
      <vt:lpstr>I males</vt:lpstr>
      <vt:lpstr>J males</vt:lpstr>
      <vt:lpstr>K males</vt:lpstr>
      <vt:lpstr>L males</vt:lpstr>
      <vt:lpstr>M males</vt:lpstr>
      <vt:lpstr>N males</vt:lpstr>
      <vt:lpstr>O males</vt:lpstr>
      <vt:lpstr>P males</vt:lpstr>
      <vt:lpstr>Q males</vt:lpstr>
      <vt:lpstr>R males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</dc:creator>
  <cp:lastModifiedBy>Jacob Cooper</cp:lastModifiedBy>
  <cp:lastPrinted>2019-04-10T22:25:08Z</cp:lastPrinted>
  <dcterms:created xsi:type="dcterms:W3CDTF">2019-02-20T22:07:29Z</dcterms:created>
  <dcterms:modified xsi:type="dcterms:W3CDTF">2019-06-18T22:01:04Z</dcterms:modified>
</cp:coreProperties>
</file>