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koukourikos_cpp_edu/Documents/UAV Team 22-23/Electrical/"/>
    </mc:Choice>
  </mc:AlternateContent>
  <xr:revisionPtr revIDLastSave="614" documentId="11_E60897F41BE170836B02CE998F75CCDC64E183C8" xr6:coauthVersionLast="47" xr6:coauthVersionMax="47" xr10:uidLastSave="{9A452BDA-395E-43DD-B3A3-2D651DD53823}"/>
  <bookViews>
    <workbookView xWindow="-120" yWindow="-120" windowWidth="29040" windowHeight="15840" firstSheet="3" activeTab="3" xr2:uid="{00000000-000D-0000-FFFF-FFFF00000000}"/>
  </bookViews>
  <sheets>
    <sheet name="Sheet1" sheetId="1" r:id="rId1"/>
    <sheet name="Pixhawk Battery" sheetId="2" r:id="rId2"/>
    <sheet name="Servo Rail Battery" sheetId="4" r:id="rId3"/>
    <sheet name="Jetson Battery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11" i="4"/>
  <c r="B7" i="4"/>
  <c r="G14" i="4"/>
  <c r="G12" i="3"/>
  <c r="G13" i="3"/>
  <c r="G14" i="3"/>
  <c r="G15" i="3"/>
  <c r="D3" i="4"/>
  <c r="C22" i="4"/>
  <c r="G22" i="4" s="1"/>
  <c r="C21" i="4"/>
  <c r="G21" i="4" s="1"/>
  <c r="C20" i="4"/>
  <c r="G20" i="4" s="1"/>
  <c r="C19" i="4"/>
  <c r="G19" i="4" s="1"/>
  <c r="C18" i="4"/>
  <c r="G18" i="4" s="1"/>
  <c r="C17" i="4"/>
  <c r="G17" i="4" s="1"/>
  <c r="C16" i="4"/>
  <c r="G16" i="4" s="1"/>
  <c r="C15" i="4"/>
  <c r="G15" i="4" s="1"/>
  <c r="C13" i="4"/>
  <c r="G13" i="4" s="1"/>
  <c r="C12" i="4"/>
  <c r="G12" i="4" s="1"/>
  <c r="C11" i="4"/>
  <c r="G11" i="3"/>
  <c r="C14" i="2"/>
  <c r="G14" i="2" s="1"/>
  <c r="C15" i="2"/>
  <c r="G15" i="2" s="1"/>
  <c r="C16" i="2"/>
  <c r="G16" i="2" s="1"/>
  <c r="C17" i="2"/>
  <c r="G17" i="2" s="1"/>
  <c r="C18" i="2"/>
  <c r="G18" i="2" s="1"/>
  <c r="C19" i="2"/>
  <c r="G19" i="2" s="1"/>
  <c r="C20" i="2"/>
  <c r="G20" i="2" s="1"/>
  <c r="C21" i="2"/>
  <c r="G21" i="2" s="1"/>
  <c r="C22" i="2"/>
  <c r="G22" i="2" s="1"/>
  <c r="C23" i="2"/>
  <c r="G23" i="2" s="1"/>
  <c r="C13" i="2"/>
  <c r="G13" i="2" s="1"/>
  <c r="G16" i="3"/>
  <c r="G17" i="3"/>
  <c r="G18" i="3"/>
  <c r="G19" i="3"/>
  <c r="G20" i="3"/>
  <c r="G21" i="3"/>
  <c r="G22" i="3"/>
</calcChain>
</file>

<file path=xl/sharedStrings.xml><?xml version="1.0" encoding="utf-8"?>
<sst xmlns="http://schemas.openxmlformats.org/spreadsheetml/2006/main" count="183" uniqueCount="98">
  <si>
    <t>Part Description</t>
  </si>
  <si>
    <t>Is Part Missing from Sch? y/n</t>
  </si>
  <si>
    <t>Dimensions LxWxH (cm)</t>
  </si>
  <si>
    <t>Current Draw (mAh or mA)</t>
  </si>
  <si>
    <t>Operational Vltg (V or mV)</t>
  </si>
  <si>
    <t>Power (W)</t>
  </si>
  <si>
    <t>Confirmed?</t>
  </si>
  <si>
    <t>battery (exact volt/amp not finalized)</t>
  </si>
  <si>
    <t>n</t>
  </si>
  <si>
    <t>15.494 x 4.9 x 2.76</t>
  </si>
  <si>
    <t>9.45 x 4.43 x 1.73</t>
  </si>
  <si>
    <t>2.5A</t>
  </si>
  <si>
    <t>4.1-5.7V</t>
  </si>
  <si>
    <t>14W</t>
  </si>
  <si>
    <t>yes</t>
  </si>
  <si>
    <t>jetson nano</t>
  </si>
  <si>
    <t>10.0 x 8.0 x 2.9</t>
  </si>
  <si>
    <t>2A</t>
  </si>
  <si>
    <t>5V (&gt;4.75V)</t>
  </si>
  <si>
    <t>5W</t>
  </si>
  <si>
    <t>Load&gt;2A, Lock down J48 Power select pins, or 5V-6A to J41 expansion header</t>
  </si>
  <si>
    <t>temp sensors (~4)</t>
  </si>
  <si>
    <t>y</t>
  </si>
  <si>
    <t>0.2mA</t>
  </si>
  <si>
    <t>2.7V-5.5V</t>
  </si>
  <si>
    <t>0.00054-0.0011W</t>
  </si>
  <si>
    <t>imx219 camera</t>
  </si>
  <si>
    <t>2.5 x 2.4</t>
  </si>
  <si>
    <t>200mA</t>
  </si>
  <si>
    <t>3.3V</t>
  </si>
  <si>
    <t>660mW</t>
  </si>
  <si>
    <t>power distribution module (goes to escs)</t>
  </si>
  <si>
    <t>6.908 x 5.1 x 2.38</t>
  </si>
  <si>
    <t>N/A</t>
  </si>
  <si>
    <t>servos</t>
  </si>
  <si>
    <t>120-150mA</t>
  </si>
  <si>
    <t>4.8-6.8V</t>
  </si>
  <si>
    <t>rc rf receiver, FrSky x8r</t>
  </si>
  <si>
    <t>15.748 x 8.382 x 2.286</t>
  </si>
  <si>
    <t>100mA</t>
  </si>
  <si>
    <t>4V-10V</t>
  </si>
  <si>
    <t>0.4-1W</t>
  </si>
  <si>
    <t>rtl-sdr receiver</t>
  </si>
  <si>
    <t>6.9 x 2.7 x 1.3</t>
  </si>
  <si>
    <t>270-280mA</t>
  </si>
  <si>
    <t>4.5V</t>
  </si>
  <si>
    <t>1.215-1.26W</t>
  </si>
  <si>
    <t>Kraken rtl-sdr</t>
  </si>
  <si>
    <t>16 x 12 x 2</t>
  </si>
  <si>
    <t>pixhawk-to-jetson telemetry connector</t>
  </si>
  <si>
    <t>gps</t>
  </si>
  <si>
    <t>0.59x0.59x0.157</t>
  </si>
  <si>
    <t>150mA</t>
  </si>
  <si>
    <t>6-40V (&lt;60V)</t>
  </si>
  <si>
    <t>0.9W (&lt;=1)</t>
  </si>
  <si>
    <t>doublecheck</t>
  </si>
  <si>
    <t>https://discuss.cubepilot.org/t/here2-current-draw/2644/2</t>
  </si>
  <si>
    <t>battery connectors</t>
  </si>
  <si>
    <t>https://docs.cubepilot.org/user-guides/herepro/herepro-manual#overview</t>
  </si>
  <si>
    <t>t-motor esc w/ bec</t>
  </si>
  <si>
    <t>T-Motor AT5220A brushless motors (x2)</t>
  </si>
  <si>
    <t>1.8A (idle) - 70A (Peak)</t>
  </si>
  <si>
    <t>10V (Idle)</t>
  </si>
  <si>
    <t>2700W (Max)</t>
  </si>
  <si>
    <t>Orange = in routing</t>
  </si>
  <si>
    <t>Avionics Tray</t>
  </si>
  <si>
    <t>21.59 x 45.72 (subject to change)</t>
  </si>
  <si>
    <t>Part</t>
  </si>
  <si>
    <t>pixhawk cube orange</t>
  </si>
  <si>
    <t>Total Max Current (A)</t>
  </si>
  <si>
    <t>Total Idle Current (A)</t>
  </si>
  <si>
    <t>Capacity (mAh)</t>
  </si>
  <si>
    <t>Capacity
(Ah)</t>
  </si>
  <si>
    <t>Max Average Amp Draw (amps)</t>
  </si>
  <si>
    <t>Idle Average Amp Draw (amps)</t>
  </si>
  <si>
    <t>Voltage
(V)</t>
  </si>
  <si>
    <t>Estimated Time @ Max Current Draw (min)</t>
  </si>
  <si>
    <t>Estimated Time @ Idle Current Draw (min)</t>
  </si>
  <si>
    <t>servos ~8</t>
  </si>
  <si>
    <t>12.9-22.5</t>
  </si>
  <si>
    <t>battery packs to look into for on board power</t>
  </si>
  <si>
    <t>a single AA battery nomally 3.7v/3500mAh</t>
  </si>
  <si>
    <t>NP-F550 (2 AA cells)</t>
  </si>
  <si>
    <t>kaken-sdr receiver</t>
  </si>
  <si>
    <t>2.4A</t>
  </si>
  <si>
    <t>5V</t>
  </si>
  <si>
    <t>NP-F750</t>
  </si>
  <si>
    <t>1mA</t>
  </si>
  <si>
    <t>NP-F950</t>
  </si>
  <si>
    <t>IMX 219 Camera</t>
  </si>
  <si>
    <t>300mA</t>
  </si>
  <si>
    <t>Total Current (A)</t>
  </si>
  <si>
    <t>Weight (lbs)</t>
  </si>
  <si>
    <t>Weight
(lb)</t>
  </si>
  <si>
    <t>Total Amp Draw
(amps)</t>
  </si>
  <si>
    <t>Estimated Flight Time (min)</t>
  </si>
  <si>
    <t>Average Amp Draw
(amps)</t>
  </si>
  <si>
    <t>12.75-22.3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</si>
</sst>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0" fillId="2" borderId="0" xfId="0" applyFill="1" applyAlignment="1">
      <alignment wrapText="1"/>
    </xf>
    <xf numFmtId="0" fontId="0" fillId="4" borderId="0" xfId="0" applyFill="1"/>
    <xf numFmtId="0" fontId="4" fillId="4" borderId="0" xfId="0" applyFont="1" applyFill="1"/>
    <xf numFmtId="14" fontId="0" fillId="4" borderId="0" xfId="0" applyNumberFormat="1" applyFill="1"/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cubepilot.org/user-guides/herepro/herepro-manual" TargetMode="External"/><Relationship Id="rId1" Type="http://schemas.openxmlformats.org/officeDocument/2006/relationships/hyperlink" Target="https://discuss.cubepilot.org/t/here2-current-draw/2644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A3" sqref="A3"/>
    </sheetView>
  </sheetViews>
  <sheetFormatPr defaultRowHeight="15"/>
  <cols>
    <col min="1" max="1" width="21" customWidth="1"/>
    <col min="2" max="2" width="15.28515625" customWidth="1"/>
    <col min="3" max="3" width="24.7109375" style="2" customWidth="1"/>
    <col min="4" max="4" width="12.85546875" style="1" customWidth="1"/>
    <col min="5" max="5" width="15" customWidth="1"/>
    <col min="6" max="6" width="10.140625" customWidth="1"/>
    <col min="8" max="8" width="12.42578125" customWidth="1"/>
  </cols>
  <sheetData>
    <row r="1" spans="1:9" ht="3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H1" s="2" t="s">
        <v>6</v>
      </c>
    </row>
    <row r="2" spans="1:9" ht="30" customHeight="1">
      <c r="A2" s="1" t="s">
        <v>7</v>
      </c>
      <c r="B2" t="s">
        <v>8</v>
      </c>
      <c r="C2" s="10" t="s">
        <v>9</v>
      </c>
      <c r="D2" s="9"/>
    </row>
    <row r="3" spans="1:9">
      <c r="A3" t="str">
        <f>+C19</f>
        <v>21.59 x 45.72 (subject to change)</v>
      </c>
      <c r="B3" t="s">
        <v>8</v>
      </c>
      <c r="C3" s="10" t="s">
        <v>10</v>
      </c>
      <c r="D3" t="s">
        <v>11</v>
      </c>
      <c r="E3" t="s">
        <v>12</v>
      </c>
      <c r="F3" t="s">
        <v>13</v>
      </c>
      <c r="H3" t="s">
        <v>14</v>
      </c>
    </row>
    <row r="4" spans="1:9">
      <c r="A4" t="s">
        <v>15</v>
      </c>
      <c r="B4" t="s">
        <v>8</v>
      </c>
      <c r="C4" s="11" t="s">
        <v>16</v>
      </c>
      <c r="D4" s="1" t="s">
        <v>17</v>
      </c>
      <c r="E4" t="s">
        <v>18</v>
      </c>
      <c r="F4" t="s">
        <v>19</v>
      </c>
      <c r="G4" t="s">
        <v>20</v>
      </c>
      <c r="H4" t="s">
        <v>14</v>
      </c>
    </row>
    <row r="5" spans="1:9">
      <c r="A5" t="s">
        <v>21</v>
      </c>
      <c r="B5" t="s">
        <v>22</v>
      </c>
      <c r="D5" s="1" t="s">
        <v>23</v>
      </c>
      <c r="E5" s="1" t="s">
        <v>24</v>
      </c>
      <c r="F5" t="s">
        <v>25</v>
      </c>
    </row>
    <row r="6" spans="1:9">
      <c r="A6" t="s">
        <v>26</v>
      </c>
      <c r="B6" t="s">
        <v>8</v>
      </c>
      <c r="C6" s="10" t="s">
        <v>27</v>
      </c>
      <c r="D6" s="1" t="s">
        <v>28</v>
      </c>
      <c r="E6" s="1" t="s">
        <v>29</v>
      </c>
      <c r="F6" t="s">
        <v>30</v>
      </c>
      <c r="H6" t="s">
        <v>14</v>
      </c>
    </row>
    <row r="7" spans="1:9" ht="30">
      <c r="A7" s="1" t="s">
        <v>31</v>
      </c>
      <c r="B7" t="s">
        <v>8</v>
      </c>
      <c r="C7" s="10" t="s">
        <v>32</v>
      </c>
      <c r="D7" s="1" t="s">
        <v>33</v>
      </c>
      <c r="E7" t="s">
        <v>33</v>
      </c>
      <c r="F7" t="s">
        <v>33</v>
      </c>
    </row>
    <row r="8" spans="1:9">
      <c r="A8" t="s">
        <v>34</v>
      </c>
      <c r="B8" t="s">
        <v>8</v>
      </c>
      <c r="C8"/>
      <c r="D8" s="1" t="s">
        <v>35</v>
      </c>
      <c r="E8" t="s">
        <v>36</v>
      </c>
    </row>
    <row r="9" spans="1:9">
      <c r="A9" t="s">
        <v>37</v>
      </c>
      <c r="B9" t="s">
        <v>22</v>
      </c>
      <c r="C9" s="10" t="s">
        <v>38</v>
      </c>
      <c r="D9" s="1" t="s">
        <v>39</v>
      </c>
      <c r="E9" t="s">
        <v>40</v>
      </c>
      <c r="F9" t="s">
        <v>41</v>
      </c>
      <c r="H9" t="s">
        <v>14</v>
      </c>
    </row>
    <row r="10" spans="1:9">
      <c r="A10" t="s">
        <v>42</v>
      </c>
      <c r="B10" t="s">
        <v>8</v>
      </c>
      <c r="C10" s="12" t="s">
        <v>43</v>
      </c>
      <c r="D10" s="1" t="s">
        <v>44</v>
      </c>
      <c r="E10" t="s">
        <v>45</v>
      </c>
      <c r="F10" t="s">
        <v>46</v>
      </c>
    </row>
    <row r="11" spans="1:9">
      <c r="A11" t="s">
        <v>47</v>
      </c>
      <c r="C11" s="4" t="s">
        <v>48</v>
      </c>
    </row>
    <row r="12" spans="1:9" ht="30">
      <c r="A12" s="1" t="s">
        <v>49</v>
      </c>
      <c r="B12" t="s">
        <v>22</v>
      </c>
      <c r="C12" s="4"/>
      <c r="D12" s="1" t="s">
        <v>33</v>
      </c>
      <c r="E12" t="s">
        <v>33</v>
      </c>
      <c r="F12" t="s">
        <v>33</v>
      </c>
    </row>
    <row r="13" spans="1:9">
      <c r="A13" t="s">
        <v>50</v>
      </c>
      <c r="B13" t="s">
        <v>8</v>
      </c>
      <c r="C13" s="10" t="s">
        <v>51</v>
      </c>
      <c r="D13" t="s">
        <v>52</v>
      </c>
      <c r="E13" s="1" t="s">
        <v>53</v>
      </c>
      <c r="F13" t="s">
        <v>54</v>
      </c>
      <c r="G13" s="6" t="s">
        <v>55</v>
      </c>
      <c r="I13" s="5" t="s">
        <v>56</v>
      </c>
    </row>
    <row r="14" spans="1:9">
      <c r="A14" t="s">
        <v>57</v>
      </c>
      <c r="B14" t="s">
        <v>8</v>
      </c>
      <c r="D14" s="1" t="s">
        <v>33</v>
      </c>
      <c r="E14" t="s">
        <v>33</v>
      </c>
      <c r="F14" t="s">
        <v>33</v>
      </c>
      <c r="I14" s="5" t="s">
        <v>58</v>
      </c>
    </row>
    <row r="15" spans="1:9">
      <c r="A15" t="s">
        <v>59</v>
      </c>
      <c r="B15" t="s">
        <v>22</v>
      </c>
      <c r="D15" s="1" t="s">
        <v>33</v>
      </c>
      <c r="E15" t="s">
        <v>33</v>
      </c>
      <c r="F15" t="s">
        <v>33</v>
      </c>
    </row>
    <row r="16" spans="1:9" ht="30">
      <c r="A16" s="1" t="s">
        <v>60</v>
      </c>
      <c r="B16" t="s">
        <v>8</v>
      </c>
      <c r="D16" s="1" t="s">
        <v>61</v>
      </c>
      <c r="E16" t="s">
        <v>62</v>
      </c>
      <c r="F16" t="s">
        <v>63</v>
      </c>
    </row>
    <row r="18" spans="1:3">
      <c r="C18" s="10" t="s">
        <v>64</v>
      </c>
    </row>
    <row r="19" spans="1:3">
      <c r="A19" t="s">
        <v>65</v>
      </c>
      <c r="C19" t="s">
        <v>66</v>
      </c>
    </row>
  </sheetData>
  <hyperlinks>
    <hyperlink ref="I13" r:id="rId1" xr:uid="{D8810162-D8B7-4637-84F8-DB8B5B1528E3}"/>
    <hyperlink ref="I14" r:id="rId2" location="overview" xr:uid="{333429D7-9AA5-4CE4-B916-D8C9DB06078A}"/>
  </hyperlinks>
  <pageMargins left="0.7" right="0.7" top="0.75" bottom="0.75" header="0.3" footer="0.3"/>
  <pageSetup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F92D-0A9C-40FF-9D7A-53C1ABA18851}">
  <dimension ref="A1:H23"/>
  <sheetViews>
    <sheetView topLeftCell="C8" workbookViewId="0">
      <selection activeCell="C8" sqref="C8"/>
    </sheetView>
  </sheetViews>
  <sheetFormatPr defaultRowHeight="15"/>
  <cols>
    <col min="1" max="1" width="16.7109375" customWidth="1"/>
    <col min="2" max="2" width="14.85546875" customWidth="1"/>
    <col min="3" max="3" width="14" customWidth="1"/>
    <col min="4" max="4" width="16.85546875" customWidth="1"/>
    <col min="5" max="5" width="17.42578125" customWidth="1"/>
    <col min="7" max="7" width="21.7109375" customWidth="1"/>
    <col min="8" max="8" width="21.140625" customWidth="1"/>
  </cols>
  <sheetData>
    <row r="1" spans="1:8" ht="30">
      <c r="A1" s="2" t="s">
        <v>67</v>
      </c>
      <c r="B1" s="3" t="s">
        <v>3</v>
      </c>
      <c r="C1" s="3" t="s">
        <v>4</v>
      </c>
    </row>
    <row r="2" spans="1:8" ht="30">
      <c r="A2" s="1" t="s">
        <v>68</v>
      </c>
      <c r="B2" t="s">
        <v>11</v>
      </c>
      <c r="C2" t="s">
        <v>12</v>
      </c>
    </row>
    <row r="3" spans="1:8">
      <c r="B3" s="1"/>
      <c r="C3" s="1"/>
    </row>
    <row r="4" spans="1:8">
      <c r="B4" s="1"/>
    </row>
    <row r="5" spans="1:8">
      <c r="A5" s="1"/>
      <c r="B5" s="1"/>
    </row>
    <row r="6" spans="1:8">
      <c r="C6" s="1"/>
    </row>
    <row r="9" spans="1:8" ht="30">
      <c r="A9" s="3" t="s">
        <v>69</v>
      </c>
      <c r="B9">
        <v>2.5</v>
      </c>
    </row>
    <row r="10" spans="1:8" ht="30">
      <c r="A10" s="3" t="s">
        <v>70</v>
      </c>
    </row>
    <row r="12" spans="1:8" ht="30">
      <c r="B12" s="7" t="s">
        <v>71</v>
      </c>
      <c r="C12" s="7" t="s">
        <v>72</v>
      </c>
      <c r="D12" s="7" t="s">
        <v>73</v>
      </c>
      <c r="E12" s="7" t="s">
        <v>74</v>
      </c>
      <c r="F12" s="7" t="s">
        <v>75</v>
      </c>
      <c r="G12" s="7" t="s">
        <v>76</v>
      </c>
      <c r="H12" s="7" t="s">
        <v>77</v>
      </c>
    </row>
    <row r="13" spans="1:8">
      <c r="B13">
        <v>1000</v>
      </c>
      <c r="C13">
        <f>B13/1000</f>
        <v>1</v>
      </c>
      <c r="D13">
        <v>2.5</v>
      </c>
      <c r="G13" s="8">
        <f t="shared" ref="G13:G23" si="0">(C13/D13)*60</f>
        <v>24</v>
      </c>
    </row>
    <row r="14" spans="1:8">
      <c r="B14">
        <v>1500</v>
      </c>
      <c r="C14">
        <f t="shared" ref="C14:C23" si="1">B14/1000</f>
        <v>1.5</v>
      </c>
      <c r="D14">
        <v>2.5</v>
      </c>
      <c r="G14" s="8">
        <f t="shared" si="0"/>
        <v>36</v>
      </c>
    </row>
    <row r="15" spans="1:8">
      <c r="B15">
        <v>2000</v>
      </c>
      <c r="C15">
        <f t="shared" si="1"/>
        <v>2</v>
      </c>
      <c r="D15">
        <v>2.5</v>
      </c>
      <c r="G15" s="8">
        <f t="shared" si="0"/>
        <v>48</v>
      </c>
    </row>
    <row r="16" spans="1:8">
      <c r="B16">
        <v>2500</v>
      </c>
      <c r="C16">
        <f t="shared" si="1"/>
        <v>2.5</v>
      </c>
      <c r="D16">
        <v>2.5</v>
      </c>
      <c r="G16" s="8">
        <f t="shared" si="0"/>
        <v>60</v>
      </c>
    </row>
    <row r="17" spans="2:7">
      <c r="B17">
        <v>3000</v>
      </c>
      <c r="C17">
        <f t="shared" si="1"/>
        <v>3</v>
      </c>
      <c r="D17">
        <v>2.5</v>
      </c>
      <c r="G17" s="8">
        <f t="shared" si="0"/>
        <v>72</v>
      </c>
    </row>
    <row r="18" spans="2:7">
      <c r="B18">
        <v>3500</v>
      </c>
      <c r="C18">
        <f t="shared" si="1"/>
        <v>3.5</v>
      </c>
      <c r="D18">
        <v>2.5</v>
      </c>
      <c r="G18" s="8">
        <f t="shared" si="0"/>
        <v>84</v>
      </c>
    </row>
    <row r="19" spans="2:7">
      <c r="B19">
        <v>4000</v>
      </c>
      <c r="C19">
        <f t="shared" si="1"/>
        <v>4</v>
      </c>
      <c r="D19">
        <v>2.5</v>
      </c>
      <c r="G19" s="8">
        <f t="shared" si="0"/>
        <v>96</v>
      </c>
    </row>
    <row r="20" spans="2:7">
      <c r="B20">
        <v>4500</v>
      </c>
      <c r="C20">
        <f t="shared" si="1"/>
        <v>4.5</v>
      </c>
      <c r="D20">
        <v>2.5</v>
      </c>
      <c r="G20" s="8">
        <f t="shared" si="0"/>
        <v>108</v>
      </c>
    </row>
    <row r="21" spans="2:7">
      <c r="B21">
        <v>5000</v>
      </c>
      <c r="C21">
        <f t="shared" si="1"/>
        <v>5</v>
      </c>
      <c r="D21">
        <v>2.5</v>
      </c>
      <c r="G21" s="8">
        <f t="shared" si="0"/>
        <v>120</v>
      </c>
    </row>
    <row r="22" spans="2:7">
      <c r="B22">
        <v>5500</v>
      </c>
      <c r="C22">
        <f t="shared" si="1"/>
        <v>5.5</v>
      </c>
      <c r="D22">
        <v>2.5</v>
      </c>
      <c r="G22" s="8">
        <f t="shared" si="0"/>
        <v>132</v>
      </c>
    </row>
    <row r="23" spans="2:7">
      <c r="B23">
        <v>6000</v>
      </c>
      <c r="C23">
        <f t="shared" si="1"/>
        <v>6</v>
      </c>
      <c r="D23">
        <v>2.5</v>
      </c>
      <c r="G23" s="8">
        <f t="shared" si="0"/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8888-133E-4936-8CC9-74F16F7A9D0D}">
  <dimension ref="A1:H22"/>
  <sheetViews>
    <sheetView topLeftCell="A6" workbookViewId="0">
      <selection activeCell="G26" sqref="G26"/>
    </sheetView>
  </sheetViews>
  <sheetFormatPr defaultRowHeight="15"/>
  <cols>
    <col min="1" max="1" width="12.42578125" customWidth="1"/>
    <col min="2" max="2" width="14.42578125" customWidth="1"/>
    <col min="3" max="3" width="13.140625" customWidth="1"/>
    <col min="4" max="4" width="17" customWidth="1"/>
    <col min="5" max="5" width="17.140625" customWidth="1"/>
    <col min="7" max="7" width="21.42578125" customWidth="1"/>
    <col min="8" max="8" width="21" customWidth="1"/>
  </cols>
  <sheetData>
    <row r="1" spans="1:8" ht="45.75">
      <c r="A1" s="2" t="s">
        <v>67</v>
      </c>
      <c r="B1" s="3" t="s">
        <v>3</v>
      </c>
      <c r="C1" s="3" t="s">
        <v>4</v>
      </c>
    </row>
    <row r="2" spans="1:8" ht="30">
      <c r="A2" s="1" t="s">
        <v>68</v>
      </c>
      <c r="B2" t="s">
        <v>11</v>
      </c>
      <c r="C2" t="s">
        <v>12</v>
      </c>
    </row>
    <row r="3" spans="1:8">
      <c r="A3" t="s">
        <v>78</v>
      </c>
      <c r="B3" s="1" t="s">
        <v>35</v>
      </c>
      <c r="C3" t="s">
        <v>36</v>
      </c>
      <c r="D3">
        <f>150*8</f>
        <v>1200</v>
      </c>
    </row>
    <row r="4" spans="1:8" ht="30.75">
      <c r="A4" s="1" t="s">
        <v>37</v>
      </c>
      <c r="B4" s="1" t="s">
        <v>39</v>
      </c>
      <c r="C4" t="s">
        <v>40</v>
      </c>
    </row>
    <row r="7" spans="1:8" ht="30">
      <c r="A7" s="3" t="s">
        <v>69</v>
      </c>
      <c r="B7">
        <f>1.2+2.5+0.1</f>
        <v>3.8000000000000003</v>
      </c>
    </row>
    <row r="8" spans="1:8" ht="30">
      <c r="A8" s="3" t="s">
        <v>70</v>
      </c>
    </row>
    <row r="10" spans="1:8" ht="45">
      <c r="B10" s="7" t="s">
        <v>71</v>
      </c>
      <c r="C10" s="7" t="s">
        <v>72</v>
      </c>
      <c r="D10" s="7" t="s">
        <v>73</v>
      </c>
      <c r="E10" s="7" t="s">
        <v>74</v>
      </c>
      <c r="F10" s="7" t="s">
        <v>75</v>
      </c>
      <c r="G10" s="7" t="s">
        <v>76</v>
      </c>
      <c r="H10" s="7" t="s">
        <v>77</v>
      </c>
    </row>
    <row r="11" spans="1:8">
      <c r="B11">
        <v>1000</v>
      </c>
      <c r="C11">
        <f>B11/1000</f>
        <v>1</v>
      </c>
      <c r="D11">
        <v>3.8</v>
      </c>
      <c r="F11" t="s">
        <v>79</v>
      </c>
      <c r="G11" s="8">
        <f>(C11/D11)*60</f>
        <v>15.789473684210526</v>
      </c>
    </row>
    <row r="12" spans="1:8">
      <c r="B12">
        <v>1500</v>
      </c>
      <c r="C12">
        <f t="shared" ref="C12:C22" si="0">B12/1000</f>
        <v>1.5</v>
      </c>
      <c r="D12">
        <v>3.8</v>
      </c>
      <c r="F12" t="s">
        <v>79</v>
      </c>
      <c r="G12" s="8">
        <f>(C12/D12)*60</f>
        <v>23.684210526315791</v>
      </c>
    </row>
    <row r="13" spans="1:8">
      <c r="B13">
        <v>2000</v>
      </c>
      <c r="C13">
        <f t="shared" si="0"/>
        <v>2</v>
      </c>
      <c r="D13">
        <v>3.8</v>
      </c>
      <c r="F13" t="s">
        <v>79</v>
      </c>
      <c r="G13" s="8">
        <f>(C13/D13)*60</f>
        <v>31.578947368421051</v>
      </c>
    </row>
    <row r="14" spans="1:8">
      <c r="B14">
        <v>2200</v>
      </c>
      <c r="C14">
        <v>2.2000000000000002</v>
      </c>
      <c r="D14">
        <v>3.8</v>
      </c>
      <c r="F14" t="s">
        <v>79</v>
      </c>
      <c r="G14" s="8">
        <f>(C14/D14)*60</f>
        <v>34.736842105263158</v>
      </c>
    </row>
    <row r="15" spans="1:8">
      <c r="B15">
        <v>2500</v>
      </c>
      <c r="C15">
        <f t="shared" si="0"/>
        <v>2.5</v>
      </c>
      <c r="D15">
        <v>3.8</v>
      </c>
      <c r="F15" t="s">
        <v>79</v>
      </c>
      <c r="G15" s="8">
        <f t="shared" ref="G15:G22" si="1">(C15/D15)*60</f>
        <v>39.473684210526315</v>
      </c>
    </row>
    <row r="16" spans="1:8">
      <c r="B16">
        <v>3000</v>
      </c>
      <c r="C16">
        <f t="shared" si="0"/>
        <v>3</v>
      </c>
      <c r="D16">
        <v>3.8</v>
      </c>
      <c r="F16" t="s">
        <v>79</v>
      </c>
      <c r="G16" s="8">
        <f t="shared" si="1"/>
        <v>47.368421052631582</v>
      </c>
    </row>
    <row r="17" spans="2:7">
      <c r="B17">
        <v>3500</v>
      </c>
      <c r="C17">
        <f t="shared" si="0"/>
        <v>3.5</v>
      </c>
      <c r="D17">
        <v>3.8</v>
      </c>
      <c r="F17" t="s">
        <v>79</v>
      </c>
      <c r="G17" s="8">
        <f t="shared" si="1"/>
        <v>55.26315789473685</v>
      </c>
    </row>
    <row r="18" spans="2:7">
      <c r="B18">
        <v>4000</v>
      </c>
      <c r="C18">
        <f t="shared" si="0"/>
        <v>4</v>
      </c>
      <c r="D18">
        <v>3.8</v>
      </c>
      <c r="F18" t="s">
        <v>79</v>
      </c>
      <c r="G18" s="8">
        <f t="shared" si="1"/>
        <v>63.157894736842103</v>
      </c>
    </row>
    <row r="19" spans="2:7">
      <c r="B19">
        <v>4500</v>
      </c>
      <c r="C19">
        <f t="shared" si="0"/>
        <v>4.5</v>
      </c>
      <c r="D19">
        <v>3.8</v>
      </c>
      <c r="F19" t="s">
        <v>79</v>
      </c>
      <c r="G19" s="8">
        <f t="shared" si="1"/>
        <v>71.05263157894737</v>
      </c>
    </row>
    <row r="20" spans="2:7">
      <c r="B20">
        <v>5000</v>
      </c>
      <c r="C20">
        <f t="shared" si="0"/>
        <v>5</v>
      </c>
      <c r="D20">
        <v>3.8</v>
      </c>
      <c r="F20" t="s">
        <v>79</v>
      </c>
      <c r="G20" s="8">
        <f t="shared" si="1"/>
        <v>78.94736842105263</v>
      </c>
    </row>
    <row r="21" spans="2:7">
      <c r="B21">
        <v>5500</v>
      </c>
      <c r="C21">
        <f t="shared" si="0"/>
        <v>5.5</v>
      </c>
      <c r="D21">
        <v>3.8</v>
      </c>
      <c r="F21" t="s">
        <v>79</v>
      </c>
      <c r="G21" s="8">
        <f t="shared" si="1"/>
        <v>86.842105263157904</v>
      </c>
    </row>
    <row r="22" spans="2:7">
      <c r="B22">
        <v>6000</v>
      </c>
      <c r="C22">
        <f t="shared" si="0"/>
        <v>6</v>
      </c>
      <c r="D22">
        <v>3.8</v>
      </c>
      <c r="F22" t="s">
        <v>79</v>
      </c>
      <c r="G22" s="8">
        <f t="shared" si="1"/>
        <v>94.736842105263165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B2CE-45AB-4AB3-80F7-72111D565086}">
  <dimension ref="A1:J22"/>
  <sheetViews>
    <sheetView tabSelected="1" workbookViewId="0">
      <selection activeCell="E10" sqref="E10"/>
    </sheetView>
  </sheetViews>
  <sheetFormatPr defaultRowHeight="15"/>
  <cols>
    <col min="1" max="1" width="16.140625" customWidth="1"/>
    <col min="2" max="2" width="12.85546875" customWidth="1"/>
    <col min="3" max="3" width="14.140625" customWidth="1"/>
    <col min="4" max="4" width="14.7109375" customWidth="1"/>
    <col min="5" max="5" width="18.140625" customWidth="1"/>
    <col min="6" max="6" width="18" customWidth="1"/>
    <col min="7" max="7" width="14.7109375" customWidth="1"/>
    <col min="8" max="8" width="15" customWidth="1"/>
  </cols>
  <sheetData>
    <row r="1" spans="1:10" ht="45.75">
      <c r="A1" s="2" t="s">
        <v>67</v>
      </c>
      <c r="B1" s="3" t="s">
        <v>3</v>
      </c>
      <c r="C1" s="3" t="s">
        <v>4</v>
      </c>
      <c r="D1" s="13"/>
      <c r="E1" s="1" t="s">
        <v>80</v>
      </c>
      <c r="F1" t="s">
        <v>81</v>
      </c>
    </row>
    <row r="2" spans="1:10">
      <c r="A2" t="s">
        <v>15</v>
      </c>
      <c r="B2" s="1" t="s">
        <v>17</v>
      </c>
      <c r="C2" t="s">
        <v>18</v>
      </c>
      <c r="E2" t="s">
        <v>82</v>
      </c>
    </row>
    <row r="3" spans="1:10">
      <c r="A3" t="s">
        <v>83</v>
      </c>
      <c r="B3" s="1" t="s">
        <v>84</v>
      </c>
      <c r="C3" t="s">
        <v>85</v>
      </c>
      <c r="E3" t="s">
        <v>86</v>
      </c>
    </row>
    <row r="4" spans="1:10">
      <c r="A4" t="s">
        <v>21</v>
      </c>
      <c r="B4" s="1" t="s">
        <v>87</v>
      </c>
      <c r="C4" s="1" t="s">
        <v>24</v>
      </c>
      <c r="E4" t="s">
        <v>88</v>
      </c>
    </row>
    <row r="5" spans="1:10">
      <c r="A5" t="s">
        <v>89</v>
      </c>
      <c r="B5" t="s">
        <v>90</v>
      </c>
      <c r="C5" t="s">
        <v>36</v>
      </c>
    </row>
    <row r="7" spans="1:10">
      <c r="A7" s="2" t="s">
        <v>91</v>
      </c>
      <c r="B7">
        <v>4.7009999999999996</v>
      </c>
    </row>
    <row r="8" spans="1:10">
      <c r="A8" s="2" t="s">
        <v>92</v>
      </c>
      <c r="B8">
        <v>2.2599999999999998</v>
      </c>
    </row>
    <row r="10" spans="1:10" ht="60.75">
      <c r="B10" s="7" t="s">
        <v>71</v>
      </c>
      <c r="C10" s="7" t="s">
        <v>72</v>
      </c>
      <c r="D10" s="7" t="s">
        <v>93</v>
      </c>
      <c r="E10" s="7" t="s">
        <v>94</v>
      </c>
      <c r="F10" s="7" t="s">
        <v>75</v>
      </c>
      <c r="G10" s="7" t="s">
        <v>95</v>
      </c>
      <c r="I10" s="7" t="s">
        <v>71</v>
      </c>
      <c r="J10" s="7" t="s">
        <v>96</v>
      </c>
    </row>
    <row r="11" spans="1:10">
      <c r="B11">
        <v>1000</v>
      </c>
      <c r="C11">
        <v>1</v>
      </c>
      <c r="D11">
        <v>2.2250000000000001</v>
      </c>
      <c r="E11">
        <v>4.7009999999999996</v>
      </c>
      <c r="F11" t="s">
        <v>97</v>
      </c>
      <c r="G11">
        <f>(C11/E11)*60</f>
        <v>12.763241863433313</v>
      </c>
      <c r="I11">
        <v>1000</v>
      </c>
      <c r="J11">
        <v>4.7009999999999996</v>
      </c>
    </row>
    <row r="12" spans="1:10">
      <c r="B12">
        <v>1500</v>
      </c>
      <c r="C12">
        <v>1.5</v>
      </c>
      <c r="D12">
        <v>2.2250000000000001</v>
      </c>
      <c r="E12">
        <v>4.7009999999999996</v>
      </c>
      <c r="F12" t="s">
        <v>97</v>
      </c>
      <c r="G12">
        <f t="shared" ref="G12:G14" si="0">(C12/E12)*60</f>
        <v>19.144862795149969</v>
      </c>
      <c r="I12">
        <v>1500</v>
      </c>
      <c r="J12">
        <v>4.7009999999999996</v>
      </c>
    </row>
    <row r="13" spans="1:10">
      <c r="B13">
        <v>2000</v>
      </c>
      <c r="C13">
        <v>2</v>
      </c>
      <c r="D13">
        <v>2.2250000000000001</v>
      </c>
      <c r="E13">
        <v>4.7009999999999996</v>
      </c>
      <c r="F13" t="s">
        <v>97</v>
      </c>
      <c r="G13">
        <f t="shared" si="0"/>
        <v>25.526483726866626</v>
      </c>
      <c r="I13">
        <v>2000</v>
      </c>
      <c r="J13">
        <v>4.7009999999999996</v>
      </c>
    </row>
    <row r="14" spans="1:10">
      <c r="B14">
        <v>2200</v>
      </c>
      <c r="C14">
        <v>2.2000000000000002</v>
      </c>
      <c r="D14">
        <v>2.2250000000000001</v>
      </c>
      <c r="E14">
        <v>4.7009999999999996</v>
      </c>
      <c r="F14" t="s">
        <v>97</v>
      </c>
      <c r="G14">
        <f t="shared" si="0"/>
        <v>28.079132099553291</v>
      </c>
      <c r="I14">
        <v>2200</v>
      </c>
      <c r="J14">
        <v>4.7009999999999996</v>
      </c>
    </row>
    <row r="15" spans="1:10">
      <c r="B15">
        <v>2500</v>
      </c>
      <c r="C15">
        <v>2.5</v>
      </c>
      <c r="D15">
        <v>2.2250000000000001</v>
      </c>
      <c r="E15">
        <v>4.7009999999999996</v>
      </c>
      <c r="F15" t="s">
        <v>97</v>
      </c>
      <c r="G15">
        <f>(C15/E15)*60</f>
        <v>31.908104658583284</v>
      </c>
      <c r="I15">
        <v>2500</v>
      </c>
      <c r="J15">
        <v>4.7009999999999996</v>
      </c>
    </row>
    <row r="16" spans="1:10">
      <c r="B16">
        <v>3000</v>
      </c>
      <c r="C16">
        <v>3</v>
      </c>
      <c r="D16">
        <v>2.2250000000000001</v>
      </c>
      <c r="E16">
        <v>4.7009999999999996</v>
      </c>
      <c r="F16" t="s">
        <v>97</v>
      </c>
      <c r="G16">
        <f>(C16/E16)*60</f>
        <v>38.289725590299938</v>
      </c>
      <c r="I16">
        <v>3000</v>
      </c>
      <c r="J16">
        <v>4.7009999999999996</v>
      </c>
    </row>
    <row r="17" spans="2:10">
      <c r="B17">
        <v>3500</v>
      </c>
      <c r="C17">
        <v>3.5</v>
      </c>
      <c r="D17">
        <v>2.2250000000000001</v>
      </c>
      <c r="E17">
        <v>4.7009999999999996</v>
      </c>
      <c r="F17" t="s">
        <v>97</v>
      </c>
      <c r="G17">
        <f>(C17/E17)*60</f>
        <v>44.671346522016599</v>
      </c>
      <c r="I17">
        <v>3500</v>
      </c>
      <c r="J17">
        <v>4.7009999999999996</v>
      </c>
    </row>
    <row r="18" spans="2:10">
      <c r="B18">
        <v>4000</v>
      </c>
      <c r="C18">
        <v>4</v>
      </c>
      <c r="D18">
        <v>2.2250000000000001</v>
      </c>
      <c r="E18">
        <v>4.7009999999999996</v>
      </c>
      <c r="F18" t="s">
        <v>97</v>
      </c>
      <c r="G18">
        <f>(C18/E18)*60</f>
        <v>51.052967453733253</v>
      </c>
      <c r="I18">
        <v>4000</v>
      </c>
      <c r="J18">
        <v>4.7009999999999996</v>
      </c>
    </row>
    <row r="19" spans="2:10">
      <c r="B19">
        <v>4500</v>
      </c>
      <c r="C19">
        <v>4.5</v>
      </c>
      <c r="D19">
        <v>2.2250000000000001</v>
      </c>
      <c r="E19">
        <v>4.7009999999999996</v>
      </c>
      <c r="F19" t="s">
        <v>97</v>
      </c>
      <c r="G19">
        <f>(C19/E19)*60</f>
        <v>57.434588385449914</v>
      </c>
      <c r="I19">
        <v>4500</v>
      </c>
      <c r="J19">
        <v>4.7009999999999996</v>
      </c>
    </row>
    <row r="20" spans="2:10">
      <c r="B20">
        <v>5000</v>
      </c>
      <c r="C20">
        <v>5</v>
      </c>
      <c r="D20">
        <v>2.2250000000000001</v>
      </c>
      <c r="E20">
        <v>4.7009999999999996</v>
      </c>
      <c r="F20" t="s">
        <v>97</v>
      </c>
      <c r="G20">
        <f>(C20/E20)*60</f>
        <v>63.816209317166567</v>
      </c>
      <c r="I20">
        <v>5000</v>
      </c>
      <c r="J20">
        <v>4.7009999999999996</v>
      </c>
    </row>
    <row r="21" spans="2:10">
      <c r="B21">
        <v>5500</v>
      </c>
      <c r="C21">
        <v>5.5</v>
      </c>
      <c r="D21">
        <v>2.2250000000000001</v>
      </c>
      <c r="E21">
        <v>4.7009999999999996</v>
      </c>
      <c r="F21" t="s">
        <v>97</v>
      </c>
      <c r="G21">
        <f>(C21/E21)*60</f>
        <v>70.197830248883221</v>
      </c>
      <c r="I21">
        <v>5500</v>
      </c>
      <c r="J21">
        <v>4.7009999999999996</v>
      </c>
    </row>
    <row r="22" spans="2:10">
      <c r="B22">
        <v>6000</v>
      </c>
      <c r="C22">
        <v>6</v>
      </c>
      <c r="D22">
        <v>2.2250000000000001</v>
      </c>
      <c r="E22">
        <v>4.7009999999999996</v>
      </c>
      <c r="F22" t="s">
        <v>97</v>
      </c>
      <c r="G22">
        <f>(C22/E22)*60</f>
        <v>76.579451180599875</v>
      </c>
      <c r="I22">
        <v>6000</v>
      </c>
      <c r="J22">
        <v>4.7009999999999996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 G. San Mateo</cp:lastModifiedBy>
  <cp:revision/>
  <dcterms:created xsi:type="dcterms:W3CDTF">2022-11-04T19:13:08Z</dcterms:created>
  <dcterms:modified xsi:type="dcterms:W3CDTF">2023-01-27T22:47:30Z</dcterms:modified>
  <cp:category/>
  <cp:contentStatus/>
</cp:coreProperties>
</file>