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ILHAS eMBAIXADA\"/>
    </mc:Choice>
  </mc:AlternateContent>
  <bookViews>
    <workbookView xWindow="0" yWindow="0" windowWidth="20490" windowHeight="7530" firstSheet="1" activeTab="4"/>
  </bookViews>
  <sheets>
    <sheet name="Requisição" sheetId="1" r:id="rId1"/>
    <sheet name="Livro Controle Bancario" sheetId="2" r:id="rId2"/>
    <sheet name="BALANCETES" sheetId="3" r:id="rId3"/>
    <sheet name="livro de Controle Orçamental" sheetId="4" r:id="rId4"/>
    <sheet name="Tabela de despesa" sheetId="5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2" l="1"/>
  <c r="J37" i="2" s="1"/>
  <c r="J38" i="2" s="1"/>
  <c r="J39" i="2" s="1"/>
  <c r="C115" i="5" l="1"/>
  <c r="C114" i="5"/>
  <c r="C113" i="5"/>
  <c r="C112" i="5"/>
  <c r="C111" i="5"/>
  <c r="E109" i="5"/>
  <c r="C109" i="5"/>
  <c r="C108" i="5"/>
  <c r="C107" i="5"/>
  <c r="E106" i="5"/>
  <c r="E101" i="5"/>
  <c r="E100" i="5" s="1"/>
  <c r="C100" i="5"/>
  <c r="D100" i="5"/>
  <c r="E99" i="5"/>
  <c r="E98" i="5"/>
  <c r="C98" i="5"/>
  <c r="E97" i="5"/>
  <c r="C97" i="5"/>
  <c r="E96" i="5"/>
  <c r="C96" i="5"/>
  <c r="E95" i="5"/>
  <c r="C95" i="5"/>
  <c r="E91" i="5"/>
  <c r="E90" i="5"/>
  <c r="C90" i="5"/>
  <c r="E89" i="5"/>
  <c r="C89" i="5"/>
  <c r="E88" i="5"/>
  <c r="C88" i="5"/>
  <c r="E86" i="5"/>
  <c r="C86" i="5"/>
  <c r="E85" i="5"/>
  <c r="C85" i="5"/>
  <c r="C84" i="5" s="1"/>
  <c r="C83" i="5" s="1"/>
  <c r="D84" i="5"/>
  <c r="D83" i="5" s="1"/>
  <c r="E82" i="5"/>
  <c r="E81" i="5"/>
  <c r="E80" i="5"/>
  <c r="E79" i="5"/>
  <c r="E78" i="5"/>
  <c r="E77" i="5" s="1"/>
  <c r="C78" i="5"/>
  <c r="D77" i="5"/>
  <c r="C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 s="1"/>
  <c r="C54" i="5"/>
  <c r="D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C33" i="5"/>
  <c r="E33" i="5"/>
  <c r="D33" i="5"/>
  <c r="D32" i="5"/>
  <c r="E31" i="5"/>
  <c r="E30" i="5"/>
  <c r="E29" i="5"/>
  <c r="D28" i="5"/>
  <c r="E28" i="5" s="1"/>
  <c r="E27" i="5"/>
  <c r="E26" i="5"/>
  <c r="C23" i="5"/>
  <c r="C22" i="5" s="1"/>
  <c r="E25" i="5"/>
  <c r="D24" i="5"/>
  <c r="D23" i="5" s="1"/>
  <c r="D22" i="5" s="1"/>
  <c r="D21" i="5"/>
  <c r="E21" i="5" s="1"/>
  <c r="D20" i="5"/>
  <c r="E20" i="5" s="1"/>
  <c r="E19" i="5"/>
  <c r="E18" i="5"/>
  <c r="E17" i="5"/>
  <c r="C15" i="5"/>
  <c r="C14" i="5" s="1"/>
  <c r="C13" i="5" s="1"/>
  <c r="D16" i="5"/>
  <c r="C32" i="5" l="1"/>
  <c r="C116" i="5" s="1"/>
  <c r="D15" i="5"/>
  <c r="D14" i="5" s="1"/>
  <c r="D13" i="5" s="1"/>
  <c r="D12" i="5" s="1"/>
  <c r="E16" i="5"/>
  <c r="E15" i="5" s="1"/>
  <c r="E14" i="5" s="1"/>
  <c r="D116" i="5"/>
  <c r="C12" i="5"/>
  <c r="E32" i="5"/>
  <c r="E24" i="5"/>
  <c r="E23" i="5" s="1"/>
  <c r="E22" i="5" s="1"/>
  <c r="E13" i="5" l="1"/>
  <c r="E12" i="5" s="1"/>
  <c r="E116" i="5"/>
  <c r="I45" i="4" l="1"/>
  <c r="H45" i="4"/>
  <c r="E45" i="4"/>
  <c r="L45" i="4" s="1"/>
  <c r="L44" i="4"/>
  <c r="L43" i="4"/>
  <c r="I43" i="4"/>
  <c r="H43" i="4"/>
  <c r="E43" i="4"/>
  <c r="L42" i="4"/>
  <c r="L41" i="4"/>
  <c r="L40" i="4"/>
  <c r="I39" i="4"/>
  <c r="H39" i="4"/>
  <c r="E39" i="4"/>
  <c r="L38" i="4"/>
  <c r="L39" i="4" s="1"/>
  <c r="L34" i="4"/>
  <c r="I34" i="4"/>
  <c r="H34" i="4"/>
  <c r="E34" i="4"/>
  <c r="L33" i="4"/>
  <c r="I30" i="4"/>
  <c r="H30" i="4"/>
  <c r="E30" i="4"/>
  <c r="L30" i="4" s="1"/>
  <c r="L29" i="4"/>
  <c r="L28" i="4"/>
  <c r="I27" i="4"/>
  <c r="H27" i="4"/>
  <c r="E27" i="4"/>
  <c r="L27" i="4" s="1"/>
  <c r="L26" i="4"/>
  <c r="L25" i="4"/>
  <c r="L24" i="4"/>
  <c r="I23" i="4"/>
  <c r="H23" i="4"/>
  <c r="E23" i="4"/>
  <c r="L23" i="4" s="1"/>
  <c r="L22" i="4"/>
  <c r="L21" i="4"/>
  <c r="L20" i="4"/>
  <c r="I20" i="4"/>
  <c r="H20" i="4"/>
  <c r="L19" i="4"/>
  <c r="I19" i="4"/>
  <c r="H19" i="4"/>
  <c r="I18" i="4"/>
  <c r="H18" i="4"/>
  <c r="E18" i="4"/>
  <c r="L18" i="4" s="1"/>
  <c r="L17" i="4"/>
  <c r="I17" i="4"/>
  <c r="H17" i="4"/>
  <c r="G17" i="4"/>
  <c r="G18" i="4" s="1"/>
  <c r="D115" i="3"/>
  <c r="C115" i="3"/>
  <c r="D114" i="3"/>
  <c r="C114" i="3"/>
  <c r="F114" i="3" s="1"/>
  <c r="D113" i="3"/>
  <c r="C113" i="3"/>
  <c r="D112" i="3"/>
  <c r="C112" i="3"/>
  <c r="F112" i="3" s="1"/>
  <c r="D111" i="3"/>
  <c r="C111" i="3"/>
  <c r="E110" i="3"/>
  <c r="F109" i="3"/>
  <c r="D109" i="3"/>
  <c r="D108" i="3"/>
  <c r="F108" i="3"/>
  <c r="D107" i="3"/>
  <c r="F107" i="3" s="1"/>
  <c r="D106" i="3"/>
  <c r="F106" i="3"/>
  <c r="F105" i="3"/>
  <c r="D105" i="3"/>
  <c r="D104" i="3"/>
  <c r="F104" i="3"/>
  <c r="D103" i="3"/>
  <c r="F103" i="3" s="1"/>
  <c r="D102" i="3"/>
  <c r="F102" i="3"/>
  <c r="F101" i="3"/>
  <c r="D101" i="3"/>
  <c r="E100" i="3"/>
  <c r="E93" i="3" s="1"/>
  <c r="E92" i="3" s="1"/>
  <c r="D99" i="3"/>
  <c r="C99" i="3"/>
  <c r="F99" i="3" s="1"/>
  <c r="D98" i="3"/>
  <c r="C98" i="3"/>
  <c r="D97" i="3"/>
  <c r="C97" i="3"/>
  <c r="F97" i="3" s="1"/>
  <c r="D96" i="3"/>
  <c r="C96" i="3"/>
  <c r="F96" i="3" s="1"/>
  <c r="D95" i="3"/>
  <c r="D94" i="3" s="1"/>
  <c r="C95" i="3"/>
  <c r="E94" i="3"/>
  <c r="D89" i="3"/>
  <c r="C89" i="3"/>
  <c r="C85" i="3" s="1"/>
  <c r="D88" i="3"/>
  <c r="C88" i="3"/>
  <c r="D87" i="3"/>
  <c r="F87" i="3" s="1"/>
  <c r="C87" i="3"/>
  <c r="D86" i="3"/>
  <c r="C86" i="3"/>
  <c r="E85" i="3"/>
  <c r="D84" i="3"/>
  <c r="C84" i="3"/>
  <c r="F84" i="3" s="1"/>
  <c r="D83" i="3"/>
  <c r="D82" i="3" s="1"/>
  <c r="C83" i="3"/>
  <c r="F83" i="3" s="1"/>
  <c r="F82" i="3" s="1"/>
  <c r="E82" i="3"/>
  <c r="E81" i="3"/>
  <c r="F80" i="3"/>
  <c r="D80" i="3"/>
  <c r="D79" i="3"/>
  <c r="F79" i="3"/>
  <c r="D78" i="3"/>
  <c r="F78" i="3" s="1"/>
  <c r="D77" i="3"/>
  <c r="F77" i="3"/>
  <c r="F76" i="3"/>
  <c r="D76" i="3"/>
  <c r="E75" i="3"/>
  <c r="D74" i="3"/>
  <c r="F74" i="3"/>
  <c r="D73" i="3"/>
  <c r="F73" i="3"/>
  <c r="D72" i="3"/>
  <c r="F72" i="3"/>
  <c r="D71" i="3"/>
  <c r="F71" i="3" s="1"/>
  <c r="D70" i="3"/>
  <c r="F70" i="3"/>
  <c r="D69" i="3"/>
  <c r="F69" i="3"/>
  <c r="D68" i="3"/>
  <c r="F68" i="3"/>
  <c r="D67" i="3"/>
  <c r="F67" i="3" s="1"/>
  <c r="D66" i="3"/>
  <c r="F66" i="3"/>
  <c r="D65" i="3"/>
  <c r="F65" i="3"/>
  <c r="D64" i="3"/>
  <c r="F64" i="3"/>
  <c r="D63" i="3"/>
  <c r="F63" i="3" s="1"/>
  <c r="D62" i="3"/>
  <c r="F62" i="3"/>
  <c r="D61" i="3"/>
  <c r="F61" i="3"/>
  <c r="D60" i="3"/>
  <c r="F60" i="3"/>
  <c r="D59" i="3"/>
  <c r="F59" i="3" s="1"/>
  <c r="D58" i="3"/>
  <c r="F58" i="3"/>
  <c r="D57" i="3"/>
  <c r="F57" i="3"/>
  <c r="D56" i="3"/>
  <c r="F56" i="3"/>
  <c r="D55" i="3"/>
  <c r="F55" i="3" s="1"/>
  <c r="D54" i="3"/>
  <c r="F54" i="3" s="1"/>
  <c r="D53" i="3"/>
  <c r="F53" i="3" s="1"/>
  <c r="E52" i="3"/>
  <c r="C52" i="3"/>
  <c r="D51" i="3"/>
  <c r="F51" i="3" s="1"/>
  <c r="D50" i="3"/>
  <c r="F50" i="3" s="1"/>
  <c r="D49" i="3"/>
  <c r="F49" i="3" s="1"/>
  <c r="D48" i="3"/>
  <c r="F48" i="3"/>
  <c r="D47" i="3"/>
  <c r="F47" i="3" s="1"/>
  <c r="D46" i="3"/>
  <c r="F46" i="3" s="1"/>
  <c r="D45" i="3"/>
  <c r="F45" i="3"/>
  <c r="D44" i="3"/>
  <c r="F44" i="3"/>
  <c r="D43" i="3"/>
  <c r="F43" i="3" s="1"/>
  <c r="F42" i="3"/>
  <c r="D42" i="3"/>
  <c r="D41" i="3"/>
  <c r="F41" i="3"/>
  <c r="D40" i="3"/>
  <c r="F40" i="3" s="1"/>
  <c r="D39" i="3"/>
  <c r="F39" i="3"/>
  <c r="F38" i="3"/>
  <c r="D38" i="3"/>
  <c r="D37" i="3"/>
  <c r="F37" i="3"/>
  <c r="D36" i="3"/>
  <c r="F36" i="3" s="1"/>
  <c r="D35" i="3"/>
  <c r="F35" i="3" s="1"/>
  <c r="D34" i="3"/>
  <c r="F34" i="3" s="1"/>
  <c r="D33" i="3"/>
  <c r="F33" i="3"/>
  <c r="D32" i="3"/>
  <c r="F32" i="3"/>
  <c r="E31" i="3"/>
  <c r="C31" i="3"/>
  <c r="E30" i="3"/>
  <c r="D29" i="3"/>
  <c r="F29" i="3" s="1"/>
  <c r="D28" i="3"/>
  <c r="F28" i="3" s="1"/>
  <c r="D27" i="3"/>
  <c r="F27" i="3" s="1"/>
  <c r="D26" i="3"/>
  <c r="F26" i="3" s="1"/>
  <c r="D25" i="3"/>
  <c r="F25" i="3"/>
  <c r="D24" i="3"/>
  <c r="F24" i="3" s="1"/>
  <c r="D23" i="3"/>
  <c r="F23" i="3" s="1"/>
  <c r="D22" i="3"/>
  <c r="F22" i="3" s="1"/>
  <c r="E21" i="3"/>
  <c r="C21" i="3"/>
  <c r="F20" i="3"/>
  <c r="F19" i="3"/>
  <c r="F18" i="3"/>
  <c r="F17" i="3"/>
  <c r="F16" i="3"/>
  <c r="F15" i="3"/>
  <c r="E14" i="3"/>
  <c r="E13" i="3" s="1"/>
  <c r="H40" i="2"/>
  <c r="H57" i="2" s="1"/>
  <c r="H85" i="2" s="1"/>
  <c r="H103" i="2" s="1"/>
  <c r="H131" i="2" s="1"/>
  <c r="C40" i="2"/>
  <c r="C57" i="2" s="1"/>
  <c r="C85" i="2" s="1"/>
  <c r="C103" i="2" s="1"/>
  <c r="C131" i="2" s="1"/>
  <c r="J15" i="2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40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103" i="2" s="1"/>
  <c r="J104" i="2" s="1"/>
  <c r="J105" i="2" s="1"/>
  <c r="J106" i="2" s="1"/>
  <c r="J107" i="2" s="1"/>
  <c r="J131" i="2" s="1"/>
  <c r="F201" i="1"/>
  <c r="E208" i="1" s="1"/>
  <c r="F147" i="1"/>
  <c r="E154" i="1" s="1"/>
  <c r="E99" i="1"/>
  <c r="E152" i="1" s="1"/>
  <c r="E206" i="1" s="1"/>
  <c r="A97" i="1"/>
  <c r="A150" i="1" s="1"/>
  <c r="A204" i="1" s="1"/>
  <c r="F94" i="1"/>
  <c r="E101" i="1" s="1"/>
  <c r="E39" i="1"/>
  <c r="F33" i="1"/>
  <c r="E40" i="1" s="1"/>
  <c r="E41" i="1" s="1"/>
  <c r="E90" i="3" l="1"/>
  <c r="E118" i="3" s="1"/>
  <c r="F18" i="4"/>
  <c r="M18" i="4" s="1"/>
  <c r="E102" i="1"/>
  <c r="E153" i="1" s="1"/>
  <c r="D14" i="3"/>
  <c r="D75" i="3"/>
  <c r="D85" i="3"/>
  <c r="D81" i="3" s="1"/>
  <c r="F88" i="3"/>
  <c r="C94" i="3"/>
  <c r="D100" i="3"/>
  <c r="F111" i="3"/>
  <c r="F113" i="3"/>
  <c r="D93" i="3"/>
  <c r="D31" i="3"/>
  <c r="F95" i="3"/>
  <c r="D110" i="3"/>
  <c r="F115" i="3"/>
  <c r="C30" i="3"/>
  <c r="F31" i="3"/>
  <c r="E155" i="1"/>
  <c r="E207" i="1" s="1"/>
  <c r="E209" i="1" s="1"/>
  <c r="G19" i="4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N45" i="4" s="1"/>
  <c r="N18" i="4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17" i="4"/>
  <c r="F23" i="4"/>
  <c r="F14" i="3"/>
  <c r="F100" i="3"/>
  <c r="F110" i="3"/>
  <c r="E116" i="3"/>
  <c r="D13" i="3"/>
  <c r="F21" i="3"/>
  <c r="F52" i="3"/>
  <c r="F75" i="3"/>
  <c r="F94" i="3"/>
  <c r="F93" i="3" s="1"/>
  <c r="F92" i="3" s="1"/>
  <c r="D21" i="3"/>
  <c r="D52" i="3"/>
  <c r="D30" i="3" s="1"/>
  <c r="C82" i="3"/>
  <c r="C81" i="3" s="1"/>
  <c r="F86" i="3"/>
  <c r="C110" i="3"/>
  <c r="C14" i="3"/>
  <c r="C13" i="3" s="1"/>
  <c r="C75" i="3"/>
  <c r="F89" i="3"/>
  <c r="F98" i="3"/>
  <c r="C100" i="3"/>
  <c r="C93" i="3" s="1"/>
  <c r="D90" i="3" l="1"/>
  <c r="C92" i="3"/>
  <c r="F30" i="3"/>
  <c r="D92" i="3"/>
  <c r="D116" i="3" s="1"/>
  <c r="C90" i="3"/>
  <c r="C118" i="3" s="1"/>
  <c r="F27" i="4"/>
  <c r="M23" i="4"/>
  <c r="F85" i="3"/>
  <c r="F81" i="3" s="1"/>
  <c r="F90" i="3" s="1"/>
  <c r="F118" i="3" s="1"/>
  <c r="F116" i="3"/>
  <c r="C116" i="3"/>
  <c r="F13" i="3"/>
  <c r="D118" i="3" l="1"/>
  <c r="F30" i="4"/>
  <c r="F34" i="4" s="1"/>
  <c r="F39" i="4" s="1"/>
  <c r="F43" i="4" s="1"/>
  <c r="F45" i="4" s="1"/>
  <c r="M27" i="4"/>
  <c r="M30" i="4" s="1"/>
  <c r="M34" i="4" s="1"/>
  <c r="M39" i="4" s="1"/>
  <c r="M43" i="4" s="1"/>
  <c r="M45" i="4" s="1"/>
</calcChain>
</file>

<file path=xl/sharedStrings.xml><?xml version="1.0" encoding="utf-8"?>
<sst xmlns="http://schemas.openxmlformats.org/spreadsheetml/2006/main" count="816" uniqueCount="513">
  <si>
    <t>REPÚBLICA DE MOÇAMBIQUE</t>
  </si>
  <si>
    <t>Embaixada da Republica de Moçambique - Brasília</t>
  </si>
  <si>
    <t>VISTO</t>
  </si>
  <si>
    <t>AUTORIZO</t>
  </si>
  <si>
    <t>Julgo de Autorizar</t>
  </si>
  <si>
    <t>Aquisição e Pagamento</t>
  </si>
  <si>
    <t xml:space="preserve">     /       /</t>
  </si>
  <si>
    <t xml:space="preserve">     /      /</t>
  </si>
  <si>
    <t>O Adido Financeiro</t>
  </si>
  <si>
    <t>O Embaixador</t>
  </si>
  <si>
    <t>...........................</t>
  </si>
  <si>
    <t>.....................................</t>
  </si>
  <si>
    <t>VIEGA NHANOMBE</t>
  </si>
  <si>
    <t>MANUEL TOMÁS LUBISSE</t>
  </si>
  <si>
    <t>Fornecedor :</t>
  </si>
  <si>
    <t>Serviço Requisitante:</t>
  </si>
  <si>
    <t>Sector Financeiro</t>
  </si>
  <si>
    <t>Quantidade</t>
  </si>
  <si>
    <t>Designação dos artigos</t>
  </si>
  <si>
    <t>Preço Unitário</t>
  </si>
  <si>
    <t>Importância</t>
  </si>
  <si>
    <t>encargo a ser suportado</t>
  </si>
  <si>
    <t xml:space="preserve">Pela verba do Sector                          Capítulo                 Artigo   122                    Nº     099    </t>
  </si>
  <si>
    <t>cuja situação é a seguinte:</t>
  </si>
  <si>
    <t>Disponibilidade Inicial              :</t>
  </si>
  <si>
    <t>Reais</t>
  </si>
  <si>
    <t>Saldo Existente                      :</t>
  </si>
  <si>
    <t>Valor da Presente Requisição  :</t>
  </si>
  <si>
    <t>Saldo Final                            :</t>
  </si>
  <si>
    <t>Justificação:    Despesas bancárias</t>
  </si>
  <si>
    <t>Brasília,   30 de Janeiro de 2016</t>
  </si>
  <si>
    <t>INFORMAÇÃO</t>
  </si>
  <si>
    <t>O Encarregado</t>
  </si>
  <si>
    <t>Tem cabimento e está em condições de ser</t>
  </si>
  <si>
    <t>autorizado, no entanto V.Exª melhor decidirá</t>
  </si>
  <si>
    <t>PAGO</t>
  </si>
  <si>
    <t>O Secretário Administraivo</t>
  </si>
  <si>
    <t>.................................................</t>
  </si>
  <si>
    <t>AILSON GAMA DE SOUSA</t>
  </si>
  <si>
    <t xml:space="preserve"> </t>
  </si>
  <si>
    <t>Requisição Interna  Nº 69  /16</t>
  </si>
  <si>
    <t>BASE CENCEPTE HOTEL</t>
  </si>
  <si>
    <t>Fotocoipia</t>
  </si>
  <si>
    <t>Justificação:  Serviço de fotocopias</t>
  </si>
  <si>
    <t>Brasília,   19 de Fevereiro de 2016</t>
  </si>
  <si>
    <t>O Secretário Administrativo</t>
  </si>
  <si>
    <t>Requisição Interna  Nº 24  /15</t>
  </si>
  <si>
    <t>Honorários da diarista referentes aos dias:</t>
  </si>
  <si>
    <t>2/4/9/11/16 e 18 de Fevereiro</t>
  </si>
  <si>
    <t>Justificação: Phonorários da diarista da Resid. Oficial</t>
  </si>
  <si>
    <t>Brasília,   22 de Fevereiro de 2016</t>
  </si>
  <si>
    <t>Requisição Interna  Nº  84 /116</t>
  </si>
  <si>
    <t>OLDEMISIO CARLOS</t>
  </si>
  <si>
    <t>servente de mesa</t>
  </si>
  <si>
    <t>Justificação: Pagamento do servente de mesa.</t>
  </si>
  <si>
    <t>Brasília,   24 de Fevereiro de 2016</t>
  </si>
  <si>
    <r>
      <t>Importa a presente Requisição em Vinte e três</t>
    </r>
    <r>
      <rPr>
        <b/>
        <sz val="10"/>
        <rFont val="Arial"/>
        <family val="2"/>
      </rPr>
      <t xml:space="preserve"> Reais e setenta e três centavos.-</t>
    </r>
  </si>
  <si>
    <r>
      <t xml:space="preserve">Importa a presente Requisição em </t>
    </r>
    <r>
      <rPr>
        <b/>
        <sz val="10"/>
        <rFont val="Arial"/>
        <family val="2"/>
      </rPr>
      <t>Trinta e três  Reais.-</t>
    </r>
  </si>
  <si>
    <r>
      <t xml:space="preserve">Importa a presente Requisição em </t>
    </r>
    <r>
      <rPr>
        <b/>
        <sz val="10"/>
        <rFont val="Arial"/>
        <family val="2"/>
      </rPr>
      <t>Novecentos Reais.-</t>
    </r>
  </si>
  <si>
    <r>
      <t xml:space="preserve">Importa a presente Requisição em </t>
    </r>
    <r>
      <rPr>
        <b/>
        <sz val="10"/>
        <rFont val="Arial"/>
        <family val="2"/>
      </rPr>
      <t>Duzentos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Reais.-</t>
    </r>
  </si>
  <si>
    <r>
      <t xml:space="preserve">Cheque Nº  </t>
    </r>
    <r>
      <rPr>
        <sz val="12"/>
        <color rgb="FFFF0000"/>
        <rFont val="Arial"/>
        <family val="2"/>
      </rPr>
      <t>Débito</t>
    </r>
  </si>
  <si>
    <r>
      <t>Data</t>
    </r>
    <r>
      <rPr>
        <sz val="12"/>
        <color rgb="FFFF0000"/>
        <rFont val="Arial"/>
        <family val="2"/>
      </rPr>
      <t xml:space="preserve">       31 </t>
    </r>
    <r>
      <rPr>
        <sz val="12"/>
        <rFont val="Arial"/>
        <family val="2"/>
      </rPr>
      <t>/</t>
    </r>
    <r>
      <rPr>
        <sz val="12"/>
        <color rgb="FFFF0000"/>
        <rFont val="Arial"/>
        <family val="2"/>
      </rPr>
      <t xml:space="preserve"> 12 </t>
    </r>
    <r>
      <rPr>
        <sz val="12"/>
        <rFont val="Arial"/>
        <family val="2"/>
      </rPr>
      <t>/</t>
    </r>
    <r>
      <rPr>
        <sz val="12"/>
        <color rgb="FFFF0000"/>
        <rFont val="Arial"/>
        <family val="2"/>
      </rPr>
      <t>2016</t>
    </r>
  </si>
  <si>
    <r>
      <t xml:space="preserve">Cheque Nº  </t>
    </r>
    <r>
      <rPr>
        <sz val="12"/>
        <color rgb="FFFF0000"/>
        <rFont val="Arial"/>
        <family val="2"/>
      </rPr>
      <t xml:space="preserve"> 11625</t>
    </r>
  </si>
  <si>
    <r>
      <t>Data</t>
    </r>
    <r>
      <rPr>
        <sz val="12"/>
        <color rgb="FFFF0000"/>
        <rFont val="Arial"/>
        <family val="2"/>
      </rPr>
      <t xml:space="preserve">   22 </t>
    </r>
    <r>
      <rPr>
        <sz val="12"/>
        <rFont val="Arial"/>
        <family val="2"/>
      </rPr>
      <t>/</t>
    </r>
    <r>
      <rPr>
        <sz val="12"/>
        <color rgb="FFFF0000"/>
        <rFont val="Arial"/>
        <family val="2"/>
      </rPr>
      <t xml:space="preserve"> 02  </t>
    </r>
    <r>
      <rPr>
        <sz val="12"/>
        <rFont val="Arial"/>
        <family val="2"/>
      </rPr>
      <t>/</t>
    </r>
    <r>
      <rPr>
        <sz val="12"/>
        <color rgb="FFFF0000"/>
        <rFont val="Arial"/>
        <family val="2"/>
      </rPr>
      <t>2016</t>
    </r>
  </si>
  <si>
    <r>
      <t xml:space="preserve">Cheque Nº  </t>
    </r>
    <r>
      <rPr>
        <sz val="12"/>
        <color rgb="FFFF0000"/>
        <rFont val="Arial"/>
        <family val="2"/>
      </rPr>
      <t xml:space="preserve">  11628</t>
    </r>
  </si>
  <si>
    <r>
      <t>Data</t>
    </r>
    <r>
      <rPr>
        <sz val="12"/>
        <color rgb="FFFF0000"/>
        <rFont val="Arial"/>
        <family val="2"/>
      </rPr>
      <t xml:space="preserve">   24 </t>
    </r>
    <r>
      <rPr>
        <sz val="12"/>
        <rFont val="Arial"/>
        <family val="2"/>
      </rPr>
      <t>/</t>
    </r>
    <r>
      <rPr>
        <sz val="12"/>
        <color rgb="FFFF0000"/>
        <rFont val="Arial"/>
        <family val="2"/>
      </rPr>
      <t xml:space="preserve"> 02 </t>
    </r>
    <r>
      <rPr>
        <sz val="12"/>
        <rFont val="Arial"/>
        <family val="2"/>
      </rPr>
      <t>/</t>
    </r>
    <r>
      <rPr>
        <sz val="12"/>
        <color rgb="FFFF0000"/>
        <rFont val="Arial"/>
        <family val="2"/>
      </rPr>
      <t>2016</t>
    </r>
  </si>
  <si>
    <t>REPÚBLICA DE MOCAMBIQUE</t>
  </si>
  <si>
    <t>DEPARTAMENTO FINANCEIRO</t>
  </si>
  <si>
    <t>Livro de Controle da Conta Bancária Nº 7011.92535.6 No Banco Itaú Personnalité</t>
  </si>
  <si>
    <t>a) Funcionamento - Reais</t>
  </si>
  <si>
    <t>ANO DE 2016</t>
  </si>
  <si>
    <t>MÊS DE JANEIRO</t>
  </si>
  <si>
    <t>ENTRADAS</t>
  </si>
  <si>
    <t>SAÍDAS</t>
  </si>
  <si>
    <t xml:space="preserve">Nº </t>
  </si>
  <si>
    <t>Nº Req.</t>
  </si>
  <si>
    <t>Classif</t>
  </si>
  <si>
    <t>Nº</t>
  </si>
  <si>
    <t>Dia</t>
  </si>
  <si>
    <t>depósito</t>
  </si>
  <si>
    <t>Externa</t>
  </si>
  <si>
    <t>Cheque</t>
  </si>
  <si>
    <t>A favor de</t>
  </si>
  <si>
    <t>Importancia</t>
  </si>
  <si>
    <t>Observações</t>
  </si>
  <si>
    <t>Saldo</t>
  </si>
  <si>
    <t>Saldo Inicial</t>
  </si>
  <si>
    <t/>
  </si>
  <si>
    <t>Recebido da C/USD</t>
  </si>
  <si>
    <t>01/16</t>
  </si>
  <si>
    <t>513/14/anulado</t>
  </si>
  <si>
    <t>05/16</t>
  </si>
  <si>
    <t>06/16</t>
  </si>
  <si>
    <t>07/16</t>
  </si>
  <si>
    <t>520/anulado</t>
  </si>
  <si>
    <t>09/16</t>
  </si>
  <si>
    <t>10/16</t>
  </si>
  <si>
    <t>523/ANULADO</t>
  </si>
  <si>
    <t>08/116</t>
  </si>
  <si>
    <t>11/16</t>
  </si>
  <si>
    <t>526/anulado</t>
  </si>
  <si>
    <t>12/16</t>
  </si>
  <si>
    <t>528/anulado</t>
  </si>
  <si>
    <t>15/15</t>
  </si>
  <si>
    <t>534/anulado</t>
  </si>
  <si>
    <t>16/16</t>
  </si>
  <si>
    <t>17/15</t>
  </si>
  <si>
    <t>Recebido C/Consular</t>
  </si>
  <si>
    <t>A transportar</t>
  </si>
  <si>
    <t>a) Designação da Conta bancaria    b) Diferença entre total de entradas e total de saídas      c) Indicar-se-ão aqui lançamentos de anulação de ou depósitos</t>
  </si>
  <si>
    <t>ANO DE 2015</t>
  </si>
  <si>
    <t>Class.</t>
  </si>
  <si>
    <t xml:space="preserve">Transporte </t>
  </si>
  <si>
    <t>18/16</t>
  </si>
  <si>
    <t>22/16</t>
  </si>
  <si>
    <t>23/15</t>
  </si>
  <si>
    <t>24/16</t>
  </si>
  <si>
    <t>547/8/anulado</t>
  </si>
  <si>
    <t>25/16</t>
  </si>
  <si>
    <t>26/27/16</t>
  </si>
  <si>
    <t>28/16</t>
  </si>
  <si>
    <t>29/16</t>
  </si>
  <si>
    <t>32/16</t>
  </si>
  <si>
    <t>556/anuladp</t>
  </si>
  <si>
    <t>34/15</t>
  </si>
  <si>
    <t>35/16</t>
  </si>
  <si>
    <t>36/16</t>
  </si>
  <si>
    <t>37/16</t>
  </si>
  <si>
    <t>38/16</t>
  </si>
  <si>
    <t>39/16</t>
  </si>
  <si>
    <t>40/16</t>
  </si>
  <si>
    <t>41/16</t>
  </si>
  <si>
    <t>121014</t>
  </si>
  <si>
    <t>42/16</t>
  </si>
  <si>
    <t>143402</t>
  </si>
  <si>
    <t>11567</t>
  </si>
  <si>
    <t>43/16</t>
  </si>
  <si>
    <t>569/anulado</t>
  </si>
  <si>
    <t>A Transportar</t>
  </si>
  <si>
    <t>MÊS JANEIRO</t>
  </si>
  <si>
    <t>Factura</t>
  </si>
  <si>
    <t>Transporte</t>
  </si>
  <si>
    <t>44/45/16</t>
  </si>
  <si>
    <t>31/16</t>
  </si>
  <si>
    <t>Débitos</t>
  </si>
  <si>
    <t>TOTAL</t>
  </si>
  <si>
    <t>Visto</t>
  </si>
  <si>
    <t>O Chefe da Missão</t>
  </si>
  <si>
    <t xml:space="preserve">Embaixada da República de Moçambique </t>
  </si>
  <si>
    <t>BRASÍLIA</t>
  </si>
  <si>
    <t>Balancete de Execução Orçamental</t>
  </si>
  <si>
    <t>ANO DE:  2016</t>
  </si>
  <si>
    <t>MÊS DE FEVEREIRO</t>
  </si>
  <si>
    <t>MOEDA: Real (R$)</t>
  </si>
  <si>
    <t>Código</t>
  </si>
  <si>
    <t>Designação</t>
  </si>
  <si>
    <t>Dotação</t>
  </si>
  <si>
    <t>Despesas Realizadas</t>
  </si>
  <si>
    <t xml:space="preserve">Saldo </t>
  </si>
  <si>
    <t>Disponível</t>
  </si>
  <si>
    <t>Até o Mês</t>
  </si>
  <si>
    <t>Durante o Mês</t>
  </si>
  <si>
    <t>1.1</t>
  </si>
  <si>
    <t>Despesas com o Pessoal</t>
  </si>
  <si>
    <t>1.1.1</t>
  </si>
  <si>
    <t>Salários e Remunerações</t>
  </si>
  <si>
    <t>Vencimento Base do Pessoal Civil do Quadro</t>
  </si>
  <si>
    <t>Vencimento Base do Pessoal Civil Fora do Quadro</t>
  </si>
  <si>
    <t>Remuneração do Pessoal Civil Estrangeiro</t>
  </si>
  <si>
    <t>Remuneração Extraordinária do Pessoal Civil</t>
  </si>
  <si>
    <t>Retroactivos Salariais do Exercício Corrente P. Civil</t>
  </si>
  <si>
    <t>Outros Salários e Remunerações de Pessoal Civil</t>
  </si>
  <si>
    <t>1.1.2</t>
  </si>
  <si>
    <t>Outras Despesas c/Pessoal</t>
  </si>
  <si>
    <t>Ajudas de Custo Dentro do País para o Pes. Civil</t>
  </si>
  <si>
    <t>Ajudas de Custo Fora do País para o Pessoal Civil</t>
  </si>
  <si>
    <t>Auxílio ao Pessoal Civil</t>
  </si>
  <si>
    <t>Renda de Casa para o Pessoal Civil</t>
  </si>
  <si>
    <t>Representação para o Pessoal Civil</t>
  </si>
  <si>
    <t>Remunerações Extraordinárias de Pessoal Civil</t>
  </si>
  <si>
    <t>Contratação po Tempo Determinado do P. Civil</t>
  </si>
  <si>
    <t>Outras Despesas com o Pessoal Civil</t>
  </si>
  <si>
    <t>1.2</t>
  </si>
  <si>
    <t>Bens e Serviços</t>
  </si>
  <si>
    <t>1.2.1</t>
  </si>
  <si>
    <t>Bens</t>
  </si>
  <si>
    <t>Combustíveis e lubrificantes</t>
  </si>
  <si>
    <t>Material para Manutenção e Reparação de Imóveis</t>
  </si>
  <si>
    <t>Material para Manutenção e Repar. De Bens Móveis</t>
  </si>
  <si>
    <t>Material de Consumo para Escritório</t>
  </si>
  <si>
    <t>Material Duradouro de Escritório</t>
  </si>
  <si>
    <t>Fardamento e Calcado</t>
  </si>
  <si>
    <t>Sobressalentes para Equiptos, Máquinas e Motores</t>
  </si>
  <si>
    <t>Géneros Alimentícios</t>
  </si>
  <si>
    <t>Material de Limpeza e Higiene</t>
  </si>
  <si>
    <t>Material de Uso Duradouro</t>
  </si>
  <si>
    <t>Material para Representação</t>
  </si>
  <si>
    <t>Material p/ festividades, Homenagens e Premiação</t>
  </si>
  <si>
    <t>Material de Consumo para Informática</t>
  </si>
  <si>
    <t>Material Duradouro para Informática</t>
  </si>
  <si>
    <t>Software de Base</t>
  </si>
  <si>
    <t>Material de Cama, Banho e Mesa</t>
  </si>
  <si>
    <t xml:space="preserve">      </t>
  </si>
  <si>
    <t>Material de Consumo para Copa e Cozinha</t>
  </si>
  <si>
    <t>Material Duradouro para Copa e Cozinha</t>
  </si>
  <si>
    <t>Outros Bens de Consumo</t>
  </si>
  <si>
    <t>Outros bens Duradouros</t>
  </si>
  <si>
    <t>1.2.2</t>
  </si>
  <si>
    <t>Serviços</t>
  </si>
  <si>
    <t>Comunicações em Geral</t>
  </si>
  <si>
    <t>Passagens Dentro do País</t>
  </si>
  <si>
    <t>Passagens Fora do País</t>
  </si>
  <si>
    <t>Rendas das Instalações</t>
  </si>
  <si>
    <t>Manutenção e Rep. de Imóveis</t>
  </si>
  <si>
    <t>Manutenção e Reparação de Bens Móveis</t>
  </si>
  <si>
    <t>Manutenção e Reparação de Veículos</t>
  </si>
  <si>
    <t>Transporte e Carga</t>
  </si>
  <si>
    <t>Seguros</t>
  </si>
  <si>
    <t>Representação</t>
  </si>
  <si>
    <t>Festividades, Homenagens e Premiação</t>
  </si>
  <si>
    <t>Água</t>
  </si>
  <si>
    <t>Luz</t>
  </si>
  <si>
    <t>Consult. e Assist. Técnica Resid. Pessoa Singular</t>
  </si>
  <si>
    <t>Consult. e Assist. Técnica Resid. Pessoa Colectiva</t>
  </si>
  <si>
    <t>Consult. e Assist. Técnica ñ Resid. Pessoa Singular</t>
  </si>
  <si>
    <t>Consult. e Assist. Técnica Resid. ñ Pessoa Colectiva</t>
  </si>
  <si>
    <t>Contratos de Manutenção p/ Máquinas e Equiptos</t>
  </si>
  <si>
    <t>Limpeza e Conservação</t>
  </si>
  <si>
    <t>Serviços de Segurança</t>
  </si>
  <si>
    <t>Transporte de Funcionários</t>
  </si>
  <si>
    <t>Outros Serviços</t>
  </si>
  <si>
    <t>1.4</t>
  </si>
  <si>
    <t>Transferências Correntes</t>
  </si>
  <si>
    <t>Subsídio por Morte para Civis</t>
  </si>
  <si>
    <t>Bolsas de Estudos no País</t>
  </si>
  <si>
    <t>Bolsas de Estudos no Exterior</t>
  </si>
  <si>
    <t>Assistência Médica e Medicamentosa no Exterior</t>
  </si>
  <si>
    <t>Transf. Correntes e Organismos Internac. e Sectorias</t>
  </si>
  <si>
    <t>1.6</t>
  </si>
  <si>
    <t>Exercícios Findos</t>
  </si>
  <si>
    <t>1.6.1</t>
  </si>
  <si>
    <t>Retroactivos Salariais</t>
  </si>
  <si>
    <t>Retroactivos Salariais Exercícios Anteriores P. Civil</t>
  </si>
  <si>
    <t>Remuner. Extraord. Exerc. Anteriores Pessoal Civil</t>
  </si>
  <si>
    <t>1.6.2</t>
  </si>
  <si>
    <t>Retroactivos de Bens e Serviços</t>
  </si>
  <si>
    <t>Pag.to de Exerc. Anter. Relativo a Bens de Consumo</t>
  </si>
  <si>
    <t>Pag.to de Exerc. Anter. Relativo a Bens Duradouros</t>
  </si>
  <si>
    <t>Pag.to de Exercícios Anteriores Relativos a Serviços</t>
  </si>
  <si>
    <t>Pag.to de Exercícios Anteriores Relativos a Obras</t>
  </si>
  <si>
    <t>1.</t>
  </si>
  <si>
    <t>TOTAL FUNCIONAMENTO</t>
  </si>
  <si>
    <t>2.</t>
  </si>
  <si>
    <t>Despesas de Capital</t>
  </si>
  <si>
    <t>2.1</t>
  </si>
  <si>
    <t>Bens de Capital</t>
  </si>
  <si>
    <t>2.1.1</t>
  </si>
  <si>
    <t>Construções</t>
  </si>
  <si>
    <t>Obras em Curso</t>
  </si>
  <si>
    <t>Habitações</t>
  </si>
  <si>
    <t>Edifícios</t>
  </si>
  <si>
    <t>Benfeitorias em Bens Móveis</t>
  </si>
  <si>
    <t>Outras Construções</t>
  </si>
  <si>
    <t>2.1.2</t>
  </si>
  <si>
    <t>Maquinaria, Equipamento e Mobiliário</t>
  </si>
  <si>
    <t>Mobiliário em Geral</t>
  </si>
  <si>
    <t>Equipamento de Escritório</t>
  </si>
  <si>
    <t>Aparelho de Imagem</t>
  </si>
  <si>
    <t>Material Bibliográfico</t>
  </si>
  <si>
    <t>Obras e Peças de Arte</t>
  </si>
  <si>
    <t>Equipamento Infomático</t>
  </si>
  <si>
    <t>Ferramenta de Uso Geral</t>
  </si>
  <si>
    <t>Utensílios de Apoio Administrativo</t>
  </si>
  <si>
    <t>Outras Máquinarias, Equipamento e Mobiliário</t>
  </si>
  <si>
    <t>2.2</t>
  </si>
  <si>
    <t>Meios de Transporte</t>
  </si>
  <si>
    <t>Automóvel Ligeiro</t>
  </si>
  <si>
    <t>Automóvel Pesado de Carga</t>
  </si>
  <si>
    <t>Automóvel Pesado de Passageiros</t>
  </si>
  <si>
    <t>Motocíclo</t>
  </si>
  <si>
    <t>Outros Meios de Transporte</t>
  </si>
  <si>
    <t>TOTAL DESPESAS DE CAPITAL</t>
  </si>
  <si>
    <t>(1 + 2)</t>
  </si>
  <si>
    <t>TOTAL GLOBAL</t>
  </si>
  <si>
    <t>Brasília, 10 de Março de 2016</t>
  </si>
  <si>
    <t>O ADIDO FINANCEIRO</t>
  </si>
  <si>
    <t>EMBAIXADA  -  BRASÍLIA</t>
  </si>
  <si>
    <t>Orçamento:Funcionamento</t>
  </si>
  <si>
    <t>Exercício: 2016</t>
  </si>
  <si>
    <t>DESIGNACAO ORCAMENTAL</t>
  </si>
  <si>
    <t>Sector: 21</t>
  </si>
  <si>
    <t xml:space="preserve">Dotação Orçamental     70.000,00        Reserva (10%)                         Duodécimo       5.833,33                Dispónivel        70.000,00     </t>
  </si>
  <si>
    <t>Capítulo: 01</t>
  </si>
  <si>
    <t xml:space="preserve">Alteração (a)                 00,00         Alteração                                    Alteração                       Alteração        ,00  </t>
  </si>
  <si>
    <t>Artigo: 122</t>
  </si>
  <si>
    <t xml:space="preserve">Alteração                       0,00         Alteração                                    Alteração      0,68                 Alteração        ,00 </t>
  </si>
  <si>
    <t>Alínea: 099</t>
  </si>
  <si>
    <t xml:space="preserve">Alteração                                                  Alteração                                    Alteração                                       Alteração   </t>
  </si>
  <si>
    <t xml:space="preserve">Requisições Externas </t>
  </si>
  <si>
    <t>Pagamentos</t>
  </si>
  <si>
    <t>Mês</t>
  </si>
  <si>
    <t>Discriminação</t>
  </si>
  <si>
    <t>Valor</t>
  </si>
  <si>
    <t>Saldo (b)</t>
  </si>
  <si>
    <t>Req.Ext.</t>
  </si>
  <si>
    <t>Nº Cheque</t>
  </si>
  <si>
    <t>Comissões Bancárias</t>
  </si>
  <si>
    <t>Debito</t>
  </si>
  <si>
    <t>TOTAIS</t>
  </si>
  <si>
    <t>Fev</t>
  </si>
  <si>
    <t>Fotocopias</t>
  </si>
  <si>
    <t>Pagt. Do servente de mesa</t>
  </si>
  <si>
    <t>84/16</t>
  </si>
  <si>
    <t>Març</t>
  </si>
  <si>
    <t>111/16</t>
  </si>
  <si>
    <t>11665 /89</t>
  </si>
  <si>
    <t>mARÇ</t>
  </si>
  <si>
    <t>122/16</t>
  </si>
  <si>
    <t>Abril</t>
  </si>
  <si>
    <t>177/16</t>
  </si>
  <si>
    <t>198/16</t>
  </si>
  <si>
    <t>Maio</t>
  </si>
  <si>
    <t>Apoio ao emigrante moçambicano</t>
  </si>
  <si>
    <t>211/16</t>
  </si>
  <si>
    <t>Aluguer da sala e cocktail c/ a comunid</t>
  </si>
  <si>
    <t>217/16</t>
  </si>
  <si>
    <t>244/16</t>
  </si>
  <si>
    <t>Junho</t>
  </si>
  <si>
    <t>Hospedagem 1º Secretario</t>
  </si>
  <si>
    <t>254/16</t>
  </si>
  <si>
    <t>257/16</t>
  </si>
  <si>
    <t>262/16</t>
  </si>
  <si>
    <t>263/16</t>
  </si>
  <si>
    <t>Debito/11917</t>
  </si>
  <si>
    <t>Julho</t>
  </si>
  <si>
    <t>279/16</t>
  </si>
  <si>
    <t>214/16</t>
  </si>
  <si>
    <t>12030/37</t>
  </si>
  <si>
    <t>321/16</t>
  </si>
  <si>
    <t>Agosto</t>
  </si>
  <si>
    <t>Distico p/ seminário dos Diteitos da mulher</t>
  </si>
  <si>
    <t>335/16</t>
  </si>
  <si>
    <t xml:space="preserve">MANUEL </t>
  </si>
  <si>
    <t>O CHEFE DA MISSÃO</t>
  </si>
  <si>
    <t>EMBAIXADA DE MOCAMBIQUE</t>
  </si>
  <si>
    <t>BRASÍLIA - BRASIL</t>
  </si>
  <si>
    <t>PERIODO - I e II SEMESTRE - 2016</t>
  </si>
  <si>
    <t>TABELA DE DESPESAS ESPECÍFICA DAS MISSÕES DIPLOMÁTICAS E CONSULARES - 2016</t>
  </si>
  <si>
    <t>CÓDIGO</t>
  </si>
  <si>
    <t>DESIGNAÇÃO</t>
  </si>
  <si>
    <t>Dotação Orçamental</t>
  </si>
  <si>
    <t>Duodécimo</t>
  </si>
  <si>
    <t>USD</t>
  </si>
  <si>
    <t>Moeda Local</t>
  </si>
  <si>
    <t>1.0.0.0.00</t>
  </si>
  <si>
    <t>Despesas Correntes</t>
  </si>
  <si>
    <t>1.1.0.0.00</t>
  </si>
  <si>
    <t>1.1.1.0.00</t>
  </si>
  <si>
    <t>1.1.1.1.00</t>
  </si>
  <si>
    <t>Pessoal Civil</t>
  </si>
  <si>
    <t>1.1.1.1.01</t>
  </si>
  <si>
    <t>1.1.1.1.02</t>
  </si>
  <si>
    <t>1.1.1.1.03</t>
  </si>
  <si>
    <t>1.1.1.1.08</t>
  </si>
  <si>
    <t>Remunerações Extraoridinárias de Pessoal Civil</t>
  </si>
  <si>
    <t>1.1.1.1.12</t>
  </si>
  <si>
    <t>Retroactivos Saláriais do Exercício Corrente para Pessoal Civil</t>
  </si>
  <si>
    <t>1.1.1.1.99</t>
  </si>
  <si>
    <t>Outros Salários e  Remunerações de Pessoal Civil</t>
  </si>
  <si>
    <t>1.1.2.0.00</t>
  </si>
  <si>
    <t>Demais Despesas com Pessoal</t>
  </si>
  <si>
    <t>1.1.2.1.00</t>
  </si>
  <si>
    <t>1.1.2.1.01</t>
  </si>
  <si>
    <t>Ajudas de Custo dentro do País para o Pessoal Civil (Moçambique)</t>
  </si>
  <si>
    <t>1.1.2.1.02</t>
  </si>
  <si>
    <t>Ajudas de Custo  Fora do País para Pessoal Civil (MDC e outros países)</t>
  </si>
  <si>
    <t>1.1.2.1.03</t>
  </si>
  <si>
    <t>Auxilio ao Pessoal Civil</t>
  </si>
  <si>
    <t>1.1.2.1.04</t>
  </si>
  <si>
    <t>Renda de Casa para Pessoal Civil</t>
  </si>
  <si>
    <t>1.1.2.1.05</t>
  </si>
  <si>
    <t>Representação para Pessoal Civil</t>
  </si>
  <si>
    <t>1.1.2.1.10</t>
  </si>
  <si>
    <t>1.1.2.1.11</t>
  </si>
  <si>
    <t>Contratação por Tempo Determinado do Pessoal Civil</t>
  </si>
  <si>
    <t>1.1.2.1.99</t>
  </si>
  <si>
    <t>Outras Despesas com Pessoal Civil</t>
  </si>
  <si>
    <t>1.2.0.0.00</t>
  </si>
  <si>
    <t>1.2.1.0.00</t>
  </si>
  <si>
    <t>1.2.1.0.01</t>
  </si>
  <si>
    <t>Combustiveis e Lubrificantes</t>
  </si>
  <si>
    <t>1.2.1.0.02</t>
  </si>
  <si>
    <t>1.2.1.0.03</t>
  </si>
  <si>
    <t>Material para Manutenção e Reparação de Bens Móveis</t>
  </si>
  <si>
    <t>1.2.1.0.05</t>
  </si>
  <si>
    <t>Material de consumo para Escritório</t>
  </si>
  <si>
    <t>1.2.1.0.06</t>
  </si>
  <si>
    <t>Material Duradouro para Escritório</t>
  </si>
  <si>
    <t>1.2.1.0.07</t>
  </si>
  <si>
    <t>Fardamento e Calçado</t>
  </si>
  <si>
    <t>1.2.1.0.08</t>
  </si>
  <si>
    <t>Sobressalentes para Equipamentos, Máquinas e Motores</t>
  </si>
  <si>
    <t>1.2.1.0.10</t>
  </si>
  <si>
    <t>1.2.1.0.11</t>
  </si>
  <si>
    <t>1.2.1.0.14</t>
  </si>
  <si>
    <t>Material de uso Duradouro</t>
  </si>
  <si>
    <t>1.2.1.0.20</t>
  </si>
  <si>
    <t>1.2.1.0.21</t>
  </si>
  <si>
    <t>Material para Festividades, Homenagens e Premiações</t>
  </si>
  <si>
    <t>1.2.1.0.22</t>
  </si>
  <si>
    <t>1.2.1.0.23</t>
  </si>
  <si>
    <t>1.2.1.0.24</t>
  </si>
  <si>
    <t>1.2.1.0.25</t>
  </si>
  <si>
    <t>1.2.1.0.26</t>
  </si>
  <si>
    <t>1.2.1.0.27</t>
  </si>
  <si>
    <t>1.2.1.0.98</t>
  </si>
  <si>
    <t>Outros bens de Consumo</t>
  </si>
  <si>
    <t>1.2.1.0.99</t>
  </si>
  <si>
    <t>Outros Bens Duradouros</t>
  </si>
  <si>
    <t>1.2.2..0.00</t>
  </si>
  <si>
    <t>1.2.2.0.01</t>
  </si>
  <si>
    <t>1.2.2.0.02</t>
  </si>
  <si>
    <t>Passagens Dentro do País ( Moçambique )</t>
  </si>
  <si>
    <t>1.2.2.0.03</t>
  </si>
  <si>
    <t>Passagens Fora do País (MDC e Outros Países)</t>
  </si>
  <si>
    <t>1.2.2.0.04</t>
  </si>
  <si>
    <t xml:space="preserve">Renda de Instalações                                            </t>
  </si>
  <si>
    <t>1.2.2.0.05</t>
  </si>
  <si>
    <t>Manutenção e Reparação de Imóveis.</t>
  </si>
  <si>
    <t>1.2.2.0.06</t>
  </si>
  <si>
    <t>Manutenção e Reparação de Bens móveis</t>
  </si>
  <si>
    <t>1.2.2.0.07</t>
  </si>
  <si>
    <t>1.2.2.0.08</t>
  </si>
  <si>
    <t>1.2.2.0.09</t>
  </si>
  <si>
    <t>1.2.2.0.10</t>
  </si>
  <si>
    <t>1.2.2.0.11</t>
  </si>
  <si>
    <t>1.2.2.0.12</t>
  </si>
  <si>
    <t>1.2.2.0.13</t>
  </si>
  <si>
    <t>Energia Electrica</t>
  </si>
  <si>
    <t>1.2.2.0.14</t>
  </si>
  <si>
    <t>Consultória Assistência Técnica  Residente Pessoa Singular</t>
  </si>
  <si>
    <t>1.2.2.0.15</t>
  </si>
  <si>
    <t>Consultória Assistência Técnica  Residente Pessoa Colectiva</t>
  </si>
  <si>
    <t>1.2.2.0.16</t>
  </si>
  <si>
    <t>Consultória Assistência Técnica  não Residente Pessoal Singular</t>
  </si>
  <si>
    <t>1.2.2.0.17</t>
  </si>
  <si>
    <t>Consultória Assistência Técnica não Residente Pessoa Colectiva</t>
  </si>
  <si>
    <t>1.2.2.0.18</t>
  </si>
  <si>
    <t>Contratos de Manutenção para Maquinas e Equipamento</t>
  </si>
  <si>
    <t>1.2.2.0.21</t>
  </si>
  <si>
    <t>1.2.2.0.22</t>
  </si>
  <si>
    <t>1.2.2.0.23</t>
  </si>
  <si>
    <t>1.2.2.0.99</t>
  </si>
  <si>
    <t>Outros serviços</t>
  </si>
  <si>
    <t>1.4.0.0.00</t>
  </si>
  <si>
    <t>1.4.3.1.03</t>
  </si>
  <si>
    <t>1.4.3.4.01</t>
  </si>
  <si>
    <t>1.4.3.4.02</t>
  </si>
  <si>
    <t>Bolsas de Estudos no Exterior (MDC)</t>
  </si>
  <si>
    <t>1.4.3.4.08</t>
  </si>
  <si>
    <t>Assistância Médica e Medicamentosa no Exterior</t>
  </si>
  <si>
    <t>1.4.4.0.02</t>
  </si>
  <si>
    <t>Transferências Correntes a Organismos Internacionais Sectorias</t>
  </si>
  <si>
    <t>1.6.0.0.00</t>
  </si>
  <si>
    <t>Exercicios Findos</t>
  </si>
  <si>
    <t>1.6.1.0.00</t>
  </si>
  <si>
    <t xml:space="preserve">Retroactivos Saláriais </t>
  </si>
  <si>
    <t>1.6.0.0.01</t>
  </si>
  <si>
    <t>Retroativos Saláriais de Exercícios Anteriores para Pessoal Civil</t>
  </si>
  <si>
    <t>1.6.0.0.02</t>
  </si>
  <si>
    <t>Remunerações Extraoridinárias de Exercicios Anteriores para Pessoal Civil</t>
  </si>
  <si>
    <t>1.6.2.0.00</t>
  </si>
  <si>
    <t>Retroativos de Bens e Serviços</t>
  </si>
  <si>
    <t>1.6.2.0.01</t>
  </si>
  <si>
    <t>Pagamento de Exercícios Anteriores Relativos a Bens de Consumo</t>
  </si>
  <si>
    <t>1.6.2.0.02</t>
  </si>
  <si>
    <t>Pagamento de Exercícios Anteriores Relativos a Bens Doradouros e Permanente</t>
  </si>
  <si>
    <t>1.6.2.0.03</t>
  </si>
  <si>
    <t>Pagamento de Exercícios Anteriores Relativos a Serviços</t>
  </si>
  <si>
    <t>1.6.2.0.04</t>
  </si>
  <si>
    <t>Pagamento de Exercícios Anteriores Relativos a Obras</t>
  </si>
  <si>
    <t>2.0.0.0.00</t>
  </si>
  <si>
    <t>2.1.0.0.00</t>
  </si>
  <si>
    <t>2.1.1.0.00</t>
  </si>
  <si>
    <t>2.1.1.0.01</t>
  </si>
  <si>
    <t>2.1.1.0.02</t>
  </si>
  <si>
    <t>2.1.1.0.03</t>
  </si>
  <si>
    <t>2.1.1.0.04</t>
  </si>
  <si>
    <t>2.1.1.0.99</t>
  </si>
  <si>
    <t>2.1.2.0.00</t>
  </si>
  <si>
    <t xml:space="preserve">Maquinaria, Equipamento e Mobiliário        </t>
  </si>
  <si>
    <t>2.1.2.0.14</t>
  </si>
  <si>
    <t>2.1.2.0.15</t>
  </si>
  <si>
    <t>2.1.2.0.16</t>
  </si>
  <si>
    <t>2.1.2.0.17</t>
  </si>
  <si>
    <t>2.1.2.0.18</t>
  </si>
  <si>
    <t>2.1.2.0.19</t>
  </si>
  <si>
    <t>Equipamento Informático</t>
  </si>
  <si>
    <t>2.1.2.0.20</t>
  </si>
  <si>
    <t>2.1.2.0.21</t>
  </si>
  <si>
    <t>Untensílio de Apoio Administrativo</t>
  </si>
  <si>
    <t>2.1.2.0.99</t>
  </si>
  <si>
    <t xml:space="preserve">Outras  Maquinaria, Equipamento e Mobiliário </t>
  </si>
  <si>
    <t>Meio de Transporte</t>
  </si>
  <si>
    <t>2.1.2.0.01</t>
  </si>
  <si>
    <t>2.1.2.0.02</t>
  </si>
  <si>
    <t>2.1.2.0.03</t>
  </si>
  <si>
    <t>Automóvel  Pesado de Passageiros</t>
  </si>
  <si>
    <t>2.1.2.0.04</t>
  </si>
  <si>
    <t>Brasília,  04   de Janeiro de 2016</t>
  </si>
  <si>
    <t>Requisição Interna  Nº       /16</t>
  </si>
  <si>
    <t xml:space="preserve">Cheque Nº   </t>
  </si>
  <si>
    <r>
      <t>Data</t>
    </r>
    <r>
      <rPr>
        <sz val="12"/>
        <color rgb="FFFF0000"/>
        <rFont val="Arial"/>
        <family val="2"/>
      </rPr>
      <t xml:space="preserve">      </t>
    </r>
    <r>
      <rPr>
        <sz val="12"/>
        <rFont val="Arial"/>
        <family val="2"/>
      </rPr>
      <t>/</t>
    </r>
    <r>
      <rPr>
        <sz val="12"/>
        <color rgb="FFFF0000"/>
        <rFont val="Arial"/>
        <family val="2"/>
      </rPr>
      <t xml:space="preserve">  </t>
    </r>
    <r>
      <rPr>
        <sz val="12"/>
        <rFont val="Arial"/>
        <family val="2"/>
      </rPr>
      <t>/</t>
    </r>
    <r>
      <rPr>
        <sz val="12"/>
        <color rgb="FFFF0000"/>
        <rFont val="Arial"/>
        <family val="2"/>
      </rPr>
      <t>201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</si>
</sst>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.00\ _€_-;\-* #,##0.00\ _€_-;_-* &quot;-&quot;??\ _€_-;_-@_-"/>
    <numFmt numFmtId="165" formatCode="#,##0.00_ ;\-#,##0.00\ "/>
    <numFmt numFmtId="166" formatCode="#,##0.00\ _€"/>
    <numFmt numFmtId="167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</font>
    <font>
      <sz val="14"/>
      <name val="Times New Roman"/>
      <family val="1"/>
    </font>
    <font>
      <sz val="12"/>
      <color rgb="FFFF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ntique Olive Compact"/>
      <family val="2"/>
    </font>
    <font>
      <sz val="12"/>
      <name val="Antique Olive Compact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 diagonalDown="1">
      <left/>
      <right/>
      <top style="hair">
        <color indexed="64"/>
      </top>
      <bottom style="hair">
        <color indexed="64"/>
      </bottom>
      <diagonal style="medium">
        <color indexed="64"/>
      </diagonal>
    </border>
    <border diagonalDown="1"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 style="medium">
        <color indexed="64"/>
      </diagonal>
    </border>
    <border diagonalDown="1">
      <left style="double">
        <color indexed="64"/>
      </left>
      <right/>
      <top style="hair">
        <color indexed="64"/>
      </top>
      <bottom style="hair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/>
      <top style="thick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8" xfId="0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6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7" xfId="0" applyFont="1" applyFill="1" applyBorder="1"/>
    <xf numFmtId="39" fontId="5" fillId="0" borderId="15" xfId="1" applyNumberFormat="1" applyFont="1" applyFill="1" applyBorder="1"/>
    <xf numFmtId="0" fontId="5" fillId="0" borderId="3" xfId="0" applyFont="1" applyFill="1" applyBorder="1"/>
    <xf numFmtId="0" fontId="5" fillId="0" borderId="8" xfId="0" applyFont="1" applyFill="1" applyBorder="1"/>
    <xf numFmtId="39" fontId="5" fillId="0" borderId="16" xfId="1" applyNumberFormat="1" applyFont="1" applyFill="1" applyBorder="1"/>
    <xf numFmtId="0" fontId="5" fillId="0" borderId="4" xfId="0" applyFont="1" applyFill="1" applyBorder="1"/>
    <xf numFmtId="0" fontId="5" fillId="0" borderId="9" xfId="0" applyFont="1" applyFill="1" applyBorder="1"/>
    <xf numFmtId="39" fontId="5" fillId="0" borderId="17" xfId="1" applyNumberFormat="1" applyFont="1" applyFill="1" applyBorder="1"/>
    <xf numFmtId="0" fontId="5" fillId="0" borderId="5" xfId="0" applyFont="1" applyFill="1" applyBorder="1"/>
    <xf numFmtId="0" fontId="5" fillId="0" borderId="10" xfId="0" applyFont="1" applyFill="1" applyBorder="1"/>
    <xf numFmtId="39" fontId="3" fillId="0" borderId="18" xfId="1" applyNumberFormat="1" applyFont="1" applyFill="1" applyBorder="1"/>
    <xf numFmtId="0" fontId="2" fillId="0" borderId="0" xfId="0" applyFont="1" applyFill="1" applyBorder="1"/>
    <xf numFmtId="39" fontId="5" fillId="0" borderId="0" xfId="1" applyNumberFormat="1" applyFont="1" applyFill="1" applyBorder="1"/>
    <xf numFmtId="0" fontId="7" fillId="0" borderId="12" xfId="0" applyFont="1" applyFill="1" applyBorder="1" applyAlignment="1">
      <alignment horizontal="center"/>
    </xf>
    <xf numFmtId="0" fontId="4" fillId="0" borderId="12" xfId="0" applyFont="1" applyFill="1" applyBorder="1"/>
    <xf numFmtId="0" fontId="6" fillId="0" borderId="0" xfId="0" applyFont="1" applyFill="1" applyBorder="1" applyAlignment="1">
      <alignment horizontal="center"/>
    </xf>
    <xf numFmtId="39" fontId="2" fillId="0" borderId="15" xfId="1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35" xfId="0" applyFont="1" applyBorder="1"/>
    <xf numFmtId="0" fontId="3" fillId="0" borderId="36" xfId="0" applyFont="1" applyBorder="1"/>
    <xf numFmtId="4" fontId="3" fillId="0" borderId="37" xfId="0" applyNumberFormat="1" applyFont="1" applyBorder="1"/>
    <xf numFmtId="16" fontId="3" fillId="0" borderId="38" xfId="0" applyNumberFormat="1" applyFont="1" applyBorder="1"/>
    <xf numFmtId="0" fontId="3" fillId="0" borderId="39" xfId="0" applyFont="1" applyBorder="1"/>
    <xf numFmtId="4" fontId="3" fillId="0" borderId="40" xfId="0" applyNumberFormat="1" applyFont="1" applyBorder="1"/>
    <xf numFmtId="4" fontId="3" fillId="0" borderId="41" xfId="0" applyNumberFormat="1" applyFont="1" applyBorder="1"/>
    <xf numFmtId="0" fontId="2" fillId="0" borderId="42" xfId="0" applyFont="1" applyBorder="1"/>
    <xf numFmtId="0" fontId="2" fillId="0" borderId="43" xfId="0" quotePrefix="1" applyFont="1" applyBorder="1"/>
    <xf numFmtId="4" fontId="2" fillId="0" borderId="44" xfId="0" applyNumberFormat="1" applyFont="1" applyBorder="1"/>
    <xf numFmtId="49" fontId="2" fillId="0" borderId="45" xfId="0" applyNumberFormat="1" applyFont="1" applyBorder="1" applyAlignment="1">
      <alignment horizontal="center"/>
    </xf>
    <xf numFmtId="0" fontId="2" fillId="0" borderId="8" xfId="0" applyFont="1" applyBorder="1"/>
    <xf numFmtId="4" fontId="2" fillId="0" borderId="46" xfId="0" applyNumberFormat="1" applyFont="1" applyBorder="1"/>
    <xf numFmtId="0" fontId="2" fillId="0" borderId="43" xfId="0" applyFont="1" applyBorder="1"/>
    <xf numFmtId="4" fontId="2" fillId="0" borderId="47" xfId="0" applyNumberFormat="1" applyFont="1" applyBorder="1"/>
    <xf numFmtId="49" fontId="2" fillId="0" borderId="42" xfId="0" applyNumberFormat="1" applyFont="1" applyBorder="1" applyAlignment="1">
      <alignment horizontal="center"/>
    </xf>
    <xf numFmtId="4" fontId="2" fillId="0" borderId="42" xfId="0" applyNumberFormat="1" applyFont="1" applyBorder="1"/>
    <xf numFmtId="0" fontId="2" fillId="0" borderId="48" xfId="0" applyFont="1" applyBorder="1"/>
    <xf numFmtId="4" fontId="2" fillId="0" borderId="49" xfId="0" applyNumberFormat="1" applyFont="1" applyBorder="1"/>
    <xf numFmtId="0" fontId="3" fillId="0" borderId="43" xfId="0" applyFont="1" applyBorder="1"/>
    <xf numFmtId="4" fontId="3" fillId="0" borderId="44" xfId="0" applyNumberFormat="1" applyFont="1" applyBorder="1"/>
    <xf numFmtId="0" fontId="3" fillId="0" borderId="42" xfId="0" applyFont="1" applyBorder="1"/>
    <xf numFmtId="0" fontId="3" fillId="0" borderId="8" xfId="0" applyFont="1" applyBorder="1"/>
    <xf numFmtId="4" fontId="3" fillId="0" borderId="8" xfId="0" applyNumberFormat="1" applyFont="1" applyBorder="1"/>
    <xf numFmtId="4" fontId="3" fillId="0" borderId="42" xfId="0" applyNumberFormat="1" applyFont="1" applyBorder="1"/>
    <xf numFmtId="0" fontId="3" fillId="0" borderId="45" xfId="0" applyFont="1" applyBorder="1"/>
    <xf numFmtId="4" fontId="3" fillId="0" borderId="47" xfId="0" applyNumberFormat="1" applyFont="1" applyBorder="1"/>
    <xf numFmtId="0" fontId="9" fillId="0" borderId="0" xfId="0" applyFont="1" applyAlignment="1">
      <alignment horizontal="left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0" borderId="35" xfId="0" applyFont="1" applyBorder="1"/>
    <xf numFmtId="0" fontId="3" fillId="0" borderId="7" xfId="0" applyFont="1" applyBorder="1"/>
    <xf numFmtId="4" fontId="3" fillId="0" borderId="35" xfId="0" applyNumberFormat="1" applyFont="1" applyBorder="1"/>
    <xf numFmtId="0" fontId="3" fillId="0" borderId="51" xfId="0" applyFont="1" applyBorder="1"/>
    <xf numFmtId="0" fontId="2" fillId="0" borderId="45" xfId="0" applyFont="1" applyBorder="1"/>
    <xf numFmtId="49" fontId="2" fillId="0" borderId="43" xfId="0" applyNumberFormat="1" applyFont="1" applyBorder="1" applyAlignment="1">
      <alignment horizontal="center"/>
    </xf>
    <xf numFmtId="0" fontId="2" fillId="0" borderId="8" xfId="0" applyFont="1" applyFill="1" applyBorder="1"/>
    <xf numFmtId="49" fontId="2" fillId="0" borderId="8" xfId="0" applyNumberFormat="1" applyFont="1" applyBorder="1" applyAlignment="1">
      <alignment horizontal="center"/>
    </xf>
    <xf numFmtId="49" fontId="2" fillId="0" borderId="48" xfId="0" applyNumberFormat="1" applyFont="1" applyBorder="1" applyAlignment="1">
      <alignment horizontal="left"/>
    </xf>
    <xf numFmtId="49" fontId="2" fillId="0" borderId="8" xfId="0" applyNumberFormat="1" applyFont="1" applyBorder="1" applyAlignment="1">
      <alignment horizontal="right"/>
    </xf>
    <xf numFmtId="0" fontId="3" fillId="0" borderId="42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49" fontId="3" fillId="0" borderId="42" xfId="0" applyNumberFormat="1" applyFont="1" applyBorder="1"/>
    <xf numFmtId="0" fontId="2" fillId="0" borderId="52" xfId="0" applyFont="1" applyBorder="1"/>
    <xf numFmtId="0" fontId="2" fillId="0" borderId="53" xfId="0" applyFont="1" applyBorder="1"/>
    <xf numFmtId="0" fontId="2" fillId="0" borderId="44" xfId="0" applyFont="1" applyBorder="1"/>
    <xf numFmtId="49" fontId="2" fillId="0" borderId="53" xfId="0" applyNumberFormat="1" applyFont="1" applyBorder="1" applyAlignment="1">
      <alignment horizontal="center"/>
    </xf>
    <xf numFmtId="0" fontId="2" fillId="0" borderId="54" xfId="0" applyFont="1" applyBorder="1"/>
    <xf numFmtId="49" fontId="2" fillId="0" borderId="55" xfId="0" applyNumberFormat="1" applyFont="1" applyBorder="1" applyAlignment="1">
      <alignment horizontal="center"/>
    </xf>
    <xf numFmtId="0" fontId="10" fillId="0" borderId="0" xfId="0" applyFont="1"/>
    <xf numFmtId="0" fontId="10" fillId="0" borderId="19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 applyAlignment="1">
      <alignment horizontal="center"/>
    </xf>
    <xf numFmtId="0" fontId="10" fillId="0" borderId="25" xfId="0" applyFont="1" applyBorder="1"/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7" xfId="0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4" fontId="10" fillId="0" borderId="0" xfId="0" applyNumberFormat="1" applyFont="1"/>
    <xf numFmtId="0" fontId="11" fillId="3" borderId="64" xfId="0" applyFont="1" applyFill="1" applyBorder="1" applyAlignment="1"/>
    <xf numFmtId="0" fontId="11" fillId="3" borderId="65" xfId="0" applyFont="1" applyFill="1" applyBorder="1" applyAlignment="1">
      <alignment horizontal="left"/>
    </xf>
    <xf numFmtId="4" fontId="11" fillId="3" borderId="66" xfId="0" applyNumberFormat="1" applyFont="1" applyFill="1" applyBorder="1"/>
    <xf numFmtId="0" fontId="2" fillId="0" borderId="67" xfId="0" applyFont="1" applyBorder="1" applyAlignment="1">
      <alignment horizontal="left"/>
    </xf>
    <xf numFmtId="0" fontId="2" fillId="0" borderId="69" xfId="0" applyFont="1" applyBorder="1" applyAlignment="1">
      <alignment horizontal="left"/>
    </xf>
    <xf numFmtId="0" fontId="2" fillId="0" borderId="69" xfId="0" applyFont="1" applyBorder="1"/>
    <xf numFmtId="0" fontId="2" fillId="0" borderId="71" xfId="0" applyFont="1" applyBorder="1" applyAlignment="1">
      <alignment horizontal="left"/>
    </xf>
    <xf numFmtId="0" fontId="2" fillId="0" borderId="63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4" fontId="3" fillId="2" borderId="72" xfId="0" applyNumberFormat="1" applyFont="1" applyFill="1" applyBorder="1"/>
    <xf numFmtId="0" fontId="3" fillId="0" borderId="0" xfId="0" applyFont="1"/>
    <xf numFmtId="0" fontId="10" fillId="0" borderId="0" xfId="0" quotePrefix="1" applyFont="1"/>
    <xf numFmtId="0" fontId="2" fillId="0" borderId="0" xfId="0" applyFont="1" applyAlignment="1">
      <alignment horizontal="centerContinuous"/>
    </xf>
    <xf numFmtId="0" fontId="3" fillId="0" borderId="11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2" borderId="56" xfId="0" applyFont="1" applyFill="1" applyBorder="1" applyAlignment="1"/>
    <xf numFmtId="0" fontId="2" fillId="2" borderId="57" xfId="0" applyFont="1" applyFill="1" applyBorder="1" applyAlignment="1">
      <alignment horizontal="centerContinuous"/>
    </xf>
    <xf numFmtId="0" fontId="2" fillId="2" borderId="58" xfId="0" applyFont="1" applyFill="1" applyBorder="1" applyAlignment="1">
      <alignment horizontal="centerContinuous"/>
    </xf>
    <xf numFmtId="0" fontId="2" fillId="2" borderId="59" xfId="0" applyFont="1" applyFill="1" applyBorder="1" applyAlignment="1">
      <alignment horizontal="centerContinuous"/>
    </xf>
    <xf numFmtId="0" fontId="2" fillId="2" borderId="39" xfId="0" applyFont="1" applyFill="1" applyBorder="1" applyAlignment="1">
      <alignment horizontal="centerContinuous" vertical="center"/>
    </xf>
    <xf numFmtId="0" fontId="2" fillId="2" borderId="39" xfId="0" applyFont="1" applyFill="1" applyBorder="1" applyAlignment="1">
      <alignment horizontal="centerContinuous"/>
    </xf>
    <xf numFmtId="0" fontId="2" fillId="2" borderId="60" xfId="0" applyFont="1" applyFill="1" applyBorder="1"/>
    <xf numFmtId="0" fontId="3" fillId="2" borderId="61" xfId="0" applyFont="1" applyFill="1" applyBorder="1" applyAlignment="1">
      <alignment horizontal="centerContinuous"/>
    </xf>
    <xf numFmtId="0" fontId="2" fillId="2" borderId="62" xfId="0" applyFont="1" applyFill="1" applyBorder="1" applyAlignment="1">
      <alignment horizontal="centerContinuous"/>
    </xf>
    <xf numFmtId="0" fontId="2" fillId="2" borderId="62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left"/>
    </xf>
    <xf numFmtId="14" fontId="2" fillId="2" borderId="63" xfId="0" applyNumberFormat="1" applyFont="1" applyFill="1" applyBorder="1" applyAlignment="1">
      <alignment horizontal="centerContinuous" vertical="center"/>
    </xf>
    <xf numFmtId="14" fontId="2" fillId="2" borderId="63" xfId="0" applyNumberFormat="1" applyFont="1" applyFill="1" applyBorder="1" applyAlignment="1">
      <alignment horizontal="centerContinuous"/>
    </xf>
    <xf numFmtId="0" fontId="2" fillId="0" borderId="67" xfId="0" applyFont="1" applyBorder="1" applyAlignment="1">
      <alignment horizontal="right"/>
    </xf>
    <xf numFmtId="4" fontId="2" fillId="0" borderId="67" xfId="0" applyNumberFormat="1" applyFont="1" applyBorder="1"/>
    <xf numFmtId="4" fontId="2" fillId="0" borderId="68" xfId="0" applyNumberFormat="1" applyFont="1" applyBorder="1"/>
    <xf numFmtId="0" fontId="2" fillId="0" borderId="69" xfId="0" applyFont="1" applyBorder="1" applyAlignment="1">
      <alignment horizontal="right"/>
    </xf>
    <xf numFmtId="4" fontId="2" fillId="0" borderId="69" xfId="0" applyNumberFormat="1" applyFont="1" applyBorder="1"/>
    <xf numFmtId="4" fontId="2" fillId="0" borderId="70" xfId="0" applyNumberFormat="1" applyFont="1" applyBorder="1"/>
    <xf numFmtId="4" fontId="2" fillId="0" borderId="71" xfId="0" applyNumberFormat="1" applyFont="1" applyBorder="1"/>
    <xf numFmtId="0" fontId="3" fillId="3" borderId="72" xfId="0" applyFont="1" applyFill="1" applyBorder="1" applyAlignment="1">
      <alignment horizontal="left"/>
    </xf>
    <xf numFmtId="4" fontId="3" fillId="3" borderId="39" xfId="0" applyNumberFormat="1" applyFont="1" applyFill="1" applyBorder="1"/>
    <xf numFmtId="4" fontId="3" fillId="3" borderId="72" xfId="0" applyNumberFormat="1" applyFont="1" applyFill="1" applyBorder="1"/>
    <xf numFmtId="4" fontId="2" fillId="0" borderId="39" xfId="0" applyNumberFormat="1" applyFont="1" applyBorder="1"/>
    <xf numFmtId="0" fontId="3" fillId="3" borderId="72" xfId="0" applyFont="1" applyFill="1" applyBorder="1"/>
    <xf numFmtId="4" fontId="3" fillId="3" borderId="66" xfId="0" applyNumberFormat="1" applyFont="1" applyFill="1" applyBorder="1"/>
    <xf numFmtId="4" fontId="2" fillId="0" borderId="63" xfId="0" applyNumberFormat="1" applyFont="1" applyBorder="1"/>
    <xf numFmtId="0" fontId="2" fillId="0" borderId="71" xfId="0" applyFont="1" applyBorder="1" applyAlignment="1">
      <alignment horizontal="right"/>
    </xf>
    <xf numFmtId="4" fontId="2" fillId="0" borderId="73" xfId="0" applyNumberFormat="1" applyFont="1" applyBorder="1"/>
    <xf numFmtId="4" fontId="2" fillId="0" borderId="74" xfId="0" applyNumberFormat="1" applyFont="1" applyBorder="1"/>
    <xf numFmtId="0" fontId="2" fillId="0" borderId="63" xfId="0" applyFont="1" applyBorder="1" applyAlignment="1">
      <alignment horizontal="right"/>
    </xf>
    <xf numFmtId="4" fontId="2" fillId="0" borderId="32" xfId="0" applyNumberFormat="1" applyFont="1" applyBorder="1"/>
    <xf numFmtId="4" fontId="2" fillId="0" borderId="75" xfId="0" applyNumberFormat="1" applyFont="1" applyBorder="1"/>
    <xf numFmtId="4" fontId="2" fillId="0" borderId="76" xfId="0" applyNumberFormat="1" applyFont="1" applyBorder="1"/>
    <xf numFmtId="0" fontId="3" fillId="3" borderId="39" xfId="0" applyFont="1" applyFill="1" applyBorder="1" applyAlignment="1">
      <alignment horizontal="left"/>
    </xf>
    <xf numFmtId="4" fontId="3" fillId="3" borderId="77" xfId="0" applyNumberFormat="1" applyFont="1" applyFill="1" applyBorder="1"/>
    <xf numFmtId="0" fontId="2" fillId="0" borderId="39" xfId="0" applyFont="1" applyBorder="1" applyAlignment="1">
      <alignment horizontal="right"/>
    </xf>
    <xf numFmtId="4" fontId="2" fillId="0" borderId="0" xfId="0" applyNumberFormat="1" applyFont="1" applyBorder="1"/>
    <xf numFmtId="4" fontId="3" fillId="3" borderId="78" xfId="0" applyNumberFormat="1" applyFont="1" applyFill="1" applyBorder="1"/>
    <xf numFmtId="0" fontId="3" fillId="2" borderId="72" xfId="0" applyFont="1" applyFill="1" applyBorder="1" applyAlignment="1">
      <alignment horizontal="left"/>
    </xf>
    <xf numFmtId="0" fontId="3" fillId="2" borderId="72" xfId="0" applyFont="1" applyFill="1" applyBorder="1"/>
    <xf numFmtId="4" fontId="2" fillId="0" borderId="79" xfId="0" applyNumberFormat="1" applyFont="1" applyBorder="1" applyAlignment="1"/>
    <xf numFmtId="0" fontId="2" fillId="0" borderId="79" xfId="0" applyFont="1" applyBorder="1" applyAlignment="1"/>
    <xf numFmtId="0" fontId="3" fillId="4" borderId="72" xfId="0" applyFont="1" applyFill="1" applyBorder="1" applyAlignment="1">
      <alignment horizontal="left"/>
    </xf>
    <xf numFmtId="4" fontId="3" fillId="4" borderId="66" xfId="0" applyNumberFormat="1" applyFont="1" applyFill="1" applyBorder="1"/>
    <xf numFmtId="0" fontId="3" fillId="5" borderId="72" xfId="0" applyFont="1" applyFill="1" applyBorder="1" applyAlignment="1">
      <alignment horizontal="left"/>
    </xf>
    <xf numFmtId="4" fontId="3" fillId="5" borderId="78" xfId="0" applyNumberFormat="1" applyFont="1" applyFill="1" applyBorder="1"/>
    <xf numFmtId="0" fontId="3" fillId="6" borderId="72" xfId="0" applyFont="1" applyFill="1" applyBorder="1" applyAlignment="1">
      <alignment horizontal="left"/>
    </xf>
    <xf numFmtId="4" fontId="3" fillId="6" borderId="78" xfId="0" applyNumberFormat="1" applyFont="1" applyFill="1" applyBorder="1"/>
    <xf numFmtId="0" fontId="2" fillId="0" borderId="69" xfId="0" applyFont="1" applyFill="1" applyBorder="1" applyAlignment="1">
      <alignment horizontal="left"/>
    </xf>
    <xf numFmtId="4" fontId="2" fillId="0" borderId="69" xfId="0" applyNumberFormat="1" applyFont="1" applyFill="1" applyBorder="1"/>
    <xf numFmtId="4" fontId="2" fillId="0" borderId="80" xfId="0" applyNumberFormat="1" applyFont="1" applyFill="1" applyBorder="1"/>
    <xf numFmtId="0" fontId="2" fillId="0" borderId="71" xfId="0" applyFont="1" applyFill="1" applyBorder="1" applyAlignment="1">
      <alignment horizontal="left"/>
    </xf>
    <xf numFmtId="4" fontId="2" fillId="0" borderId="71" xfId="0" applyNumberFormat="1" applyFont="1" applyFill="1" applyBorder="1"/>
    <xf numFmtId="4" fontId="2" fillId="0" borderId="75" xfId="0" applyNumberFormat="1" applyFont="1" applyFill="1" applyBorder="1"/>
    <xf numFmtId="0" fontId="2" fillId="0" borderId="81" xfId="0" applyFont="1" applyFill="1" applyBorder="1" applyAlignment="1">
      <alignment horizontal="left"/>
    </xf>
    <xf numFmtId="4" fontId="2" fillId="0" borderId="81" xfId="0" applyNumberFormat="1" applyFont="1" applyFill="1" applyBorder="1"/>
    <xf numFmtId="4" fontId="2" fillId="0" borderId="81" xfId="0" applyNumberFormat="1" applyFont="1" applyBorder="1"/>
    <xf numFmtId="4" fontId="2" fillId="0" borderId="82" xfId="0" applyNumberFormat="1" applyFont="1" applyFill="1" applyBorder="1"/>
    <xf numFmtId="4" fontId="2" fillId="0" borderId="0" xfId="0" applyNumberFormat="1" applyFont="1" applyBorder="1" applyAlignment="1"/>
    <xf numFmtId="0" fontId="2" fillId="0" borderId="0" xfId="0" applyFont="1" applyBorder="1" applyAlignment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9" fillId="0" borderId="48" xfId="0" applyFont="1" applyBorder="1"/>
    <xf numFmtId="0" fontId="9" fillId="0" borderId="8" xfId="0" applyFont="1" applyBorder="1"/>
    <xf numFmtId="4" fontId="9" fillId="0" borderId="8" xfId="0" applyNumberFormat="1" applyFont="1" applyBorder="1"/>
    <xf numFmtId="4" fontId="9" fillId="0" borderId="92" xfId="0" applyNumberFormat="1" applyFont="1" applyBorder="1"/>
    <xf numFmtId="4" fontId="9" fillId="0" borderId="93" xfId="0" applyNumberFormat="1" applyFont="1" applyBorder="1"/>
    <xf numFmtId="0" fontId="9" fillId="0" borderId="94" xfId="0" applyFont="1" applyBorder="1"/>
    <xf numFmtId="0" fontId="9" fillId="0" borderId="92" xfId="0" applyFont="1" applyBorder="1"/>
    <xf numFmtId="16" fontId="9" fillId="0" borderId="92" xfId="0" applyNumberFormat="1" applyFont="1" applyBorder="1" applyAlignment="1">
      <alignment horizontal="center"/>
    </xf>
    <xf numFmtId="0" fontId="9" fillId="0" borderId="92" xfId="0" applyFont="1" applyBorder="1" applyAlignment="1">
      <alignment horizontal="center"/>
    </xf>
    <xf numFmtId="4" fontId="9" fillId="0" borderId="95" xfId="0" applyNumberFormat="1" applyFont="1" applyBorder="1"/>
    <xf numFmtId="0" fontId="14" fillId="0" borderId="8" xfId="0" applyFont="1" applyBorder="1"/>
    <xf numFmtId="4" fontId="14" fillId="0" borderId="8" xfId="0" applyNumberFormat="1" applyFont="1" applyBorder="1"/>
    <xf numFmtId="4" fontId="14" fillId="0" borderId="44" xfId="0" applyNumberFormat="1" applyFont="1" applyBorder="1"/>
    <xf numFmtId="0" fontId="14" fillId="0" borderId="48" xfId="0" applyFont="1" applyBorder="1"/>
    <xf numFmtId="0" fontId="14" fillId="0" borderId="8" xfId="0" applyFont="1" applyBorder="1" applyAlignment="1">
      <alignment horizontal="center"/>
    </xf>
    <xf numFmtId="4" fontId="14" fillId="0" borderId="47" xfId="0" applyNumberFormat="1" applyFont="1" applyBorder="1"/>
    <xf numFmtId="4" fontId="9" fillId="0" borderId="44" xfId="0" applyNumberFormat="1" applyFont="1" applyBorder="1"/>
    <xf numFmtId="0" fontId="9" fillId="0" borderId="8" xfId="0" applyFont="1" applyBorder="1" applyAlignment="1">
      <alignment horizontal="center"/>
    </xf>
    <xf numFmtId="0" fontId="8" fillId="0" borderId="8" xfId="0" applyFont="1" applyBorder="1"/>
    <xf numFmtId="4" fontId="9" fillId="0" borderId="47" xfId="0" applyNumberFormat="1" applyFont="1" applyBorder="1"/>
    <xf numFmtId="4" fontId="12" fillId="0" borderId="8" xfId="0" applyNumberFormat="1" applyFont="1" applyBorder="1"/>
    <xf numFmtId="4" fontId="15" fillId="0" borderId="8" xfId="0" applyNumberFormat="1" applyFont="1" applyBorder="1"/>
    <xf numFmtId="0" fontId="8" fillId="0" borderId="8" xfId="0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20" fillId="0" borderId="0" xfId="0" applyFont="1"/>
    <xf numFmtId="0" fontId="22" fillId="7" borderId="25" xfId="0" applyFont="1" applyFill="1" applyBorder="1" applyAlignment="1">
      <alignment horizontal="center"/>
    </xf>
    <xf numFmtId="0" fontId="21" fillId="7" borderId="10" xfId="0" applyFont="1" applyFill="1" applyBorder="1" applyAlignment="1">
      <alignment horizontal="center"/>
    </xf>
    <xf numFmtId="0" fontId="22" fillId="7" borderId="100" xfId="0" applyFont="1" applyFill="1" applyBorder="1" applyAlignment="1">
      <alignment horizontal="center"/>
    </xf>
    <xf numFmtId="0" fontId="21" fillId="7" borderId="87" xfId="0" applyFont="1" applyFill="1" applyBorder="1" applyAlignment="1">
      <alignment horizontal="left"/>
    </xf>
    <xf numFmtId="0" fontId="21" fillId="7" borderId="87" xfId="0" applyFont="1" applyFill="1" applyBorder="1"/>
    <xf numFmtId="165" fontId="22" fillId="7" borderId="101" xfId="1" applyNumberFormat="1" applyFont="1" applyFill="1" applyBorder="1"/>
    <xf numFmtId="0" fontId="18" fillId="0" borderId="102" xfId="0" applyFont="1" applyBorder="1" applyAlignment="1">
      <alignment horizontal="left"/>
    </xf>
    <xf numFmtId="165" fontId="23" fillId="0" borderId="103" xfId="1" applyNumberFormat="1" applyFont="1" applyBorder="1"/>
    <xf numFmtId="165" fontId="23" fillId="0" borderId="104" xfId="1" applyNumberFormat="1" applyFont="1" applyBorder="1"/>
    <xf numFmtId="0" fontId="18" fillId="0" borderId="45" xfId="0" applyFont="1" applyBorder="1" applyAlignment="1">
      <alignment horizontal="left"/>
    </xf>
    <xf numFmtId="165" fontId="23" fillId="0" borderId="44" xfId="1" applyNumberFormat="1" applyFont="1" applyBorder="1"/>
    <xf numFmtId="165" fontId="23" fillId="0" borderId="105" xfId="1" applyNumberFormat="1" applyFont="1" applyBorder="1"/>
    <xf numFmtId="0" fontId="18" fillId="0" borderId="106" xfId="0" applyFont="1" applyBorder="1" applyAlignment="1">
      <alignment horizontal="left"/>
    </xf>
    <xf numFmtId="165" fontId="23" fillId="0" borderId="107" xfId="1" applyNumberFormat="1" applyFont="1" applyBorder="1"/>
    <xf numFmtId="165" fontId="23" fillId="7" borderId="101" xfId="1" applyNumberFormat="1" applyFont="1" applyFill="1" applyBorder="1"/>
    <xf numFmtId="0" fontId="18" fillId="0" borderId="28" xfId="0" applyFont="1" applyBorder="1" applyAlignment="1"/>
    <xf numFmtId="0" fontId="18" fillId="0" borderId="28" xfId="0" applyFont="1" applyBorder="1" applyAlignment="1">
      <alignment horizontal="left"/>
    </xf>
    <xf numFmtId="165" fontId="23" fillId="0" borderId="108" xfId="1" applyNumberFormat="1" applyFont="1" applyBorder="1"/>
    <xf numFmtId="0" fontId="18" fillId="0" borderId="45" xfId="0" applyFont="1" applyBorder="1" applyAlignment="1"/>
    <xf numFmtId="0" fontId="18" fillId="0" borderId="109" xfId="0" applyFont="1" applyBorder="1" applyAlignment="1">
      <alignment horizontal="left"/>
    </xf>
    <xf numFmtId="0" fontId="18" fillId="0" borderId="110" xfId="0" applyFont="1" applyBorder="1" applyAlignment="1">
      <alignment horizontal="left"/>
    </xf>
    <xf numFmtId="0" fontId="18" fillId="0" borderId="97" xfId="0" applyFont="1" applyBorder="1" applyAlignment="1">
      <alignment horizontal="left"/>
    </xf>
    <xf numFmtId="0" fontId="18" fillId="0" borderId="99" xfId="0" applyFont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Border="1" applyAlignment="1"/>
    <xf numFmtId="166" fontId="16" fillId="0" borderId="0" xfId="0" applyNumberFormat="1" applyFont="1"/>
    <xf numFmtId="43" fontId="17" fillId="0" borderId="0" xfId="1" applyNumberFormat="1" applyFont="1" applyFill="1" applyBorder="1"/>
    <xf numFmtId="4" fontId="16" fillId="0" borderId="0" xfId="0" applyNumberFormat="1" applyFont="1"/>
    <xf numFmtId="164" fontId="16" fillId="0" borderId="0" xfId="0" applyNumberFormat="1" applyFont="1"/>
    <xf numFmtId="164" fontId="16" fillId="0" borderId="0" xfId="1" applyNumberFormat="1" applyFont="1"/>
    <xf numFmtId="167" fontId="16" fillId="0" borderId="0" xfId="1" applyNumberFormat="1" applyFont="1"/>
    <xf numFmtId="164" fontId="10" fillId="0" borderId="0" xfId="1" applyNumberFormat="1" applyFont="1"/>
    <xf numFmtId="0" fontId="5" fillId="0" borderId="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30" xfId="0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34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4" xfId="0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84" xfId="0" applyFont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6" xfId="0" applyBorder="1" applyAlignment="1">
      <alignment horizontal="left"/>
    </xf>
    <xf numFmtId="0" fontId="9" fillId="0" borderId="83" xfId="0" applyFont="1" applyBorder="1" applyAlignment="1">
      <alignment horizontal="left"/>
    </xf>
    <xf numFmtId="0" fontId="9" fillId="0" borderId="79" xfId="0" applyFont="1" applyBorder="1" applyAlignment="1">
      <alignment horizontal="left"/>
    </xf>
    <xf numFmtId="0" fontId="9" fillId="0" borderId="77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76" xfId="0" applyFont="1" applyBorder="1" applyAlignment="1">
      <alignment horizontal="left"/>
    </xf>
    <xf numFmtId="0" fontId="0" fillId="0" borderId="83" xfId="0" applyBorder="1" applyAlignment="1">
      <alignment horizontal="left"/>
    </xf>
    <xf numFmtId="0" fontId="0" fillId="0" borderId="79" xfId="0" applyBorder="1" applyAlignment="1">
      <alignment horizontal="left"/>
    </xf>
    <xf numFmtId="0" fontId="0" fillId="0" borderId="77" xfId="0" applyBorder="1" applyAlignment="1">
      <alignment horizontal="left"/>
    </xf>
    <xf numFmtId="0" fontId="2" fillId="0" borderId="29" xfId="0" applyFont="1" applyBorder="1" applyAlignment="1">
      <alignment horizontal="left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21" fillId="7" borderId="96" xfId="0" applyFont="1" applyFill="1" applyBorder="1" applyAlignment="1">
      <alignment horizontal="center"/>
    </xf>
    <xf numFmtId="0" fontId="21" fillId="7" borderId="98" xfId="0" applyFont="1" applyFill="1" applyBorder="1" applyAlignment="1">
      <alignment horizontal="center"/>
    </xf>
    <xf numFmtId="0" fontId="21" fillId="7" borderId="97" xfId="0" applyFont="1" applyFill="1" applyBorder="1" applyAlignment="1">
      <alignment horizontal="center"/>
    </xf>
    <xf numFmtId="0" fontId="21" fillId="7" borderId="99" xfId="0" applyFont="1" applyFill="1" applyBorder="1" applyAlignment="1">
      <alignment horizontal="center"/>
    </xf>
    <xf numFmtId="0" fontId="21" fillId="7" borderId="27" xfId="0" applyFont="1" applyFill="1" applyBorder="1" applyAlignment="1">
      <alignment horizontal="center"/>
    </xf>
    <xf numFmtId="0" fontId="21" fillId="7" borderId="87" xfId="0" applyFont="1" applyFill="1" applyBorder="1" applyAlignment="1">
      <alignment horizontal="center"/>
    </xf>
    <xf numFmtId="0" fontId="21" fillId="7" borderId="85" xfId="0" applyFont="1" applyFill="1" applyBorder="1" applyAlignment="1">
      <alignment horizontal="center"/>
    </xf>
    <xf numFmtId="164" fontId="10" fillId="0" borderId="0" xfId="1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381000</xdr:colOff>
      <xdr:row>3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35CC240E-89E0-4436-9FAA-65A3BB715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90500"/>
          <a:ext cx="3810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3</xdr:col>
      <xdr:colOff>381000</xdr:colOff>
      <xdr:row>63</xdr:row>
      <xdr:rowOff>171450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8795A917-A604-45D0-A28A-572FE3E91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1972925"/>
          <a:ext cx="3810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0</xdr:row>
      <xdr:rowOff>38100</xdr:rowOff>
    </xdr:from>
    <xdr:to>
      <xdr:col>6</xdr:col>
      <xdr:colOff>428625</xdr:colOff>
      <xdr:row>2</xdr:row>
      <xdr:rowOff>161925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14C9F4C1-21F8-41C8-9885-9E9B1E7D1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38100"/>
          <a:ext cx="4762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361950</xdr:colOff>
      <xdr:row>43</xdr:row>
      <xdr:rowOff>19050</xdr:rowOff>
    </xdr:from>
    <xdr:to>
      <xdr:col>6</xdr:col>
      <xdr:colOff>866775</xdr:colOff>
      <xdr:row>45</xdr:row>
      <xdr:rowOff>123825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233C7F32-DC93-469F-8F82-2AB32B6E5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7696200"/>
          <a:ext cx="5048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228600</xdr:colOff>
      <xdr:row>89</xdr:row>
      <xdr:rowOff>0</xdr:rowOff>
    </xdr:from>
    <xdr:to>
      <xdr:col>6</xdr:col>
      <xdr:colOff>361950</xdr:colOff>
      <xdr:row>91</xdr:row>
      <xdr:rowOff>114300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87C269B0-A353-477A-9647-B5A699F4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7830800"/>
          <a:ext cx="7429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476250</xdr:colOff>
      <xdr:row>2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97F0AF-2B5F-47E6-9C4D-F6BB0CEF8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0"/>
          <a:ext cx="4762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2752725</xdr:colOff>
      <xdr:row>0</xdr:row>
      <xdr:rowOff>133350</xdr:rowOff>
    </xdr:from>
    <xdr:to>
      <xdr:col>1</xdr:col>
      <xdr:colOff>3423616</xdr:colOff>
      <xdr:row>4</xdr:row>
      <xdr:rowOff>104775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5552D916-C639-400D-80ED-CC022D624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90925" y="133350"/>
          <a:ext cx="670891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MBAMOC%20BSB\Documents\CONTAS%20-%20VIEGAS%202016\BALANCETES%20-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</sheetNames>
    <sheetDataSet>
      <sheetData sheetId="0">
        <row r="15">
          <cell r="C15">
            <v>924000</v>
          </cell>
        </row>
        <row r="22">
          <cell r="D22">
            <v>0</v>
          </cell>
        </row>
        <row r="23">
          <cell r="D23">
            <v>0</v>
          </cell>
          <cell r="E23">
            <v>3500</v>
          </cell>
        </row>
        <row r="24">
          <cell r="D24">
            <v>0</v>
          </cell>
        </row>
        <row r="25">
          <cell r="D25">
            <v>0</v>
          </cell>
          <cell r="E25">
            <v>46841.88</v>
          </cell>
        </row>
        <row r="26">
          <cell r="D26">
            <v>0</v>
          </cell>
          <cell r="E26">
            <v>8036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  <cell r="E29">
            <v>16329.51</v>
          </cell>
        </row>
        <row r="32">
          <cell r="D32">
            <v>0</v>
          </cell>
          <cell r="E32">
            <v>5365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  <cell r="E35">
            <v>1824.7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  <cell r="E39">
            <v>2300</v>
          </cell>
        </row>
        <row r="40">
          <cell r="D40">
            <v>0</v>
          </cell>
          <cell r="E40">
            <v>1507.93</v>
          </cell>
        </row>
        <row r="41">
          <cell r="D41">
            <v>0</v>
          </cell>
          <cell r="E41">
            <v>2521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  <cell r="E44">
            <v>3271.64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  <cell r="E48">
            <v>692.07</v>
          </cell>
        </row>
        <row r="49">
          <cell r="D49">
            <v>0</v>
          </cell>
        </row>
        <row r="50">
          <cell r="D50">
            <v>0</v>
          </cell>
          <cell r="E50">
            <v>1131.5999999999999</v>
          </cell>
        </row>
        <row r="51">
          <cell r="D51">
            <v>0</v>
          </cell>
        </row>
        <row r="53">
          <cell r="D53">
            <v>0</v>
          </cell>
          <cell r="E53">
            <v>13117.49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  <cell r="E56">
            <v>25000</v>
          </cell>
        </row>
        <row r="57">
          <cell r="D57">
            <v>0</v>
          </cell>
          <cell r="E57">
            <v>9470</v>
          </cell>
        </row>
        <row r="58">
          <cell r="D58">
            <v>0</v>
          </cell>
          <cell r="E58">
            <v>150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  <cell r="E64">
            <v>5843.59</v>
          </cell>
        </row>
        <row r="65">
          <cell r="D65">
            <v>0</v>
          </cell>
          <cell r="E65">
            <v>6951.61</v>
          </cell>
        </row>
        <row r="66">
          <cell r="D66">
            <v>0</v>
          </cell>
          <cell r="E66">
            <v>950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  <cell r="E70">
            <v>3496.57</v>
          </cell>
        </row>
        <row r="71">
          <cell r="D71">
            <v>0</v>
          </cell>
        </row>
        <row r="72">
          <cell r="D72">
            <v>0</v>
          </cell>
          <cell r="E72">
            <v>1219.51</v>
          </cell>
        </row>
        <row r="73">
          <cell r="D73">
            <v>0</v>
          </cell>
        </row>
        <row r="74">
          <cell r="D74">
            <v>0</v>
          </cell>
          <cell r="E74">
            <v>23.73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  <cell r="E78">
            <v>6752.58</v>
          </cell>
        </row>
        <row r="79">
          <cell r="D79">
            <v>0</v>
          </cell>
          <cell r="E79">
            <v>13419.67</v>
          </cell>
        </row>
        <row r="80">
          <cell r="D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</row>
        <row r="95">
          <cell r="C95">
            <v>0</v>
          </cell>
          <cell r="D95">
            <v>0</v>
          </cell>
          <cell r="E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</row>
        <row r="101">
          <cell r="D101">
            <v>0</v>
          </cell>
          <cell r="E101">
            <v>0</v>
          </cell>
        </row>
        <row r="102">
          <cell r="D102">
            <v>0</v>
          </cell>
          <cell r="E102">
            <v>0</v>
          </cell>
        </row>
        <row r="103">
          <cell r="D103">
            <v>0</v>
          </cell>
          <cell r="E103">
            <v>0</v>
          </cell>
        </row>
        <row r="104">
          <cell r="D104">
            <v>0</v>
          </cell>
          <cell r="E104">
            <v>0</v>
          </cell>
        </row>
        <row r="105">
          <cell r="D105">
            <v>0</v>
          </cell>
          <cell r="E105">
            <v>0</v>
          </cell>
        </row>
        <row r="106">
          <cell r="D106">
            <v>0</v>
          </cell>
          <cell r="E106">
            <v>0</v>
          </cell>
        </row>
        <row r="107">
          <cell r="D107">
            <v>0</v>
          </cell>
          <cell r="E107">
            <v>0</v>
          </cell>
        </row>
        <row r="108">
          <cell r="D108">
            <v>0</v>
          </cell>
          <cell r="E108">
            <v>0</v>
          </cell>
        </row>
        <row r="109">
          <cell r="D109">
            <v>0</v>
          </cell>
          <cell r="E109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20"/>
  <sheetViews>
    <sheetView topLeftCell="A36" workbookViewId="0">
      <selection sqref="A1:F53"/>
    </sheetView>
  </sheetViews>
  <sheetFormatPr defaultRowHeight="15" x14ac:dyDescent="0.25"/>
  <cols>
    <col min="1" max="1" width="10" customWidth="1"/>
    <col min="2" max="2" width="9.140625" customWidth="1"/>
    <col min="3" max="3" width="20.140625" customWidth="1"/>
    <col min="4" max="4" width="22.7109375" customWidth="1"/>
    <col min="5" max="5" width="12" customWidth="1"/>
    <col min="6" max="6" width="16.5703125" customWidth="1"/>
  </cols>
  <sheetData>
    <row r="4" spans="1:6" x14ac:dyDescent="0.25">
      <c r="A4" s="4"/>
      <c r="B4" s="4"/>
      <c r="C4" s="4"/>
      <c r="D4" s="4"/>
      <c r="E4" s="4"/>
      <c r="F4" s="4"/>
    </row>
    <row r="5" spans="1:6" x14ac:dyDescent="0.25">
      <c r="A5" s="255" t="s">
        <v>0</v>
      </c>
      <c r="B5" s="255"/>
      <c r="C5" s="255"/>
      <c r="D5" s="255"/>
      <c r="E5" s="255"/>
      <c r="F5" s="255"/>
    </row>
    <row r="6" spans="1:6" x14ac:dyDescent="0.25">
      <c r="A6" s="255" t="s">
        <v>1</v>
      </c>
      <c r="B6" s="255"/>
      <c r="C6" s="255"/>
      <c r="D6" s="255"/>
      <c r="E6" s="255"/>
      <c r="F6" s="255"/>
    </row>
    <row r="7" spans="1:6" x14ac:dyDescent="0.25">
      <c r="A7" s="7"/>
      <c r="B7" s="7"/>
      <c r="C7" s="29" t="s">
        <v>510</v>
      </c>
      <c r="D7" s="30"/>
      <c r="E7" s="5"/>
      <c r="F7" s="5"/>
    </row>
    <row r="8" spans="1:6" x14ac:dyDescent="0.25">
      <c r="A8" s="4"/>
      <c r="B8" s="4"/>
      <c r="C8" s="4"/>
      <c r="D8" s="4"/>
      <c r="E8" s="4"/>
      <c r="F8" s="4"/>
    </row>
    <row r="9" spans="1:6" x14ac:dyDescent="0.25">
      <c r="A9" s="255" t="s">
        <v>2</v>
      </c>
      <c r="B9" s="255"/>
      <c r="C9" s="4"/>
      <c r="D9" s="4"/>
      <c r="E9" s="255" t="s">
        <v>3</v>
      </c>
      <c r="F9" s="255"/>
    </row>
    <row r="10" spans="1:6" x14ac:dyDescent="0.25">
      <c r="A10" s="255" t="s">
        <v>4</v>
      </c>
      <c r="B10" s="255"/>
      <c r="C10" s="4"/>
      <c r="D10" s="4"/>
      <c r="E10" s="255" t="s">
        <v>5</v>
      </c>
      <c r="F10" s="255"/>
    </row>
    <row r="11" spans="1:6" x14ac:dyDescent="0.25">
      <c r="A11" s="4" t="s">
        <v>6</v>
      </c>
      <c r="B11" s="4"/>
      <c r="C11" s="4"/>
      <c r="D11" s="4"/>
      <c r="E11" s="255" t="s">
        <v>7</v>
      </c>
      <c r="F11" s="255"/>
    </row>
    <row r="12" spans="1:6" x14ac:dyDescent="0.25">
      <c r="A12" s="257" t="s">
        <v>8</v>
      </c>
      <c r="B12" s="257"/>
      <c r="C12" s="4"/>
      <c r="D12" s="4"/>
      <c r="E12" s="255" t="s">
        <v>9</v>
      </c>
      <c r="F12" s="255"/>
    </row>
    <row r="13" spans="1:6" x14ac:dyDescent="0.25">
      <c r="A13" s="4"/>
      <c r="B13" s="4"/>
      <c r="C13" s="4"/>
      <c r="D13" s="4"/>
      <c r="E13" s="5"/>
      <c r="F13" s="5"/>
    </row>
    <row r="14" spans="1:6" x14ac:dyDescent="0.25">
      <c r="A14" s="4"/>
      <c r="B14" s="4"/>
      <c r="C14" s="4"/>
      <c r="D14" s="4"/>
      <c r="E14" s="5"/>
      <c r="F14" s="5"/>
    </row>
    <row r="15" spans="1:6" x14ac:dyDescent="0.25">
      <c r="A15" s="255" t="s">
        <v>10</v>
      </c>
      <c r="B15" s="255"/>
      <c r="C15" s="4"/>
      <c r="D15" s="4"/>
      <c r="E15" s="255" t="s">
        <v>11</v>
      </c>
      <c r="F15" s="255"/>
    </row>
    <row r="16" spans="1:6" x14ac:dyDescent="0.25">
      <c r="A16" s="257" t="s">
        <v>12</v>
      </c>
      <c r="B16" s="255"/>
      <c r="C16" s="4"/>
      <c r="D16" s="4"/>
      <c r="E16" s="257" t="s">
        <v>342</v>
      </c>
      <c r="F16" s="255"/>
    </row>
    <row r="17" spans="1:6" x14ac:dyDescent="0.25">
      <c r="A17" s="261" t="s">
        <v>14</v>
      </c>
      <c r="B17" s="261"/>
      <c r="C17" s="265"/>
      <c r="D17" s="265"/>
      <c r="E17" s="265"/>
      <c r="F17" s="265"/>
    </row>
    <row r="18" spans="1:6" ht="15.75" thickBot="1" x14ac:dyDescent="0.3">
      <c r="A18" s="255" t="s">
        <v>15</v>
      </c>
      <c r="B18" s="255"/>
      <c r="C18" s="266" t="s">
        <v>16</v>
      </c>
      <c r="D18" s="266"/>
      <c r="E18" s="266"/>
      <c r="F18" s="266"/>
    </row>
    <row r="19" spans="1:6" ht="16.5" thickTop="1" thickBot="1" x14ac:dyDescent="0.3">
      <c r="A19" s="8" t="s">
        <v>17</v>
      </c>
      <c r="B19" s="262" t="s">
        <v>18</v>
      </c>
      <c r="C19" s="262"/>
      <c r="D19" s="262"/>
      <c r="E19" s="9" t="s">
        <v>19</v>
      </c>
      <c r="F19" s="10" t="s">
        <v>20</v>
      </c>
    </row>
    <row r="20" spans="1:6" x14ac:dyDescent="0.25">
      <c r="A20" s="11"/>
      <c r="B20" s="263"/>
      <c r="C20" s="264"/>
      <c r="D20" s="264"/>
      <c r="E20" s="12"/>
      <c r="F20" s="13"/>
    </row>
    <row r="21" spans="1:6" x14ac:dyDescent="0.25">
      <c r="A21" s="14"/>
      <c r="B21" s="267"/>
      <c r="C21" s="258"/>
      <c r="D21" s="258"/>
      <c r="E21" s="15"/>
      <c r="F21" s="16"/>
    </row>
    <row r="22" spans="1:6" x14ac:dyDescent="0.25">
      <c r="A22" s="14"/>
      <c r="B22" s="258"/>
      <c r="C22" s="258"/>
      <c r="D22" s="258"/>
      <c r="E22" s="15"/>
      <c r="F22" s="16"/>
    </row>
    <row r="23" spans="1:6" x14ac:dyDescent="0.25">
      <c r="A23" s="14"/>
      <c r="B23" s="258"/>
      <c r="C23" s="258"/>
      <c r="D23" s="258"/>
      <c r="E23" s="15"/>
      <c r="F23" s="16"/>
    </row>
    <row r="24" spans="1:6" x14ac:dyDescent="0.25">
      <c r="A24" s="14"/>
      <c r="B24" s="258"/>
      <c r="C24" s="258"/>
      <c r="D24" s="258"/>
      <c r="E24" s="15"/>
      <c r="F24" s="16"/>
    </row>
    <row r="25" spans="1:6" x14ac:dyDescent="0.25">
      <c r="A25" s="14"/>
      <c r="B25" s="258"/>
      <c r="C25" s="258"/>
      <c r="D25" s="258"/>
      <c r="E25" s="15"/>
      <c r="F25" s="16"/>
    </row>
    <row r="26" spans="1:6" x14ac:dyDescent="0.25">
      <c r="A26" s="14"/>
      <c r="B26" s="258"/>
      <c r="C26" s="258"/>
      <c r="D26" s="258"/>
      <c r="E26" s="15"/>
      <c r="F26" s="16"/>
    </row>
    <row r="27" spans="1:6" x14ac:dyDescent="0.25">
      <c r="A27" s="14"/>
      <c r="B27" s="258"/>
      <c r="C27" s="258"/>
      <c r="D27" s="258"/>
      <c r="E27" s="15"/>
      <c r="F27" s="16"/>
    </row>
    <row r="28" spans="1:6" x14ac:dyDescent="0.25">
      <c r="A28" s="14"/>
      <c r="B28" s="258"/>
      <c r="C28" s="258"/>
      <c r="D28" s="258"/>
      <c r="E28" s="15"/>
      <c r="F28" s="16"/>
    </row>
    <row r="29" spans="1:6" x14ac:dyDescent="0.25">
      <c r="A29" s="14"/>
      <c r="B29" s="258"/>
      <c r="C29" s="258"/>
      <c r="D29" s="258"/>
      <c r="E29" s="15"/>
      <c r="F29" s="16"/>
    </row>
    <row r="30" spans="1:6" x14ac:dyDescent="0.25">
      <c r="A30" s="14"/>
      <c r="B30" s="258"/>
      <c r="C30" s="258"/>
      <c r="D30" s="258"/>
      <c r="E30" s="15"/>
      <c r="F30" s="16"/>
    </row>
    <row r="31" spans="1:6" x14ac:dyDescent="0.25">
      <c r="A31" s="14"/>
      <c r="B31" s="258"/>
      <c r="C31" s="258"/>
      <c r="D31" s="258"/>
      <c r="E31" s="15"/>
      <c r="F31" s="16"/>
    </row>
    <row r="32" spans="1:6" ht="15.75" thickBot="1" x14ac:dyDescent="0.3">
      <c r="A32" s="17"/>
      <c r="B32" s="259"/>
      <c r="C32" s="259"/>
      <c r="D32" s="259"/>
      <c r="E32" s="18"/>
      <c r="F32" s="19"/>
    </row>
    <row r="33" spans="1:6" ht="15.75" thickBot="1" x14ac:dyDescent="0.3">
      <c r="A33" s="20"/>
      <c r="B33" s="260"/>
      <c r="C33" s="260"/>
      <c r="D33" s="260"/>
      <c r="E33" s="21"/>
      <c r="F33" s="22">
        <f>SUM(F20:F32)</f>
        <v>0</v>
      </c>
    </row>
    <row r="34" spans="1:6" ht="15.75" thickTop="1" x14ac:dyDescent="0.25">
      <c r="A34" s="23" t="s">
        <v>56</v>
      </c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261" t="s">
        <v>21</v>
      </c>
      <c r="F35" s="261"/>
    </row>
    <row r="36" spans="1:6" x14ac:dyDescent="0.25">
      <c r="A36" s="4" t="s">
        <v>22</v>
      </c>
      <c r="B36" s="4"/>
      <c r="C36" s="4"/>
      <c r="D36" s="4"/>
      <c r="E36" s="4"/>
      <c r="F36" s="4"/>
    </row>
    <row r="37" spans="1:6" x14ac:dyDescent="0.25">
      <c r="A37" s="4" t="s">
        <v>23</v>
      </c>
      <c r="B37" s="4"/>
      <c r="C37" s="4"/>
      <c r="D37" s="4"/>
      <c r="E37" s="4"/>
      <c r="F37" s="4"/>
    </row>
    <row r="38" spans="1:6" x14ac:dyDescent="0.25">
      <c r="A38" s="4"/>
      <c r="B38" s="4"/>
      <c r="C38" s="4" t="s">
        <v>24</v>
      </c>
      <c r="D38" s="6" t="s">
        <v>25</v>
      </c>
      <c r="E38" s="24">
        <v>70000</v>
      </c>
      <c r="F38" s="4"/>
    </row>
    <row r="39" spans="1:6" x14ac:dyDescent="0.25">
      <c r="A39" s="4"/>
      <c r="B39" s="4"/>
      <c r="C39" s="4" t="s">
        <v>26</v>
      </c>
      <c r="D39" s="6" t="s">
        <v>25</v>
      </c>
      <c r="E39" s="24">
        <f>E38</f>
        <v>70000</v>
      </c>
      <c r="F39" s="4"/>
    </row>
    <row r="40" spans="1:6" x14ac:dyDescent="0.25">
      <c r="A40" s="4"/>
      <c r="B40" s="4"/>
      <c r="C40" s="4" t="s">
        <v>27</v>
      </c>
      <c r="D40" s="6" t="s">
        <v>25</v>
      </c>
      <c r="E40" s="24">
        <f>F33</f>
        <v>0</v>
      </c>
      <c r="F40" s="4"/>
    </row>
    <row r="41" spans="1:6" x14ac:dyDescent="0.25">
      <c r="A41" s="4"/>
      <c r="B41" s="4"/>
      <c r="C41" s="4" t="s">
        <v>28</v>
      </c>
      <c r="D41" s="6" t="s">
        <v>25</v>
      </c>
      <c r="E41" s="24">
        <f>E39-E40</f>
        <v>70000</v>
      </c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23" t="s">
        <v>29</v>
      </c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23" t="s">
        <v>30</v>
      </c>
      <c r="B46" s="4"/>
      <c r="C46" s="4"/>
      <c r="D46" s="255" t="s">
        <v>31</v>
      </c>
      <c r="E46" s="255"/>
      <c r="F46" s="255"/>
    </row>
    <row r="47" spans="1:6" x14ac:dyDescent="0.25">
      <c r="A47" s="4" t="s">
        <v>32</v>
      </c>
      <c r="B47" s="4"/>
      <c r="C47" s="4"/>
      <c r="D47" s="255" t="s">
        <v>33</v>
      </c>
      <c r="E47" s="255"/>
      <c r="F47" s="255"/>
    </row>
    <row r="48" spans="1:6" ht="15.75" thickBot="1" x14ac:dyDescent="0.3">
      <c r="A48" s="4"/>
      <c r="B48" s="4"/>
      <c r="C48" s="4"/>
      <c r="D48" s="255" t="s">
        <v>34</v>
      </c>
      <c r="E48" s="255"/>
      <c r="F48" s="255"/>
    </row>
    <row r="49" spans="1:6" ht="17.25" thickTop="1" thickBot="1" x14ac:dyDescent="0.3">
      <c r="A49" s="4"/>
      <c r="B49" s="4"/>
      <c r="C49" s="25" t="s">
        <v>35</v>
      </c>
      <c r="D49" s="255"/>
      <c r="E49" s="255"/>
      <c r="F49" s="255"/>
    </row>
    <row r="50" spans="1:6" ht="17.25" thickTop="1" thickBot="1" x14ac:dyDescent="0.3">
      <c r="A50" s="4"/>
      <c r="B50" s="4"/>
      <c r="C50" s="26" t="s">
        <v>60</v>
      </c>
      <c r="D50" s="256" t="s">
        <v>36</v>
      </c>
      <c r="E50" s="255"/>
      <c r="F50" s="255"/>
    </row>
    <row r="51" spans="1:6" ht="17.25" thickTop="1" thickBot="1" x14ac:dyDescent="0.3">
      <c r="A51" s="4"/>
      <c r="B51" s="4"/>
      <c r="C51" s="26" t="s">
        <v>61</v>
      </c>
      <c r="D51" s="255" t="s">
        <v>37</v>
      </c>
      <c r="E51" s="255"/>
      <c r="F51" s="255"/>
    </row>
    <row r="52" spans="1:6" ht="15.75" thickTop="1" x14ac:dyDescent="0.25">
      <c r="A52" s="4"/>
      <c r="B52" s="4"/>
      <c r="C52" s="4"/>
      <c r="D52" s="257" t="s">
        <v>38</v>
      </c>
      <c r="E52" s="255"/>
      <c r="F52" s="255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ht="18.75" x14ac:dyDescent="0.3">
      <c r="A63" s="4"/>
      <c r="B63" s="4"/>
      <c r="C63" s="4"/>
      <c r="D63" s="4"/>
      <c r="E63" s="27" t="s">
        <v>39</v>
      </c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255" t="s">
        <v>0</v>
      </c>
      <c r="B66" s="255"/>
      <c r="C66" s="255"/>
      <c r="D66" s="255"/>
      <c r="E66" s="255"/>
      <c r="F66" s="255"/>
    </row>
    <row r="67" spans="1:6" x14ac:dyDescent="0.25">
      <c r="A67" s="255" t="s">
        <v>1</v>
      </c>
      <c r="B67" s="255"/>
      <c r="C67" s="255"/>
      <c r="D67" s="255"/>
      <c r="E67" s="255"/>
      <c r="F67" s="255"/>
    </row>
    <row r="68" spans="1:6" x14ac:dyDescent="0.25">
      <c r="A68" s="5"/>
      <c r="B68" s="5"/>
      <c r="C68" s="6" t="s">
        <v>40</v>
      </c>
      <c r="D68" s="7"/>
      <c r="E68" s="5"/>
      <c r="F68" s="5"/>
    </row>
    <row r="69" spans="1:6" x14ac:dyDescent="0.25">
      <c r="A69" s="4"/>
      <c r="B69" s="4"/>
      <c r="C69" s="4"/>
      <c r="D69" s="4"/>
      <c r="E69" s="4"/>
      <c r="F69" s="4"/>
    </row>
    <row r="70" spans="1:6" x14ac:dyDescent="0.25">
      <c r="A70" s="255" t="s">
        <v>2</v>
      </c>
      <c r="B70" s="255"/>
      <c r="C70" s="4"/>
      <c r="D70" s="4"/>
      <c r="E70" s="255" t="s">
        <v>3</v>
      </c>
      <c r="F70" s="255"/>
    </row>
    <row r="71" spans="1:6" x14ac:dyDescent="0.25">
      <c r="A71" s="255" t="s">
        <v>4</v>
      </c>
      <c r="B71" s="255"/>
      <c r="C71" s="4"/>
      <c r="D71" s="4"/>
      <c r="E71" s="255" t="s">
        <v>5</v>
      </c>
      <c r="F71" s="255"/>
    </row>
    <row r="72" spans="1:6" x14ac:dyDescent="0.25">
      <c r="A72" s="4" t="s">
        <v>6</v>
      </c>
      <c r="B72" s="4"/>
      <c r="C72" s="4"/>
      <c r="D72" s="4"/>
      <c r="E72" s="255" t="s">
        <v>7</v>
      </c>
      <c r="F72" s="255"/>
    </row>
    <row r="73" spans="1:6" x14ac:dyDescent="0.25">
      <c r="A73" s="257" t="s">
        <v>8</v>
      </c>
      <c r="B73" s="257"/>
      <c r="C73" s="4"/>
      <c r="D73" s="4"/>
      <c r="E73" s="255" t="s">
        <v>9</v>
      </c>
      <c r="F73" s="255"/>
    </row>
    <row r="74" spans="1:6" x14ac:dyDescent="0.25">
      <c r="A74" s="4"/>
      <c r="B74" s="4"/>
      <c r="C74" s="4"/>
      <c r="D74" s="4"/>
      <c r="E74" s="5"/>
      <c r="F74" s="5"/>
    </row>
    <row r="75" spans="1:6" x14ac:dyDescent="0.25">
      <c r="A75" s="4"/>
      <c r="B75" s="4"/>
      <c r="C75" s="4"/>
      <c r="D75" s="4"/>
      <c r="E75" s="5"/>
      <c r="F75" s="5"/>
    </row>
    <row r="76" spans="1:6" x14ac:dyDescent="0.25">
      <c r="A76" s="255" t="s">
        <v>10</v>
      </c>
      <c r="B76" s="255"/>
      <c r="C76" s="4"/>
      <c r="D76" s="4"/>
      <c r="E76" s="255" t="s">
        <v>11</v>
      </c>
      <c r="F76" s="255"/>
    </row>
    <row r="77" spans="1:6" x14ac:dyDescent="0.25">
      <c r="A77" s="257" t="s">
        <v>12</v>
      </c>
      <c r="B77" s="255"/>
      <c r="C77" s="4"/>
      <c r="D77" s="4"/>
      <c r="E77" s="257" t="s">
        <v>342</v>
      </c>
      <c r="F77" s="255"/>
    </row>
    <row r="78" spans="1:6" x14ac:dyDescent="0.25">
      <c r="A78" s="261" t="s">
        <v>14</v>
      </c>
      <c r="B78" s="261"/>
      <c r="C78" s="265" t="s">
        <v>41</v>
      </c>
      <c r="D78" s="265"/>
      <c r="E78" s="265"/>
      <c r="F78" s="265"/>
    </row>
    <row r="79" spans="1:6" ht="15.75" thickBot="1" x14ac:dyDescent="0.3">
      <c r="A79" s="255" t="s">
        <v>15</v>
      </c>
      <c r="B79" s="255"/>
      <c r="C79" s="266" t="s">
        <v>16</v>
      </c>
      <c r="D79" s="266"/>
      <c r="E79" s="266"/>
      <c r="F79" s="266"/>
    </row>
    <row r="80" spans="1:6" ht="16.5" thickTop="1" thickBot="1" x14ac:dyDescent="0.3">
      <c r="A80" s="8" t="s">
        <v>17</v>
      </c>
      <c r="B80" s="262" t="s">
        <v>18</v>
      </c>
      <c r="C80" s="262"/>
      <c r="D80" s="262"/>
      <c r="E80" s="9" t="s">
        <v>19</v>
      </c>
      <c r="F80" s="10" t="s">
        <v>20</v>
      </c>
    </row>
    <row r="81" spans="1:6" x14ac:dyDescent="0.25">
      <c r="A81" s="11"/>
      <c r="B81" s="263" t="s">
        <v>42</v>
      </c>
      <c r="C81" s="264"/>
      <c r="D81" s="264"/>
      <c r="E81" s="12"/>
      <c r="F81" s="13"/>
    </row>
    <row r="82" spans="1:6" x14ac:dyDescent="0.25">
      <c r="A82" s="14"/>
      <c r="B82" s="258"/>
      <c r="C82" s="258"/>
      <c r="D82" s="258"/>
      <c r="E82" s="15"/>
      <c r="F82" s="16"/>
    </row>
    <row r="83" spans="1:6" x14ac:dyDescent="0.25">
      <c r="A83" s="14"/>
      <c r="B83" s="258"/>
      <c r="C83" s="258"/>
      <c r="D83" s="258"/>
      <c r="E83" s="15"/>
      <c r="F83" s="16"/>
    </row>
    <row r="84" spans="1:6" x14ac:dyDescent="0.25">
      <c r="A84" s="14"/>
      <c r="B84" s="258"/>
      <c r="C84" s="258"/>
      <c r="D84" s="258"/>
      <c r="E84" s="15"/>
      <c r="F84" s="16"/>
    </row>
    <row r="85" spans="1:6" x14ac:dyDescent="0.25">
      <c r="A85" s="14"/>
      <c r="B85" s="258"/>
      <c r="C85" s="258"/>
      <c r="D85" s="258"/>
      <c r="E85" s="15"/>
      <c r="F85" s="16"/>
    </row>
    <row r="86" spans="1:6" x14ac:dyDescent="0.25">
      <c r="A86" s="14"/>
      <c r="B86" s="258"/>
      <c r="C86" s="258"/>
      <c r="D86" s="258"/>
      <c r="E86" s="15"/>
      <c r="F86" s="16"/>
    </row>
    <row r="87" spans="1:6" x14ac:dyDescent="0.25">
      <c r="A87" s="14"/>
      <c r="B87" s="258"/>
      <c r="C87" s="258"/>
      <c r="D87" s="258"/>
      <c r="E87" s="15"/>
      <c r="F87" s="16"/>
    </row>
    <row r="88" spans="1:6" x14ac:dyDescent="0.25">
      <c r="A88" s="14"/>
      <c r="B88" s="258"/>
      <c r="C88" s="258"/>
      <c r="D88" s="258"/>
      <c r="E88" s="15"/>
      <c r="F88" s="16"/>
    </row>
    <row r="89" spans="1:6" x14ac:dyDescent="0.25">
      <c r="A89" s="14"/>
      <c r="B89" s="258"/>
      <c r="C89" s="258"/>
      <c r="D89" s="258"/>
      <c r="E89" s="15"/>
      <c r="F89" s="16"/>
    </row>
    <row r="90" spans="1:6" x14ac:dyDescent="0.25">
      <c r="A90" s="14"/>
      <c r="B90" s="258"/>
      <c r="C90" s="258"/>
      <c r="D90" s="258"/>
      <c r="E90" s="15"/>
      <c r="F90" s="16"/>
    </row>
    <row r="91" spans="1:6" x14ac:dyDescent="0.25">
      <c r="A91" s="14"/>
      <c r="B91" s="258"/>
      <c r="C91" s="258"/>
      <c r="D91" s="258"/>
      <c r="E91" s="15"/>
      <c r="F91" s="16"/>
    </row>
    <row r="92" spans="1:6" x14ac:dyDescent="0.25">
      <c r="A92" s="14"/>
      <c r="B92" s="258"/>
      <c r="C92" s="258"/>
      <c r="D92" s="258"/>
      <c r="E92" s="15"/>
      <c r="F92" s="16"/>
    </row>
    <row r="93" spans="1:6" ht="15.75" thickBot="1" x14ac:dyDescent="0.3">
      <c r="A93" s="17"/>
      <c r="B93" s="259"/>
      <c r="C93" s="259"/>
      <c r="D93" s="259"/>
      <c r="E93" s="18"/>
      <c r="F93" s="19"/>
    </row>
    <row r="94" spans="1:6" ht="15.75" thickBot="1" x14ac:dyDescent="0.3">
      <c r="A94" s="20"/>
      <c r="B94" s="260"/>
      <c r="C94" s="260"/>
      <c r="D94" s="260"/>
      <c r="E94" s="21"/>
      <c r="F94" s="22">
        <f>SUM(F81:F93)</f>
        <v>0</v>
      </c>
    </row>
    <row r="95" spans="1:6" ht="15.75" thickTop="1" x14ac:dyDescent="0.25">
      <c r="A95" s="23" t="s">
        <v>57</v>
      </c>
      <c r="B95" s="4"/>
      <c r="C95" s="4"/>
      <c r="D95" s="4"/>
      <c r="E95" s="4"/>
      <c r="F95" s="4"/>
    </row>
    <row r="96" spans="1:6" x14ac:dyDescent="0.25">
      <c r="A96" s="4"/>
      <c r="B96" s="4"/>
      <c r="C96" s="4"/>
      <c r="D96" s="4"/>
      <c r="E96" s="261" t="s">
        <v>21</v>
      </c>
      <c r="F96" s="261"/>
    </row>
    <row r="97" spans="1:6" x14ac:dyDescent="0.25">
      <c r="A97" s="4" t="str">
        <f>A36</f>
        <v xml:space="preserve">Pela verba do Sector                          Capítulo                 Artigo   122                    Nº     099    </v>
      </c>
      <c r="B97" s="4"/>
      <c r="C97" s="4"/>
      <c r="D97" s="4"/>
      <c r="E97" s="4"/>
      <c r="F97" s="4"/>
    </row>
    <row r="98" spans="1:6" x14ac:dyDescent="0.25">
      <c r="A98" s="4" t="s">
        <v>23</v>
      </c>
      <c r="B98" s="4"/>
      <c r="C98" s="4"/>
      <c r="D98" s="4"/>
      <c r="E98" s="4"/>
      <c r="F98" s="4"/>
    </row>
    <row r="99" spans="1:6" x14ac:dyDescent="0.25">
      <c r="A99" s="4"/>
      <c r="B99" s="4"/>
      <c r="C99" s="4" t="s">
        <v>24</v>
      </c>
      <c r="D99" s="6" t="s">
        <v>25</v>
      </c>
      <c r="E99" s="24">
        <f>E38</f>
        <v>70000</v>
      </c>
      <c r="F99" s="4"/>
    </row>
    <row r="100" spans="1:6" x14ac:dyDescent="0.25">
      <c r="A100" s="4"/>
      <c r="B100" s="4"/>
      <c r="C100" s="4" t="s">
        <v>26</v>
      </c>
      <c r="D100" s="6" t="s">
        <v>25</v>
      </c>
      <c r="E100" s="24"/>
      <c r="F100" s="4"/>
    </row>
    <row r="101" spans="1:6" x14ac:dyDescent="0.25">
      <c r="A101" s="4"/>
      <c r="B101" s="4"/>
      <c r="C101" s="4" t="s">
        <v>27</v>
      </c>
      <c r="D101" s="6" t="s">
        <v>25</v>
      </c>
      <c r="E101" s="24">
        <f>F94</f>
        <v>0</v>
      </c>
      <c r="F101" s="4"/>
    </row>
    <row r="102" spans="1:6" x14ac:dyDescent="0.25">
      <c r="A102" s="4"/>
      <c r="B102" s="4"/>
      <c r="C102" s="4" t="s">
        <v>28</v>
      </c>
      <c r="D102" s="6" t="s">
        <v>25</v>
      </c>
      <c r="E102" s="24">
        <f>E100-E101</f>
        <v>0</v>
      </c>
      <c r="F102" s="4"/>
    </row>
    <row r="103" spans="1:6" x14ac:dyDescent="0.25">
      <c r="A103" s="4"/>
      <c r="B103" s="4"/>
      <c r="C103" s="4"/>
      <c r="D103" s="4"/>
      <c r="E103" s="4"/>
      <c r="F103" s="4"/>
    </row>
    <row r="104" spans="1:6" x14ac:dyDescent="0.25">
      <c r="A104" s="23" t="s">
        <v>43</v>
      </c>
      <c r="B104" s="4"/>
      <c r="C104" s="4"/>
      <c r="D104" s="4"/>
      <c r="E104" s="4"/>
      <c r="F104" s="4"/>
    </row>
    <row r="105" spans="1:6" x14ac:dyDescent="0.25">
      <c r="A105" s="4"/>
      <c r="B105" s="4"/>
      <c r="C105" s="4"/>
      <c r="D105" s="4"/>
      <c r="E105" s="4"/>
      <c r="F105" s="4"/>
    </row>
    <row r="106" spans="1:6" x14ac:dyDescent="0.25">
      <c r="A106" s="4"/>
      <c r="B106" s="4"/>
      <c r="C106" s="4"/>
      <c r="D106" s="4"/>
      <c r="E106" s="4"/>
      <c r="F106" s="4"/>
    </row>
    <row r="107" spans="1:6" x14ac:dyDescent="0.25">
      <c r="A107" s="23" t="s">
        <v>44</v>
      </c>
      <c r="B107" s="4"/>
      <c r="C107" s="4"/>
      <c r="D107" s="255" t="s">
        <v>31</v>
      </c>
      <c r="E107" s="255"/>
      <c r="F107" s="255"/>
    </row>
    <row r="108" spans="1:6" x14ac:dyDescent="0.25">
      <c r="A108" s="4" t="s">
        <v>32</v>
      </c>
      <c r="B108" s="4"/>
      <c r="C108" s="4"/>
      <c r="D108" s="255" t="s">
        <v>33</v>
      </c>
      <c r="E108" s="255"/>
      <c r="F108" s="255"/>
    </row>
    <row r="109" spans="1:6" ht="15.75" thickBot="1" x14ac:dyDescent="0.3">
      <c r="A109" s="4"/>
      <c r="B109" s="4"/>
      <c r="C109" s="4"/>
      <c r="D109" s="255" t="s">
        <v>34</v>
      </c>
      <c r="E109" s="255"/>
      <c r="F109" s="255"/>
    </row>
    <row r="110" spans="1:6" ht="17.25" thickTop="1" thickBot="1" x14ac:dyDescent="0.3">
      <c r="A110" s="4"/>
      <c r="B110" s="4"/>
      <c r="C110" s="25" t="s">
        <v>35</v>
      </c>
      <c r="D110" s="255"/>
      <c r="E110" s="255"/>
      <c r="F110" s="255"/>
    </row>
    <row r="111" spans="1:6" ht="17.25" thickTop="1" thickBot="1" x14ac:dyDescent="0.3">
      <c r="A111" s="4"/>
      <c r="B111" s="4"/>
      <c r="C111" s="26" t="s">
        <v>511</v>
      </c>
      <c r="D111" s="256" t="s">
        <v>45</v>
      </c>
      <c r="E111" s="255"/>
      <c r="F111" s="255"/>
    </row>
    <row r="112" spans="1:6" ht="17.25" thickTop="1" thickBot="1" x14ac:dyDescent="0.3">
      <c r="A112" s="4"/>
      <c r="B112" s="4"/>
      <c r="C112" s="26" t="s">
        <v>512</v>
      </c>
      <c r="D112" s="255" t="s">
        <v>37</v>
      </c>
      <c r="E112" s="255"/>
      <c r="F112" s="255"/>
    </row>
    <row r="113" spans="1:6" ht="15.75" thickTop="1" x14ac:dyDescent="0.25">
      <c r="A113" s="4"/>
      <c r="B113" s="4"/>
      <c r="C113" s="4"/>
      <c r="D113" s="257" t="s">
        <v>38</v>
      </c>
      <c r="E113" s="255"/>
      <c r="F113" s="255"/>
    </row>
    <row r="114" spans="1:6" x14ac:dyDescent="0.25">
      <c r="A114" s="4"/>
      <c r="B114" s="4"/>
      <c r="C114" s="4"/>
      <c r="D114" s="4"/>
      <c r="E114" s="4"/>
      <c r="F114" s="4"/>
    </row>
    <row r="115" spans="1:6" x14ac:dyDescent="0.25">
      <c r="A115" s="4"/>
      <c r="B115" s="4"/>
      <c r="C115" s="4"/>
      <c r="D115" s="4"/>
      <c r="E115" s="4"/>
      <c r="F115" s="4"/>
    </row>
    <row r="116" spans="1:6" ht="18.75" x14ac:dyDescent="0.3">
      <c r="A116" s="4"/>
      <c r="B116" s="4"/>
      <c r="C116" s="4"/>
      <c r="D116" s="4"/>
      <c r="E116" s="27" t="s">
        <v>39</v>
      </c>
      <c r="F116" s="4"/>
    </row>
    <row r="117" spans="1:6" x14ac:dyDescent="0.25">
      <c r="A117" s="4"/>
      <c r="B117" s="4"/>
      <c r="C117" s="4"/>
      <c r="D117" s="4"/>
      <c r="E117" s="4"/>
      <c r="F117" s="4"/>
    </row>
    <row r="118" spans="1:6" x14ac:dyDescent="0.25">
      <c r="A118" s="4"/>
      <c r="B118" s="4"/>
      <c r="C118" s="4"/>
      <c r="D118" s="4"/>
      <c r="E118" s="4"/>
      <c r="F118" s="4"/>
    </row>
    <row r="119" spans="1:6" x14ac:dyDescent="0.25">
      <c r="A119" s="255" t="s">
        <v>0</v>
      </c>
      <c r="B119" s="255"/>
      <c r="C119" s="255"/>
      <c r="D119" s="255"/>
      <c r="E119" s="255"/>
      <c r="F119" s="255"/>
    </row>
    <row r="120" spans="1:6" x14ac:dyDescent="0.25">
      <c r="A120" s="255" t="s">
        <v>1</v>
      </c>
      <c r="B120" s="255"/>
      <c r="C120" s="255"/>
      <c r="D120" s="255"/>
      <c r="E120" s="255"/>
      <c r="F120" s="255"/>
    </row>
    <row r="121" spans="1:6" x14ac:dyDescent="0.25">
      <c r="A121" s="5"/>
      <c r="B121" s="5"/>
      <c r="C121" s="6" t="s">
        <v>46</v>
      </c>
      <c r="D121" s="7"/>
      <c r="E121" s="5"/>
      <c r="F121" s="5"/>
    </row>
    <row r="122" spans="1:6" x14ac:dyDescent="0.25">
      <c r="A122" s="4"/>
      <c r="B122" s="4"/>
      <c r="C122" s="4"/>
      <c r="D122" s="4"/>
      <c r="E122" s="4"/>
      <c r="F122" s="4"/>
    </row>
    <row r="123" spans="1:6" x14ac:dyDescent="0.25">
      <c r="A123" s="255" t="s">
        <v>2</v>
      </c>
      <c r="B123" s="255"/>
      <c r="C123" s="4"/>
      <c r="D123" s="4"/>
      <c r="E123" s="255" t="s">
        <v>3</v>
      </c>
      <c r="F123" s="255"/>
    </row>
    <row r="124" spans="1:6" x14ac:dyDescent="0.25">
      <c r="A124" s="255" t="s">
        <v>4</v>
      </c>
      <c r="B124" s="255"/>
      <c r="C124" s="4"/>
      <c r="D124" s="4"/>
      <c r="E124" s="255" t="s">
        <v>5</v>
      </c>
      <c r="F124" s="255"/>
    </row>
    <row r="125" spans="1:6" x14ac:dyDescent="0.25">
      <c r="A125" s="4" t="s">
        <v>6</v>
      </c>
      <c r="B125" s="4"/>
      <c r="C125" s="4"/>
      <c r="D125" s="4"/>
      <c r="E125" s="255" t="s">
        <v>7</v>
      </c>
      <c r="F125" s="255"/>
    </row>
    <row r="126" spans="1:6" x14ac:dyDescent="0.25">
      <c r="A126" s="257" t="s">
        <v>8</v>
      </c>
      <c r="B126" s="257"/>
      <c r="C126" s="4"/>
      <c r="D126" s="4"/>
      <c r="E126" s="255" t="s">
        <v>9</v>
      </c>
      <c r="F126" s="255"/>
    </row>
    <row r="127" spans="1:6" x14ac:dyDescent="0.25">
      <c r="A127" s="4"/>
      <c r="B127" s="4"/>
      <c r="C127" s="4"/>
      <c r="D127" s="4"/>
      <c r="E127" s="5"/>
      <c r="F127" s="5"/>
    </row>
    <row r="128" spans="1:6" x14ac:dyDescent="0.25">
      <c r="A128" s="4"/>
      <c r="B128" s="4"/>
      <c r="C128" s="4"/>
      <c r="D128" s="4"/>
      <c r="E128" s="5"/>
      <c r="F128" s="5"/>
    </row>
    <row r="129" spans="1:6" x14ac:dyDescent="0.25">
      <c r="A129" s="255" t="s">
        <v>10</v>
      </c>
      <c r="B129" s="255"/>
      <c r="C129" s="4"/>
      <c r="D129" s="4"/>
      <c r="E129" s="255" t="s">
        <v>11</v>
      </c>
      <c r="F129" s="255"/>
    </row>
    <row r="130" spans="1:6" x14ac:dyDescent="0.25">
      <c r="A130" s="257" t="s">
        <v>12</v>
      </c>
      <c r="B130" s="255"/>
      <c r="C130" s="4"/>
      <c r="D130" s="4"/>
      <c r="E130" s="257" t="s">
        <v>342</v>
      </c>
      <c r="F130" s="255"/>
    </row>
    <row r="131" spans="1:6" x14ac:dyDescent="0.25">
      <c r="A131" s="261" t="s">
        <v>14</v>
      </c>
      <c r="B131" s="261"/>
      <c r="C131" s="265"/>
      <c r="D131" s="265"/>
      <c r="E131" s="265"/>
      <c r="F131" s="265"/>
    </row>
    <row r="132" spans="1:6" ht="15.75" thickBot="1" x14ac:dyDescent="0.3">
      <c r="A132" s="255" t="s">
        <v>15</v>
      </c>
      <c r="B132" s="255"/>
      <c r="C132" s="266" t="s">
        <v>16</v>
      </c>
      <c r="D132" s="266"/>
      <c r="E132" s="266"/>
      <c r="F132" s="266"/>
    </row>
    <row r="133" spans="1:6" ht="16.5" thickTop="1" thickBot="1" x14ac:dyDescent="0.3">
      <c r="A133" s="8" t="s">
        <v>17</v>
      </c>
      <c r="B133" s="262" t="s">
        <v>18</v>
      </c>
      <c r="C133" s="262"/>
      <c r="D133" s="262"/>
      <c r="E133" s="9" t="s">
        <v>19</v>
      </c>
      <c r="F133" s="10" t="s">
        <v>20</v>
      </c>
    </row>
    <row r="134" spans="1:6" x14ac:dyDescent="0.25">
      <c r="A134" s="11"/>
      <c r="B134" s="263" t="s">
        <v>47</v>
      </c>
      <c r="C134" s="264"/>
      <c r="D134" s="264"/>
      <c r="E134" s="12"/>
      <c r="F134" s="28" t="s">
        <v>39</v>
      </c>
    </row>
    <row r="135" spans="1:6" x14ac:dyDescent="0.25">
      <c r="A135" s="14"/>
      <c r="B135" s="267" t="s">
        <v>48</v>
      </c>
      <c r="C135" s="258"/>
      <c r="D135" s="258"/>
      <c r="E135" s="15"/>
      <c r="F135" s="16">
        <v>200</v>
      </c>
    </row>
    <row r="136" spans="1:6" x14ac:dyDescent="0.25">
      <c r="A136" s="14"/>
      <c r="B136" s="258"/>
      <c r="C136" s="258"/>
      <c r="D136" s="258"/>
      <c r="E136" s="15"/>
      <c r="F136" s="16"/>
    </row>
    <row r="137" spans="1:6" x14ac:dyDescent="0.25">
      <c r="A137" s="14"/>
      <c r="B137" s="258"/>
      <c r="C137" s="258"/>
      <c r="D137" s="258"/>
      <c r="E137" s="15"/>
      <c r="F137" s="16"/>
    </row>
    <row r="138" spans="1:6" x14ac:dyDescent="0.25">
      <c r="A138" s="14"/>
      <c r="B138" s="258"/>
      <c r="C138" s="258"/>
      <c r="D138" s="258"/>
      <c r="E138" s="15"/>
      <c r="F138" s="16"/>
    </row>
    <row r="139" spans="1:6" x14ac:dyDescent="0.25">
      <c r="A139" s="14"/>
      <c r="B139" s="258"/>
      <c r="C139" s="258"/>
      <c r="D139" s="258"/>
      <c r="E139" s="15"/>
      <c r="F139" s="16"/>
    </row>
    <row r="140" spans="1:6" x14ac:dyDescent="0.25">
      <c r="A140" s="14"/>
      <c r="B140" s="258"/>
      <c r="C140" s="258"/>
      <c r="D140" s="258"/>
      <c r="E140" s="15"/>
      <c r="F140" s="16"/>
    </row>
    <row r="141" spans="1:6" x14ac:dyDescent="0.25">
      <c r="A141" s="14"/>
      <c r="B141" s="258"/>
      <c r="C141" s="258"/>
      <c r="D141" s="258"/>
      <c r="E141" s="15"/>
      <c r="F141" s="16"/>
    </row>
    <row r="142" spans="1:6" x14ac:dyDescent="0.25">
      <c r="A142" s="14"/>
      <c r="B142" s="258"/>
      <c r="C142" s="258"/>
      <c r="D142" s="258"/>
      <c r="E142" s="15"/>
      <c r="F142" s="16"/>
    </row>
    <row r="143" spans="1:6" x14ac:dyDescent="0.25">
      <c r="A143" s="14"/>
      <c r="B143" s="258"/>
      <c r="C143" s="258"/>
      <c r="D143" s="258"/>
      <c r="E143" s="15"/>
      <c r="F143" s="16"/>
    </row>
    <row r="144" spans="1:6" x14ac:dyDescent="0.25">
      <c r="A144" s="14"/>
      <c r="B144" s="258"/>
      <c r="C144" s="258"/>
      <c r="D144" s="258"/>
      <c r="E144" s="15"/>
      <c r="F144" s="16"/>
    </row>
    <row r="145" spans="1:6" x14ac:dyDescent="0.25">
      <c r="A145" s="14"/>
      <c r="B145" s="258"/>
      <c r="C145" s="258"/>
      <c r="D145" s="258"/>
      <c r="E145" s="15"/>
      <c r="F145" s="16"/>
    </row>
    <row r="146" spans="1:6" ht="15.75" thickBot="1" x14ac:dyDescent="0.3">
      <c r="A146" s="17"/>
      <c r="B146" s="259"/>
      <c r="C146" s="259"/>
      <c r="D146" s="259"/>
      <c r="E146" s="18"/>
      <c r="F146" s="19"/>
    </row>
    <row r="147" spans="1:6" ht="15.75" thickBot="1" x14ac:dyDescent="0.3">
      <c r="A147" s="20"/>
      <c r="B147" s="260"/>
      <c r="C147" s="260"/>
      <c r="D147" s="260"/>
      <c r="E147" s="21"/>
      <c r="F147" s="22">
        <f>SUM(F134:F146)</f>
        <v>200</v>
      </c>
    </row>
    <row r="148" spans="1:6" ht="15.75" thickTop="1" x14ac:dyDescent="0.25">
      <c r="A148" s="23" t="s">
        <v>58</v>
      </c>
      <c r="B148" s="4"/>
      <c r="C148" s="4"/>
      <c r="D148" s="4"/>
      <c r="E148" s="4"/>
      <c r="F148" s="4"/>
    </row>
    <row r="149" spans="1:6" x14ac:dyDescent="0.25">
      <c r="A149" s="4"/>
      <c r="B149" s="4"/>
      <c r="C149" s="4"/>
      <c r="D149" s="4"/>
      <c r="E149" s="261" t="s">
        <v>21</v>
      </c>
      <c r="F149" s="261"/>
    </row>
    <row r="150" spans="1:6" x14ac:dyDescent="0.25">
      <c r="A150" s="4" t="str">
        <f>A97:A97</f>
        <v xml:space="preserve">Pela verba do Sector                          Capítulo                 Artigo   122                    Nº     099    </v>
      </c>
      <c r="B150" s="4"/>
      <c r="C150" s="4"/>
      <c r="D150" s="4"/>
      <c r="E150" s="4"/>
      <c r="F150" s="4"/>
    </row>
    <row r="151" spans="1:6" x14ac:dyDescent="0.25">
      <c r="A151" s="4" t="s">
        <v>23</v>
      </c>
      <c r="B151" s="4"/>
      <c r="C151" s="4"/>
      <c r="D151" s="4"/>
      <c r="E151" s="4"/>
      <c r="F151" s="4"/>
    </row>
    <row r="152" spans="1:6" x14ac:dyDescent="0.25">
      <c r="A152" s="4"/>
      <c r="B152" s="4"/>
      <c r="C152" s="4" t="s">
        <v>24</v>
      </c>
      <c r="D152" s="6" t="s">
        <v>25</v>
      </c>
      <c r="E152" s="24">
        <f>E99</f>
        <v>70000</v>
      </c>
      <c r="F152" s="4"/>
    </row>
    <row r="153" spans="1:6" x14ac:dyDescent="0.25">
      <c r="A153" s="4"/>
      <c r="B153" s="4"/>
      <c r="C153" s="4" t="s">
        <v>26</v>
      </c>
      <c r="D153" s="6" t="s">
        <v>25</v>
      </c>
      <c r="E153" s="24">
        <f>E102</f>
        <v>0</v>
      </c>
      <c r="F153" s="4"/>
    </row>
    <row r="154" spans="1:6" x14ac:dyDescent="0.25">
      <c r="A154" s="4"/>
      <c r="B154" s="4"/>
      <c r="C154" s="4" t="s">
        <v>27</v>
      </c>
      <c r="D154" s="6" t="s">
        <v>25</v>
      </c>
      <c r="E154" s="24">
        <f>F147</f>
        <v>200</v>
      </c>
      <c r="F154" s="4"/>
    </row>
    <row r="155" spans="1:6" x14ac:dyDescent="0.25">
      <c r="A155" s="4"/>
      <c r="B155" s="4"/>
      <c r="C155" s="4" t="s">
        <v>28</v>
      </c>
      <c r="D155" s="6" t="s">
        <v>25</v>
      </c>
      <c r="E155" s="24">
        <f>E153-E154</f>
        <v>-200</v>
      </c>
      <c r="F155" s="4"/>
    </row>
    <row r="156" spans="1:6" x14ac:dyDescent="0.25">
      <c r="A156" s="4"/>
      <c r="B156" s="4"/>
      <c r="C156" s="4"/>
      <c r="D156" s="4"/>
      <c r="E156" s="4"/>
      <c r="F156" s="4"/>
    </row>
    <row r="157" spans="1:6" x14ac:dyDescent="0.25">
      <c r="A157" s="23" t="s">
        <v>49</v>
      </c>
      <c r="B157" s="4"/>
      <c r="C157" s="4"/>
      <c r="D157" s="4"/>
      <c r="E157" s="4"/>
      <c r="F157" s="4"/>
    </row>
    <row r="158" spans="1:6" x14ac:dyDescent="0.25">
      <c r="A158" s="4"/>
      <c r="B158" s="4"/>
      <c r="C158" s="4"/>
      <c r="D158" s="4"/>
      <c r="E158" s="4"/>
      <c r="F158" s="4"/>
    </row>
    <row r="159" spans="1:6" x14ac:dyDescent="0.25">
      <c r="A159" s="4"/>
      <c r="B159" s="4"/>
      <c r="C159" s="4"/>
      <c r="D159" s="4"/>
      <c r="E159" s="4"/>
      <c r="F159" s="4"/>
    </row>
    <row r="160" spans="1:6" x14ac:dyDescent="0.25">
      <c r="A160" s="23" t="s">
        <v>50</v>
      </c>
      <c r="B160" s="4"/>
      <c r="C160" s="4"/>
      <c r="D160" s="255" t="s">
        <v>31</v>
      </c>
      <c r="E160" s="255"/>
      <c r="F160" s="255"/>
    </row>
    <row r="161" spans="1:6" x14ac:dyDescent="0.25">
      <c r="A161" s="4" t="s">
        <v>32</v>
      </c>
      <c r="B161" s="4"/>
      <c r="C161" s="4"/>
      <c r="D161" s="255" t="s">
        <v>33</v>
      </c>
      <c r="E161" s="255"/>
      <c r="F161" s="255"/>
    </row>
    <row r="162" spans="1:6" ht="15.75" thickBot="1" x14ac:dyDescent="0.3">
      <c r="A162" s="4"/>
      <c r="B162" s="4"/>
      <c r="C162" s="4"/>
      <c r="D162" s="255" t="s">
        <v>34</v>
      </c>
      <c r="E162" s="255"/>
      <c r="F162" s="255"/>
    </row>
    <row r="163" spans="1:6" ht="17.25" thickTop="1" thickBot="1" x14ac:dyDescent="0.3">
      <c r="A163" s="4"/>
      <c r="B163" s="4"/>
      <c r="C163" s="25" t="s">
        <v>35</v>
      </c>
      <c r="D163" s="255"/>
      <c r="E163" s="255"/>
      <c r="F163" s="255"/>
    </row>
    <row r="164" spans="1:6" ht="17.25" thickTop="1" thickBot="1" x14ac:dyDescent="0.3">
      <c r="A164" s="4"/>
      <c r="B164" s="4"/>
      <c r="C164" s="26" t="s">
        <v>62</v>
      </c>
      <c r="D164" s="256" t="s">
        <v>45</v>
      </c>
      <c r="E164" s="255"/>
      <c r="F164" s="255"/>
    </row>
    <row r="165" spans="1:6" ht="17.25" thickTop="1" thickBot="1" x14ac:dyDescent="0.3">
      <c r="A165" s="4"/>
      <c r="B165" s="4"/>
      <c r="C165" s="26" t="s">
        <v>63</v>
      </c>
      <c r="D165" s="255" t="s">
        <v>37</v>
      </c>
      <c r="E165" s="255"/>
      <c r="F165" s="255"/>
    </row>
    <row r="166" spans="1:6" ht="15.75" thickTop="1" x14ac:dyDescent="0.25">
      <c r="A166" s="4"/>
      <c r="B166" s="4"/>
      <c r="C166" s="4"/>
      <c r="D166" s="257" t="s">
        <v>38</v>
      </c>
      <c r="E166" s="255"/>
      <c r="F166" s="255"/>
    </row>
    <row r="167" spans="1:6" x14ac:dyDescent="0.25">
      <c r="A167" s="4"/>
      <c r="B167" s="4"/>
      <c r="C167" s="4"/>
      <c r="D167" s="4"/>
      <c r="E167" s="4"/>
      <c r="F167" s="4"/>
    </row>
    <row r="168" spans="1:6" x14ac:dyDescent="0.25">
      <c r="A168" s="4"/>
      <c r="B168" s="4"/>
      <c r="C168" s="4"/>
      <c r="D168" s="4"/>
      <c r="E168" s="4"/>
      <c r="F168" s="4"/>
    </row>
    <row r="169" spans="1:6" x14ac:dyDescent="0.25">
      <c r="A169" s="4"/>
      <c r="B169" s="4"/>
      <c r="C169" s="4"/>
      <c r="D169" s="4"/>
      <c r="E169" s="4"/>
      <c r="F169" s="4"/>
    </row>
    <row r="170" spans="1:6" ht="18.75" x14ac:dyDescent="0.3">
      <c r="A170" s="4"/>
      <c r="B170" s="4"/>
      <c r="C170" s="4"/>
      <c r="D170" s="4"/>
      <c r="E170" s="27" t="s">
        <v>39</v>
      </c>
      <c r="F170" s="4"/>
    </row>
    <row r="171" spans="1:6" x14ac:dyDescent="0.25">
      <c r="A171" s="4"/>
      <c r="B171" s="4"/>
      <c r="C171" s="4"/>
      <c r="D171" s="4"/>
      <c r="E171" s="4"/>
      <c r="F171" s="4"/>
    </row>
    <row r="172" spans="1:6" x14ac:dyDescent="0.25">
      <c r="A172" s="4"/>
      <c r="B172" s="4"/>
      <c r="C172" s="4"/>
      <c r="D172" s="4"/>
      <c r="E172" s="4"/>
      <c r="F172" s="4"/>
    </row>
    <row r="173" spans="1:6" x14ac:dyDescent="0.25">
      <c r="A173" s="255" t="s">
        <v>0</v>
      </c>
      <c r="B173" s="255"/>
      <c r="C173" s="255"/>
      <c r="D173" s="255"/>
      <c r="E173" s="255"/>
      <c r="F173" s="255"/>
    </row>
    <row r="174" spans="1:6" x14ac:dyDescent="0.25">
      <c r="A174" s="255" t="s">
        <v>1</v>
      </c>
      <c r="B174" s="255"/>
      <c r="C174" s="255"/>
      <c r="D174" s="255"/>
      <c r="E174" s="255"/>
      <c r="F174" s="255"/>
    </row>
    <row r="175" spans="1:6" x14ac:dyDescent="0.25">
      <c r="A175" s="5"/>
      <c r="B175" s="5"/>
      <c r="C175" s="6" t="s">
        <v>51</v>
      </c>
      <c r="D175" s="7"/>
      <c r="E175" s="5"/>
      <c r="F175" s="5"/>
    </row>
    <row r="176" spans="1:6" x14ac:dyDescent="0.25">
      <c r="A176" s="4"/>
      <c r="B176" s="4"/>
      <c r="C176" s="4"/>
      <c r="D176" s="4"/>
      <c r="E176" s="4"/>
      <c r="F176" s="4"/>
    </row>
    <row r="177" spans="1:6" x14ac:dyDescent="0.25">
      <c r="A177" s="255" t="s">
        <v>2</v>
      </c>
      <c r="B177" s="255"/>
      <c r="C177" s="4"/>
      <c r="D177" s="4"/>
      <c r="E177" s="255" t="s">
        <v>3</v>
      </c>
      <c r="F177" s="255"/>
    </row>
    <row r="178" spans="1:6" x14ac:dyDescent="0.25">
      <c r="A178" s="255" t="s">
        <v>4</v>
      </c>
      <c r="B178" s="255"/>
      <c r="C178" s="4"/>
      <c r="D178" s="4"/>
      <c r="E178" s="255" t="s">
        <v>5</v>
      </c>
      <c r="F178" s="255"/>
    </row>
    <row r="179" spans="1:6" x14ac:dyDescent="0.25">
      <c r="A179" s="4" t="s">
        <v>6</v>
      </c>
      <c r="B179" s="4"/>
      <c r="C179" s="4"/>
      <c r="D179" s="4"/>
      <c r="E179" s="255" t="s">
        <v>7</v>
      </c>
      <c r="F179" s="255"/>
    </row>
    <row r="180" spans="1:6" x14ac:dyDescent="0.25">
      <c r="A180" s="257" t="s">
        <v>8</v>
      </c>
      <c r="B180" s="257"/>
      <c r="C180" s="4"/>
      <c r="D180" s="4"/>
      <c r="E180" s="255" t="s">
        <v>9</v>
      </c>
      <c r="F180" s="255"/>
    </row>
    <row r="181" spans="1:6" x14ac:dyDescent="0.25">
      <c r="A181" s="4"/>
      <c r="B181" s="4"/>
      <c r="C181" s="4"/>
      <c r="D181" s="4"/>
      <c r="E181" s="5"/>
      <c r="F181" s="5"/>
    </row>
    <row r="182" spans="1:6" x14ac:dyDescent="0.25">
      <c r="A182" s="4"/>
      <c r="B182" s="4"/>
      <c r="C182" s="4"/>
      <c r="D182" s="4"/>
      <c r="E182" s="5"/>
      <c r="F182" s="5"/>
    </row>
    <row r="183" spans="1:6" x14ac:dyDescent="0.25">
      <c r="A183" s="255" t="s">
        <v>10</v>
      </c>
      <c r="B183" s="255"/>
      <c r="C183" s="4"/>
      <c r="D183" s="4"/>
      <c r="E183" s="255" t="s">
        <v>11</v>
      </c>
      <c r="F183" s="255"/>
    </row>
    <row r="184" spans="1:6" x14ac:dyDescent="0.25">
      <c r="A184" s="257" t="s">
        <v>12</v>
      </c>
      <c r="B184" s="255"/>
      <c r="C184" s="4"/>
      <c r="D184" s="4"/>
      <c r="E184" s="257" t="s">
        <v>342</v>
      </c>
      <c r="F184" s="255"/>
    </row>
    <row r="185" spans="1:6" x14ac:dyDescent="0.25">
      <c r="A185" s="261" t="s">
        <v>14</v>
      </c>
      <c r="B185" s="261"/>
      <c r="C185" s="265" t="s">
        <v>52</v>
      </c>
      <c r="D185" s="265"/>
      <c r="E185" s="265"/>
      <c r="F185" s="265"/>
    </row>
    <row r="186" spans="1:6" ht="15.75" thickBot="1" x14ac:dyDescent="0.3">
      <c r="A186" s="255" t="s">
        <v>15</v>
      </c>
      <c r="B186" s="255"/>
      <c r="C186" s="266" t="s">
        <v>16</v>
      </c>
      <c r="D186" s="266"/>
      <c r="E186" s="266"/>
      <c r="F186" s="266"/>
    </row>
    <row r="187" spans="1:6" ht="16.5" thickTop="1" thickBot="1" x14ac:dyDescent="0.3">
      <c r="A187" s="8" t="s">
        <v>17</v>
      </c>
      <c r="B187" s="262" t="s">
        <v>18</v>
      </c>
      <c r="C187" s="262"/>
      <c r="D187" s="262"/>
      <c r="E187" s="9" t="s">
        <v>19</v>
      </c>
      <c r="F187" s="10" t="s">
        <v>20</v>
      </c>
    </row>
    <row r="188" spans="1:6" x14ac:dyDescent="0.25">
      <c r="A188" s="11"/>
      <c r="B188" s="263" t="s">
        <v>53</v>
      </c>
      <c r="C188" s="264"/>
      <c r="D188" s="264"/>
      <c r="E188" s="12"/>
      <c r="F188" s="13">
        <v>200</v>
      </c>
    </row>
    <row r="189" spans="1:6" x14ac:dyDescent="0.25">
      <c r="A189" s="14"/>
      <c r="B189" s="258"/>
      <c r="C189" s="258"/>
      <c r="D189" s="258"/>
      <c r="E189" s="15"/>
      <c r="F189" s="16"/>
    </row>
    <row r="190" spans="1:6" x14ac:dyDescent="0.25">
      <c r="A190" s="14"/>
      <c r="B190" s="258"/>
      <c r="C190" s="258"/>
      <c r="D190" s="258"/>
      <c r="E190" s="15"/>
      <c r="F190" s="16"/>
    </row>
    <row r="191" spans="1:6" x14ac:dyDescent="0.25">
      <c r="A191" s="14"/>
      <c r="B191" s="258"/>
      <c r="C191" s="258"/>
      <c r="D191" s="258"/>
      <c r="E191" s="15"/>
      <c r="F191" s="16"/>
    </row>
    <row r="192" spans="1:6" x14ac:dyDescent="0.25">
      <c r="A192" s="14"/>
      <c r="B192" s="258"/>
      <c r="C192" s="258"/>
      <c r="D192" s="258"/>
      <c r="E192" s="15"/>
      <c r="F192" s="16"/>
    </row>
    <row r="193" spans="1:6" x14ac:dyDescent="0.25">
      <c r="A193" s="14"/>
      <c r="B193" s="258"/>
      <c r="C193" s="258"/>
      <c r="D193" s="258"/>
      <c r="E193" s="15"/>
      <c r="F193" s="16"/>
    </row>
    <row r="194" spans="1:6" x14ac:dyDescent="0.25">
      <c r="A194" s="14"/>
      <c r="B194" s="258"/>
      <c r="C194" s="258"/>
      <c r="D194" s="258"/>
      <c r="E194" s="15"/>
      <c r="F194" s="16"/>
    </row>
    <row r="195" spans="1:6" x14ac:dyDescent="0.25">
      <c r="A195" s="14"/>
      <c r="B195" s="258"/>
      <c r="C195" s="258"/>
      <c r="D195" s="258"/>
      <c r="E195" s="15"/>
      <c r="F195" s="16"/>
    </row>
    <row r="196" spans="1:6" x14ac:dyDescent="0.25">
      <c r="A196" s="14"/>
      <c r="B196" s="258"/>
      <c r="C196" s="258"/>
      <c r="D196" s="258"/>
      <c r="E196" s="15"/>
      <c r="F196" s="16"/>
    </row>
    <row r="197" spans="1:6" x14ac:dyDescent="0.25">
      <c r="A197" s="14"/>
      <c r="B197" s="258"/>
      <c r="C197" s="258"/>
      <c r="D197" s="258"/>
      <c r="E197" s="15"/>
      <c r="F197" s="16"/>
    </row>
    <row r="198" spans="1:6" x14ac:dyDescent="0.25">
      <c r="A198" s="14"/>
      <c r="B198" s="258"/>
      <c r="C198" s="258"/>
      <c r="D198" s="258"/>
      <c r="E198" s="15"/>
      <c r="F198" s="16"/>
    </row>
    <row r="199" spans="1:6" x14ac:dyDescent="0.25">
      <c r="A199" s="14"/>
      <c r="B199" s="258"/>
      <c r="C199" s="258"/>
      <c r="D199" s="258"/>
      <c r="E199" s="15"/>
      <c r="F199" s="16"/>
    </row>
    <row r="200" spans="1:6" ht="15.75" thickBot="1" x14ac:dyDescent="0.3">
      <c r="A200" s="17"/>
      <c r="B200" s="259"/>
      <c r="C200" s="259"/>
      <c r="D200" s="259"/>
      <c r="E200" s="18"/>
      <c r="F200" s="19"/>
    </row>
    <row r="201" spans="1:6" ht="15.75" thickBot="1" x14ac:dyDescent="0.3">
      <c r="A201" s="20"/>
      <c r="B201" s="260"/>
      <c r="C201" s="260"/>
      <c r="D201" s="260"/>
      <c r="E201" s="21"/>
      <c r="F201" s="22">
        <f>SUM(F188:F200)</f>
        <v>200</v>
      </c>
    </row>
    <row r="202" spans="1:6" ht="15.75" thickTop="1" x14ac:dyDescent="0.25">
      <c r="A202" s="23" t="s">
        <v>59</v>
      </c>
      <c r="B202" s="4"/>
      <c r="C202" s="4"/>
      <c r="D202" s="4"/>
      <c r="E202" s="4"/>
      <c r="F202" s="4"/>
    </row>
    <row r="203" spans="1:6" x14ac:dyDescent="0.25">
      <c r="A203" s="4"/>
      <c r="B203" s="4"/>
      <c r="C203" s="4"/>
      <c r="D203" s="4"/>
      <c r="E203" s="261" t="s">
        <v>21</v>
      </c>
      <c r="F203" s="261"/>
    </row>
    <row r="204" spans="1:6" x14ac:dyDescent="0.25">
      <c r="A204" s="4" t="str">
        <f>A150</f>
        <v xml:space="preserve">Pela verba do Sector                          Capítulo                 Artigo   122                    Nº     099    </v>
      </c>
      <c r="B204" s="4"/>
      <c r="C204" s="4"/>
      <c r="D204" s="4"/>
      <c r="E204" s="4"/>
      <c r="F204" s="4"/>
    </row>
    <row r="205" spans="1:6" x14ac:dyDescent="0.25">
      <c r="A205" s="4" t="s">
        <v>23</v>
      </c>
      <c r="B205" s="4"/>
      <c r="C205" s="4"/>
      <c r="D205" s="4"/>
      <c r="E205" s="4"/>
      <c r="F205" s="4"/>
    </row>
    <row r="206" spans="1:6" x14ac:dyDescent="0.25">
      <c r="A206" s="4"/>
      <c r="B206" s="4"/>
      <c r="C206" s="4" t="s">
        <v>24</v>
      </c>
      <c r="D206" s="6" t="s">
        <v>25</v>
      </c>
      <c r="E206" s="24">
        <f>E152</f>
        <v>70000</v>
      </c>
      <c r="F206" s="4"/>
    </row>
    <row r="207" spans="1:6" x14ac:dyDescent="0.25">
      <c r="A207" s="4"/>
      <c r="B207" s="4"/>
      <c r="C207" s="4" t="s">
        <v>26</v>
      </c>
      <c r="D207" s="6" t="s">
        <v>25</v>
      </c>
      <c r="E207" s="24">
        <f>E155</f>
        <v>-200</v>
      </c>
      <c r="F207" s="4"/>
    </row>
    <row r="208" spans="1:6" x14ac:dyDescent="0.25">
      <c r="A208" s="4"/>
      <c r="B208" s="4"/>
      <c r="C208" s="4" t="s">
        <v>27</v>
      </c>
      <c r="D208" s="6" t="s">
        <v>25</v>
      </c>
      <c r="E208" s="24">
        <f>F201</f>
        <v>200</v>
      </c>
      <c r="F208" s="4"/>
    </row>
    <row r="209" spans="1:6" x14ac:dyDescent="0.25">
      <c r="A209" s="4"/>
      <c r="B209" s="4"/>
      <c r="C209" s="4" t="s">
        <v>28</v>
      </c>
      <c r="D209" s="6" t="s">
        <v>25</v>
      </c>
      <c r="E209" s="24">
        <f>E207-E208</f>
        <v>-400</v>
      </c>
      <c r="F209" s="4"/>
    </row>
    <row r="210" spans="1:6" x14ac:dyDescent="0.25">
      <c r="A210" s="4"/>
      <c r="B210" s="4"/>
      <c r="C210" s="4"/>
      <c r="D210" s="4"/>
      <c r="E210" s="4"/>
      <c r="F210" s="4"/>
    </row>
    <row r="211" spans="1:6" x14ac:dyDescent="0.25">
      <c r="A211" s="23" t="s">
        <v>54</v>
      </c>
      <c r="B211" s="4"/>
      <c r="C211" s="4"/>
      <c r="D211" s="4"/>
      <c r="E211" s="4"/>
      <c r="F211" s="4"/>
    </row>
    <row r="212" spans="1:6" x14ac:dyDescent="0.25">
      <c r="A212" s="4"/>
      <c r="B212" s="4"/>
      <c r="C212" s="4"/>
      <c r="D212" s="4"/>
      <c r="E212" s="4"/>
      <c r="F212" s="4"/>
    </row>
    <row r="213" spans="1:6" x14ac:dyDescent="0.25">
      <c r="A213" s="4"/>
      <c r="B213" s="4"/>
      <c r="C213" s="4"/>
      <c r="D213" s="4"/>
      <c r="E213" s="4"/>
      <c r="F213" s="4"/>
    </row>
    <row r="214" spans="1:6" x14ac:dyDescent="0.25">
      <c r="A214" s="23" t="s">
        <v>55</v>
      </c>
      <c r="B214" s="4"/>
      <c r="C214" s="4"/>
      <c r="D214" s="255" t="s">
        <v>31</v>
      </c>
      <c r="E214" s="255"/>
      <c r="F214" s="255"/>
    </row>
    <row r="215" spans="1:6" x14ac:dyDescent="0.25">
      <c r="A215" s="4" t="s">
        <v>32</v>
      </c>
      <c r="B215" s="4"/>
      <c r="C215" s="4"/>
      <c r="D215" s="255" t="s">
        <v>33</v>
      </c>
      <c r="E215" s="255"/>
      <c r="F215" s="255"/>
    </row>
    <row r="216" spans="1:6" ht="15.75" thickBot="1" x14ac:dyDescent="0.3">
      <c r="A216" s="4"/>
      <c r="B216" s="4"/>
      <c r="C216" s="4"/>
      <c r="D216" s="255" t="s">
        <v>34</v>
      </c>
      <c r="E216" s="255"/>
      <c r="F216" s="255"/>
    </row>
    <row r="217" spans="1:6" ht="17.25" thickTop="1" thickBot="1" x14ac:dyDescent="0.3">
      <c r="A217" s="4"/>
      <c r="B217" s="4"/>
      <c r="C217" s="25" t="s">
        <v>35</v>
      </c>
      <c r="D217" s="255"/>
      <c r="E217" s="255"/>
      <c r="F217" s="255"/>
    </row>
    <row r="218" spans="1:6" ht="17.25" thickTop="1" thickBot="1" x14ac:dyDescent="0.3">
      <c r="A218" s="4"/>
      <c r="B218" s="4"/>
      <c r="C218" s="26" t="s">
        <v>64</v>
      </c>
      <c r="D218" s="256" t="s">
        <v>45</v>
      </c>
      <c r="E218" s="255"/>
      <c r="F218" s="255"/>
    </row>
    <row r="219" spans="1:6" ht="17.25" thickTop="1" thickBot="1" x14ac:dyDescent="0.3">
      <c r="A219" s="4"/>
      <c r="B219" s="4"/>
      <c r="C219" s="26" t="s">
        <v>65</v>
      </c>
      <c r="D219" s="255" t="s">
        <v>37</v>
      </c>
      <c r="E219" s="255"/>
      <c r="F219" s="255"/>
    </row>
    <row r="220" spans="1:6" ht="15.75" thickTop="1" x14ac:dyDescent="0.25">
      <c r="A220" s="4"/>
      <c r="B220" s="4"/>
      <c r="C220" s="4"/>
      <c r="D220" s="257" t="s">
        <v>38</v>
      </c>
      <c r="E220" s="255"/>
      <c r="F220" s="255"/>
    </row>
  </sheetData>
  <mergeCells count="160">
    <mergeCell ref="E11:F11"/>
    <mergeCell ref="A12:B12"/>
    <mergeCell ref="E12:F12"/>
    <mergeCell ref="A15:B15"/>
    <mergeCell ref="E15:F15"/>
    <mergeCell ref="A16:B16"/>
    <mergeCell ref="E16:F16"/>
    <mergeCell ref="A5:F5"/>
    <mergeCell ref="A6:F6"/>
    <mergeCell ref="A9:B9"/>
    <mergeCell ref="E9:F9"/>
    <mergeCell ref="A10:B10"/>
    <mergeCell ref="E10:F10"/>
    <mergeCell ref="B21:D21"/>
    <mergeCell ref="B22:D22"/>
    <mergeCell ref="B23:D23"/>
    <mergeCell ref="B24:D24"/>
    <mergeCell ref="B25:D25"/>
    <mergeCell ref="B26:D26"/>
    <mergeCell ref="A17:B17"/>
    <mergeCell ref="C17:F17"/>
    <mergeCell ref="A18:B18"/>
    <mergeCell ref="C18:F18"/>
    <mergeCell ref="B19:D19"/>
    <mergeCell ref="B20:D20"/>
    <mergeCell ref="B33:D33"/>
    <mergeCell ref="E35:F35"/>
    <mergeCell ref="D46:F46"/>
    <mergeCell ref="D47:F47"/>
    <mergeCell ref="D48:F48"/>
    <mergeCell ref="D49:F49"/>
    <mergeCell ref="B27:D27"/>
    <mergeCell ref="B28:D28"/>
    <mergeCell ref="B29:D29"/>
    <mergeCell ref="B30:D30"/>
    <mergeCell ref="B31:D31"/>
    <mergeCell ref="B32:D32"/>
    <mergeCell ref="A71:B71"/>
    <mergeCell ref="E71:F71"/>
    <mergeCell ref="E72:F72"/>
    <mergeCell ref="A73:B73"/>
    <mergeCell ref="E73:F73"/>
    <mergeCell ref="A76:B76"/>
    <mergeCell ref="E76:F76"/>
    <mergeCell ref="D50:F50"/>
    <mergeCell ref="D51:F51"/>
    <mergeCell ref="D52:F52"/>
    <mergeCell ref="A66:F66"/>
    <mergeCell ref="A67:F67"/>
    <mergeCell ref="A70:B70"/>
    <mergeCell ref="E70:F70"/>
    <mergeCell ref="B80:D80"/>
    <mergeCell ref="B81:D81"/>
    <mergeCell ref="B82:D82"/>
    <mergeCell ref="B83:D83"/>
    <mergeCell ref="B84:D84"/>
    <mergeCell ref="B85:D85"/>
    <mergeCell ref="A77:B77"/>
    <mergeCell ref="E77:F77"/>
    <mergeCell ref="A78:B78"/>
    <mergeCell ref="C78:F78"/>
    <mergeCell ref="A79:B79"/>
    <mergeCell ref="C79:F79"/>
    <mergeCell ref="B92:D92"/>
    <mergeCell ref="B93:D93"/>
    <mergeCell ref="B94:D94"/>
    <mergeCell ref="E96:F96"/>
    <mergeCell ref="D107:F107"/>
    <mergeCell ref="D108:F108"/>
    <mergeCell ref="B86:D86"/>
    <mergeCell ref="B87:D87"/>
    <mergeCell ref="B88:D88"/>
    <mergeCell ref="B89:D89"/>
    <mergeCell ref="B90:D90"/>
    <mergeCell ref="B91:D91"/>
    <mergeCell ref="A120:F120"/>
    <mergeCell ref="A123:B123"/>
    <mergeCell ref="E123:F123"/>
    <mergeCell ref="A124:B124"/>
    <mergeCell ref="E124:F124"/>
    <mergeCell ref="E125:F125"/>
    <mergeCell ref="D109:F109"/>
    <mergeCell ref="D110:F110"/>
    <mergeCell ref="D111:F111"/>
    <mergeCell ref="D112:F112"/>
    <mergeCell ref="D113:F113"/>
    <mergeCell ref="A119:F119"/>
    <mergeCell ref="A131:B131"/>
    <mergeCell ref="C131:F131"/>
    <mergeCell ref="A132:B132"/>
    <mergeCell ref="C132:F132"/>
    <mergeCell ref="B133:D133"/>
    <mergeCell ref="B134:D134"/>
    <mergeCell ref="A126:B126"/>
    <mergeCell ref="E126:F126"/>
    <mergeCell ref="A129:B129"/>
    <mergeCell ref="E129:F129"/>
    <mergeCell ref="A130:B130"/>
    <mergeCell ref="E130:F130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D164:F164"/>
    <mergeCell ref="D165:F165"/>
    <mergeCell ref="D166:F166"/>
    <mergeCell ref="A173:F173"/>
    <mergeCell ref="A174:F174"/>
    <mergeCell ref="A177:B177"/>
    <mergeCell ref="E177:F177"/>
    <mergeCell ref="B147:D147"/>
    <mergeCell ref="E149:F149"/>
    <mergeCell ref="D160:F160"/>
    <mergeCell ref="D161:F161"/>
    <mergeCell ref="D162:F162"/>
    <mergeCell ref="D163:F163"/>
    <mergeCell ref="A184:B184"/>
    <mergeCell ref="E184:F184"/>
    <mergeCell ref="A185:B185"/>
    <mergeCell ref="C185:F185"/>
    <mergeCell ref="A186:B186"/>
    <mergeCell ref="C186:F186"/>
    <mergeCell ref="A178:B178"/>
    <mergeCell ref="E178:F178"/>
    <mergeCell ref="E179:F179"/>
    <mergeCell ref="A180:B180"/>
    <mergeCell ref="E180:F180"/>
    <mergeCell ref="A183:B183"/>
    <mergeCell ref="E183:F183"/>
    <mergeCell ref="B193:D193"/>
    <mergeCell ref="B194:D194"/>
    <mergeCell ref="B195:D195"/>
    <mergeCell ref="B196:D196"/>
    <mergeCell ref="B197:D197"/>
    <mergeCell ref="B198:D198"/>
    <mergeCell ref="B187:D187"/>
    <mergeCell ref="B188:D188"/>
    <mergeCell ref="B189:D189"/>
    <mergeCell ref="B190:D190"/>
    <mergeCell ref="B191:D191"/>
    <mergeCell ref="B192:D192"/>
    <mergeCell ref="D216:F216"/>
    <mergeCell ref="D217:F217"/>
    <mergeCell ref="D218:F218"/>
    <mergeCell ref="D219:F219"/>
    <mergeCell ref="D220:F220"/>
    <mergeCell ref="B199:D199"/>
    <mergeCell ref="B200:D200"/>
    <mergeCell ref="B201:D201"/>
    <mergeCell ref="E203:F203"/>
    <mergeCell ref="D214:F214"/>
    <mergeCell ref="D215:F215"/>
  </mergeCells>
  <pageMargins left="0.511811024" right="0.511811024" top="0.78740157499999996" bottom="0.78740157499999996" header="0.31496062000000002" footer="0.31496062000000002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opLeftCell="A122" workbookViewId="0">
      <selection sqref="A1:J43"/>
    </sheetView>
  </sheetViews>
  <sheetFormatPr defaultRowHeight="15" x14ac:dyDescent="0.25"/>
  <cols>
    <col min="1" max="1" width="3.5703125" customWidth="1"/>
    <col min="2" max="2" width="26.140625" customWidth="1"/>
    <col min="3" max="3" width="12" customWidth="1"/>
    <col min="4" max="4" width="11.28515625" customWidth="1"/>
    <col min="5" max="5" width="11.140625" customWidth="1"/>
    <col min="7" max="7" width="30.7109375" customWidth="1"/>
    <col min="8" max="8" width="12.140625" customWidth="1"/>
    <col min="9" max="9" width="14.28515625" customWidth="1"/>
    <col min="10" max="10" width="17" customWidth="1"/>
  </cols>
  <sheetData>
    <row r="1" spans="1:10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</row>
    <row r="2" spans="1:10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</row>
    <row r="3" spans="1:10" x14ac:dyDescent="0.25">
      <c r="A3" s="98"/>
      <c r="B3" s="98"/>
      <c r="C3" s="98"/>
      <c r="D3" s="98"/>
      <c r="E3" s="98"/>
      <c r="F3" s="98"/>
      <c r="G3" s="98"/>
      <c r="H3" s="98"/>
      <c r="I3" s="98"/>
      <c r="J3" s="98"/>
    </row>
    <row r="4" spans="1:10" x14ac:dyDescent="0.25">
      <c r="A4" s="279" t="s">
        <v>66</v>
      </c>
      <c r="B4" s="279"/>
      <c r="C4" s="279"/>
      <c r="D4" s="279"/>
      <c r="E4" s="279"/>
      <c r="F4" s="279"/>
      <c r="G4" s="279"/>
      <c r="H4" s="279"/>
      <c r="I4" s="279"/>
      <c r="J4" s="279"/>
    </row>
    <row r="5" spans="1:10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</row>
    <row r="6" spans="1:10" x14ac:dyDescent="0.25">
      <c r="A6" s="273" t="s">
        <v>67</v>
      </c>
      <c r="B6" s="273"/>
      <c r="C6" s="273"/>
      <c r="D6" s="273"/>
      <c r="E6" s="273"/>
      <c r="F6" s="273"/>
      <c r="G6" s="273"/>
      <c r="H6" s="273"/>
      <c r="I6" s="273"/>
      <c r="J6" s="273"/>
    </row>
    <row r="7" spans="1:10" x14ac:dyDescent="0.25">
      <c r="A7" s="273" t="s">
        <v>68</v>
      </c>
      <c r="B7" s="273"/>
      <c r="C7" s="273"/>
      <c r="D7" s="273"/>
      <c r="E7" s="273"/>
      <c r="F7" s="273"/>
      <c r="G7" s="273"/>
      <c r="H7" s="273"/>
      <c r="I7" s="273"/>
      <c r="J7" s="273"/>
    </row>
    <row r="8" spans="1:10" x14ac:dyDescent="0.25">
      <c r="A8" s="279" t="s">
        <v>69</v>
      </c>
      <c r="B8" s="279"/>
      <c r="C8" s="279"/>
      <c r="D8" s="279"/>
      <c r="E8" s="279"/>
      <c r="F8" s="279"/>
      <c r="G8" s="279"/>
      <c r="H8" s="279"/>
      <c r="I8" s="279"/>
      <c r="J8" s="279"/>
    </row>
    <row r="9" spans="1:10" x14ac:dyDescent="0.25">
      <c r="A9" s="274" t="s">
        <v>70</v>
      </c>
      <c r="B9" s="279"/>
      <c r="C9" s="279"/>
      <c r="D9" s="279"/>
      <c r="E9" s="279"/>
      <c r="F9" s="279"/>
      <c r="G9" s="279"/>
      <c r="H9" s="279"/>
      <c r="I9" s="279"/>
      <c r="J9" s="279"/>
    </row>
    <row r="10" spans="1:10" ht="15.75" thickBot="1" x14ac:dyDescent="0.3">
      <c r="A10" s="274" t="s">
        <v>71</v>
      </c>
      <c r="B10" s="279"/>
      <c r="C10" s="279"/>
      <c r="D10" s="279"/>
      <c r="E10" s="279"/>
      <c r="F10" s="279"/>
      <c r="G10" s="279"/>
      <c r="H10" s="279"/>
      <c r="I10" s="279"/>
      <c r="J10" s="279"/>
    </row>
    <row r="11" spans="1:10" ht="16.5" thickTop="1" thickBot="1" x14ac:dyDescent="0.3">
      <c r="A11" s="99"/>
      <c r="B11" s="275" t="s">
        <v>72</v>
      </c>
      <c r="C11" s="276"/>
      <c r="D11" s="277" t="s">
        <v>73</v>
      </c>
      <c r="E11" s="277"/>
      <c r="F11" s="277"/>
      <c r="G11" s="277"/>
      <c r="H11" s="277"/>
      <c r="I11" s="100"/>
      <c r="J11" s="101"/>
    </row>
    <row r="12" spans="1:10" ht="16.5" thickTop="1" thickBot="1" x14ac:dyDescent="0.3">
      <c r="A12" s="98"/>
      <c r="B12" s="102" t="s">
        <v>74</v>
      </c>
      <c r="C12" s="103"/>
      <c r="D12" s="104" t="s">
        <v>75</v>
      </c>
      <c r="E12" s="36" t="s">
        <v>76</v>
      </c>
      <c r="F12" s="105" t="s">
        <v>77</v>
      </c>
      <c r="G12" s="106"/>
      <c r="H12" s="107"/>
      <c r="I12" s="108"/>
      <c r="J12" s="109"/>
    </row>
    <row r="13" spans="1:10" ht="16.5" thickTop="1" thickBot="1" x14ac:dyDescent="0.3">
      <c r="A13" s="110" t="s">
        <v>78</v>
      </c>
      <c r="B13" s="111" t="s">
        <v>79</v>
      </c>
      <c r="C13" s="112" t="s">
        <v>20</v>
      </c>
      <c r="D13" s="110" t="s">
        <v>80</v>
      </c>
      <c r="E13" s="41" t="s">
        <v>39</v>
      </c>
      <c r="F13" s="113" t="s">
        <v>81</v>
      </c>
      <c r="G13" s="113" t="s">
        <v>82</v>
      </c>
      <c r="H13" s="110" t="s">
        <v>83</v>
      </c>
      <c r="I13" s="114" t="s">
        <v>84</v>
      </c>
      <c r="J13" s="115" t="s">
        <v>85</v>
      </c>
    </row>
    <row r="14" spans="1:10" x14ac:dyDescent="0.25">
      <c r="A14" s="45"/>
      <c r="B14" s="46" t="s">
        <v>86</v>
      </c>
      <c r="C14" s="47">
        <v>845.92</v>
      </c>
      <c r="D14" s="48"/>
      <c r="E14" s="49"/>
      <c r="F14" s="49"/>
      <c r="G14" s="49"/>
      <c r="H14" s="50"/>
      <c r="I14" s="46"/>
      <c r="J14" s="51">
        <v>845.92</v>
      </c>
    </row>
    <row r="15" spans="1:10" x14ac:dyDescent="0.25">
      <c r="A15" s="52">
        <v>5</v>
      </c>
      <c r="B15" s="53" t="s">
        <v>87</v>
      </c>
      <c r="C15" s="54">
        <v>200</v>
      </c>
      <c r="D15" s="55"/>
      <c r="E15" s="56"/>
      <c r="F15" s="56"/>
      <c r="G15" s="56"/>
      <c r="H15" s="57"/>
      <c r="I15" s="58"/>
      <c r="J15" s="59">
        <f t="shared" ref="J15:J39" si="0">+J14+C15-H15</f>
        <v>1045.92</v>
      </c>
    </row>
    <row r="16" spans="1:10" x14ac:dyDescent="0.25">
      <c r="A16" s="52">
        <v>5</v>
      </c>
      <c r="B16" s="58" t="s">
        <v>88</v>
      </c>
      <c r="C16" s="54">
        <v>356</v>
      </c>
      <c r="D16" s="60" t="s">
        <v>39</v>
      </c>
      <c r="E16" s="56" t="s">
        <v>39</v>
      </c>
      <c r="F16" s="56" t="s">
        <v>39</v>
      </c>
      <c r="G16" s="56" t="s">
        <v>39</v>
      </c>
      <c r="H16" s="61"/>
      <c r="I16" s="58"/>
      <c r="J16" s="59">
        <f t="shared" si="0"/>
        <v>1401.92</v>
      </c>
    </row>
    <row r="17" spans="1:10" x14ac:dyDescent="0.25">
      <c r="A17" s="52">
        <v>5</v>
      </c>
      <c r="B17" s="58"/>
      <c r="C17" s="54"/>
      <c r="D17" s="60"/>
      <c r="E17" s="56"/>
      <c r="F17" s="56"/>
      <c r="G17" s="56"/>
      <c r="H17" s="61"/>
      <c r="I17" s="58"/>
      <c r="J17" s="59">
        <f t="shared" si="0"/>
        <v>1401.92</v>
      </c>
    </row>
    <row r="18" spans="1:10" x14ac:dyDescent="0.25">
      <c r="A18" s="52">
        <v>5</v>
      </c>
      <c r="B18" s="58"/>
      <c r="C18" s="54"/>
      <c r="D18" s="60"/>
      <c r="E18" s="56"/>
      <c r="F18" s="56"/>
      <c r="G18" s="56"/>
      <c r="H18" s="61"/>
      <c r="I18" s="58"/>
      <c r="J18" s="59">
        <f t="shared" si="0"/>
        <v>1401.92</v>
      </c>
    </row>
    <row r="19" spans="1:10" x14ac:dyDescent="0.25">
      <c r="A19" s="52">
        <v>5</v>
      </c>
      <c r="B19" s="58"/>
      <c r="C19" s="54"/>
      <c r="D19" s="60"/>
      <c r="E19" s="56"/>
      <c r="F19" s="56"/>
      <c r="G19" s="56"/>
      <c r="H19" s="61"/>
      <c r="I19" s="58"/>
      <c r="J19" s="59">
        <f t="shared" si="0"/>
        <v>1401.92</v>
      </c>
    </row>
    <row r="20" spans="1:10" x14ac:dyDescent="0.25">
      <c r="A20" s="52">
        <v>5</v>
      </c>
      <c r="B20" s="58"/>
      <c r="C20" s="54"/>
      <c r="D20" s="60"/>
      <c r="E20" s="56"/>
      <c r="F20" s="56"/>
      <c r="G20" s="56"/>
      <c r="H20" s="61"/>
      <c r="I20" s="58"/>
      <c r="J20" s="59">
        <f t="shared" si="0"/>
        <v>1401.92</v>
      </c>
    </row>
    <row r="21" spans="1:10" x14ac:dyDescent="0.25">
      <c r="A21" s="52">
        <v>5</v>
      </c>
      <c r="B21" s="58"/>
      <c r="C21" s="54"/>
      <c r="D21" s="60"/>
      <c r="E21" s="56"/>
      <c r="F21" s="56"/>
      <c r="G21" s="56"/>
      <c r="H21" s="57"/>
      <c r="I21" s="58"/>
      <c r="J21" s="59">
        <f t="shared" si="0"/>
        <v>1401.92</v>
      </c>
    </row>
    <row r="22" spans="1:10" x14ac:dyDescent="0.25">
      <c r="A22" s="52">
        <v>5</v>
      </c>
      <c r="B22" s="58"/>
      <c r="C22" s="54"/>
      <c r="D22" s="60"/>
      <c r="E22" s="56"/>
      <c r="F22" s="56"/>
      <c r="G22" s="56"/>
      <c r="H22" s="61"/>
      <c r="I22" s="58"/>
      <c r="J22" s="59">
        <f t="shared" si="0"/>
        <v>1401.92</v>
      </c>
    </row>
    <row r="23" spans="1:10" x14ac:dyDescent="0.25">
      <c r="A23" s="52">
        <v>5</v>
      </c>
      <c r="B23" s="58"/>
      <c r="C23" s="54"/>
      <c r="D23" s="60"/>
      <c r="E23" s="56"/>
      <c r="F23" s="56"/>
      <c r="G23" s="56"/>
      <c r="H23" s="61"/>
      <c r="I23" s="58"/>
      <c r="J23" s="59">
        <f t="shared" si="0"/>
        <v>1401.92</v>
      </c>
    </row>
    <row r="24" spans="1:10" x14ac:dyDescent="0.25">
      <c r="A24" s="52">
        <v>5</v>
      </c>
      <c r="B24" s="58"/>
      <c r="C24" s="54"/>
      <c r="D24" s="60" t="s">
        <v>89</v>
      </c>
      <c r="E24" s="56">
        <v>112104</v>
      </c>
      <c r="F24" s="56">
        <v>11512</v>
      </c>
      <c r="G24" s="56"/>
      <c r="H24" s="61"/>
      <c r="I24" s="58" t="s">
        <v>90</v>
      </c>
      <c r="J24" s="59">
        <f t="shared" si="0"/>
        <v>1401.92</v>
      </c>
    </row>
    <row r="25" spans="1:10" x14ac:dyDescent="0.25">
      <c r="A25" s="52">
        <v>7</v>
      </c>
      <c r="B25" s="58" t="s">
        <v>39</v>
      </c>
      <c r="C25" s="54">
        <v>0</v>
      </c>
      <c r="D25" s="60"/>
      <c r="E25" s="56">
        <v>122001</v>
      </c>
      <c r="F25" s="56">
        <v>11515</v>
      </c>
      <c r="G25" s="56"/>
      <c r="H25" s="61"/>
      <c r="I25" s="58"/>
      <c r="J25" s="59">
        <f t="shared" si="0"/>
        <v>1401.92</v>
      </c>
    </row>
    <row r="26" spans="1:10" x14ac:dyDescent="0.25">
      <c r="A26" s="52">
        <v>5</v>
      </c>
      <c r="B26" s="58"/>
      <c r="C26" s="54"/>
      <c r="D26" s="60" t="s">
        <v>89</v>
      </c>
      <c r="E26" s="56">
        <v>112104</v>
      </c>
      <c r="F26" s="56">
        <v>11516</v>
      </c>
      <c r="G26" s="56"/>
      <c r="H26" s="61"/>
      <c r="I26" s="58"/>
      <c r="J26" s="59">
        <f t="shared" si="0"/>
        <v>1401.92</v>
      </c>
    </row>
    <row r="27" spans="1:10" x14ac:dyDescent="0.25">
      <c r="A27" s="52">
        <v>11</v>
      </c>
      <c r="B27" s="58"/>
      <c r="C27" s="54"/>
      <c r="D27" s="60" t="s">
        <v>91</v>
      </c>
      <c r="E27" s="56">
        <v>112102</v>
      </c>
      <c r="F27" s="56">
        <v>11517</v>
      </c>
      <c r="G27" s="56"/>
      <c r="H27" s="61"/>
      <c r="I27" s="58"/>
      <c r="J27" s="59">
        <f t="shared" si="0"/>
        <v>1401.92</v>
      </c>
    </row>
    <row r="28" spans="1:10" x14ac:dyDescent="0.25">
      <c r="A28" s="52">
        <v>12</v>
      </c>
      <c r="B28" s="58"/>
      <c r="C28" s="54"/>
      <c r="D28" s="60" t="s">
        <v>92</v>
      </c>
      <c r="E28" s="56">
        <v>122001</v>
      </c>
      <c r="F28" s="56">
        <v>11518</v>
      </c>
      <c r="G28" s="56"/>
      <c r="H28" s="61"/>
      <c r="I28" s="58"/>
      <c r="J28" s="59">
        <f t="shared" si="0"/>
        <v>1401.92</v>
      </c>
    </row>
    <row r="29" spans="1:10" x14ac:dyDescent="0.25">
      <c r="A29" s="52">
        <v>12</v>
      </c>
      <c r="B29" s="58" t="s">
        <v>88</v>
      </c>
      <c r="C29" s="54">
        <v>78</v>
      </c>
      <c r="D29" s="60"/>
      <c r="E29" s="56"/>
      <c r="F29" s="56"/>
      <c r="G29" s="56"/>
      <c r="H29" s="61"/>
      <c r="I29" s="58"/>
      <c r="J29" s="59">
        <f t="shared" si="0"/>
        <v>1479.92</v>
      </c>
    </row>
    <row r="30" spans="1:10" x14ac:dyDescent="0.25">
      <c r="A30" s="52">
        <v>12</v>
      </c>
      <c r="B30" s="58"/>
      <c r="C30" s="54"/>
      <c r="D30" s="60" t="s">
        <v>93</v>
      </c>
      <c r="E30" s="56">
        <v>143402</v>
      </c>
      <c r="F30" s="56">
        <v>11519</v>
      </c>
      <c r="G30" s="56"/>
      <c r="H30" s="61"/>
      <c r="I30" s="58" t="s">
        <v>94</v>
      </c>
      <c r="J30" s="59">
        <f t="shared" si="0"/>
        <v>1479.92</v>
      </c>
    </row>
    <row r="31" spans="1:10" x14ac:dyDescent="0.25">
      <c r="A31" s="52">
        <v>12</v>
      </c>
      <c r="B31" s="58"/>
      <c r="C31" s="54"/>
      <c r="D31" s="60" t="s">
        <v>95</v>
      </c>
      <c r="E31" s="56">
        <v>122013</v>
      </c>
      <c r="F31" s="56">
        <v>11521</v>
      </c>
      <c r="G31" s="56"/>
      <c r="H31" s="61"/>
      <c r="I31" s="58"/>
      <c r="J31" s="59">
        <f t="shared" si="0"/>
        <v>1479.92</v>
      </c>
    </row>
    <row r="32" spans="1:10" x14ac:dyDescent="0.25">
      <c r="A32" s="52">
        <v>12</v>
      </c>
      <c r="B32" s="58"/>
      <c r="C32" s="54"/>
      <c r="D32" s="60" t="s">
        <v>96</v>
      </c>
      <c r="E32" s="56">
        <v>122012</v>
      </c>
      <c r="F32" s="56">
        <v>11522</v>
      </c>
      <c r="G32" s="56"/>
      <c r="H32" s="54"/>
      <c r="I32" s="62" t="s">
        <v>97</v>
      </c>
      <c r="J32" s="59">
        <f t="shared" si="0"/>
        <v>1479.92</v>
      </c>
    </row>
    <row r="33" spans="1:10" x14ac:dyDescent="0.25">
      <c r="A33" s="52">
        <v>12</v>
      </c>
      <c r="B33" s="58"/>
      <c r="C33" s="54"/>
      <c r="D33" s="60" t="s">
        <v>98</v>
      </c>
      <c r="E33" s="56">
        <v>112199</v>
      </c>
      <c r="F33" s="56">
        <v>11524</v>
      </c>
      <c r="G33" s="56"/>
      <c r="H33" s="63"/>
      <c r="I33" s="58"/>
      <c r="J33" s="59">
        <f t="shared" si="0"/>
        <v>1479.92</v>
      </c>
    </row>
    <row r="34" spans="1:10" x14ac:dyDescent="0.25">
      <c r="A34" s="52">
        <v>13</v>
      </c>
      <c r="B34" s="58"/>
      <c r="C34" s="54"/>
      <c r="D34" s="60" t="s">
        <v>99</v>
      </c>
      <c r="E34" s="56">
        <v>112104</v>
      </c>
      <c r="F34" s="56">
        <v>11525</v>
      </c>
      <c r="G34" s="56"/>
      <c r="H34" s="61"/>
      <c r="I34" s="58" t="s">
        <v>100</v>
      </c>
      <c r="J34" s="59">
        <f t="shared" si="0"/>
        <v>1479.92</v>
      </c>
    </row>
    <row r="35" spans="1:10" x14ac:dyDescent="0.25">
      <c r="A35" s="52">
        <v>13</v>
      </c>
      <c r="B35" s="58"/>
      <c r="C35" s="54"/>
      <c r="D35" s="60" t="s">
        <v>101</v>
      </c>
      <c r="E35" s="56">
        <v>121001</v>
      </c>
      <c r="F35" s="56">
        <v>11527</v>
      </c>
      <c r="G35" s="56"/>
      <c r="H35" s="61"/>
      <c r="I35" s="58" t="s">
        <v>102</v>
      </c>
      <c r="J35" s="59">
        <f t="shared" si="0"/>
        <v>1479.92</v>
      </c>
    </row>
    <row r="36" spans="1:10" x14ac:dyDescent="0.25">
      <c r="A36" s="52">
        <v>13</v>
      </c>
      <c r="B36" s="58"/>
      <c r="C36" s="54"/>
      <c r="D36" s="60" t="s">
        <v>103</v>
      </c>
      <c r="E36" s="56">
        <v>122021</v>
      </c>
      <c r="F36" s="56">
        <v>11533</v>
      </c>
      <c r="G36" s="56"/>
      <c r="H36" s="61"/>
      <c r="I36" s="58" t="s">
        <v>104</v>
      </c>
      <c r="J36" s="59">
        <f t="shared" si="0"/>
        <v>1479.92</v>
      </c>
    </row>
    <row r="37" spans="1:10" x14ac:dyDescent="0.25">
      <c r="A37" s="52">
        <v>18</v>
      </c>
      <c r="B37" s="58"/>
      <c r="C37" s="54"/>
      <c r="D37" s="60" t="s">
        <v>105</v>
      </c>
      <c r="E37" s="56">
        <v>122001</v>
      </c>
      <c r="F37" s="56">
        <v>11535</v>
      </c>
      <c r="G37" s="56"/>
      <c r="H37" s="61"/>
      <c r="I37" s="58"/>
      <c r="J37" s="59">
        <f t="shared" si="0"/>
        <v>1479.92</v>
      </c>
    </row>
    <row r="38" spans="1:10" x14ac:dyDescent="0.25">
      <c r="A38" s="52">
        <v>18</v>
      </c>
      <c r="B38" s="58"/>
      <c r="C38" s="54"/>
      <c r="D38" s="60" t="s">
        <v>106</v>
      </c>
      <c r="E38" s="56">
        <v>143408</v>
      </c>
      <c r="F38" s="56">
        <v>11536</v>
      </c>
      <c r="G38" s="56"/>
      <c r="H38" s="61"/>
      <c r="I38" s="58"/>
      <c r="J38" s="59">
        <f t="shared" si="0"/>
        <v>1479.92</v>
      </c>
    </row>
    <row r="39" spans="1:10" x14ac:dyDescent="0.25">
      <c r="A39" s="52">
        <v>19</v>
      </c>
      <c r="B39" s="58" t="s">
        <v>107</v>
      </c>
      <c r="C39" s="54">
        <v>50000</v>
      </c>
      <c r="D39" s="60"/>
      <c r="E39" s="56"/>
      <c r="F39" s="56"/>
      <c r="G39" s="56"/>
      <c r="H39" s="61"/>
      <c r="I39" s="58"/>
      <c r="J39" s="59">
        <f t="shared" si="0"/>
        <v>51479.92</v>
      </c>
    </row>
    <row r="40" spans="1:10" x14ac:dyDescent="0.25">
      <c r="A40" s="52"/>
      <c r="B40" s="64" t="s">
        <v>108</v>
      </c>
      <c r="C40" s="65">
        <f>SUM(C14:C39)</f>
        <v>51479.92</v>
      </c>
      <c r="D40" s="66"/>
      <c r="E40" s="67"/>
      <c r="F40" s="67"/>
      <c r="G40" s="68"/>
      <c r="H40" s="69">
        <f>SUM(H14:H39)</f>
        <v>0</v>
      </c>
      <c r="I40" s="70"/>
      <c r="J40" s="71">
        <f>+J39</f>
        <v>51479.92</v>
      </c>
    </row>
    <row r="41" spans="1:10" x14ac:dyDescent="0.25">
      <c r="A41" s="98"/>
      <c r="B41" s="98"/>
      <c r="C41" s="98"/>
      <c r="D41" s="98"/>
      <c r="E41" s="98"/>
      <c r="F41" s="98"/>
      <c r="G41" s="116"/>
      <c r="H41" s="98"/>
      <c r="I41" s="98"/>
      <c r="J41" s="98"/>
    </row>
    <row r="42" spans="1:10" x14ac:dyDescent="0.25">
      <c r="A42" s="278" t="s">
        <v>109</v>
      </c>
      <c r="B42" s="278"/>
      <c r="C42" s="278"/>
      <c r="D42" s="278"/>
      <c r="E42" s="278"/>
      <c r="F42" s="278"/>
      <c r="G42" s="278"/>
      <c r="H42" s="278"/>
      <c r="I42" s="278"/>
      <c r="J42" s="278"/>
    </row>
    <row r="43" spans="1:10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72"/>
      <c r="B46" s="72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272" t="s">
        <v>66</v>
      </c>
      <c r="B47" s="272"/>
      <c r="C47" s="272"/>
      <c r="D47" s="272"/>
      <c r="E47" s="272"/>
      <c r="F47" s="272"/>
      <c r="G47" s="272"/>
      <c r="H47" s="272"/>
      <c r="I47" s="272"/>
      <c r="J47" s="272"/>
    </row>
    <row r="49" spans="1:10" x14ac:dyDescent="0.25">
      <c r="A49" s="273" t="s">
        <v>67</v>
      </c>
      <c r="B49" s="273"/>
      <c r="C49" s="273"/>
      <c r="D49" s="273"/>
      <c r="E49" s="273"/>
      <c r="F49" s="273"/>
      <c r="G49" s="273"/>
      <c r="H49" s="273"/>
      <c r="I49" s="273"/>
      <c r="J49" s="273"/>
    </row>
    <row r="50" spans="1:10" x14ac:dyDescent="0.25">
      <c r="A50" s="273" t="s">
        <v>68</v>
      </c>
      <c r="B50" s="273"/>
      <c r="C50" s="273"/>
      <c r="D50" s="273"/>
      <c r="E50" s="273"/>
      <c r="F50" s="273"/>
      <c r="G50" s="273"/>
      <c r="H50" s="273"/>
      <c r="I50" s="273"/>
      <c r="J50" s="273"/>
    </row>
    <row r="51" spans="1:10" x14ac:dyDescent="0.25">
      <c r="A51" s="272" t="s">
        <v>69</v>
      </c>
      <c r="B51" s="272"/>
      <c r="C51" s="272"/>
      <c r="D51" s="272"/>
      <c r="E51" s="272"/>
      <c r="F51" s="272"/>
      <c r="G51" s="272"/>
      <c r="H51" s="272"/>
      <c r="I51" s="272"/>
      <c r="J51" s="272"/>
    </row>
    <row r="52" spans="1:10" x14ac:dyDescent="0.25">
      <c r="A52" s="274" t="s">
        <v>110</v>
      </c>
      <c r="B52" s="272"/>
      <c r="C52" s="272"/>
      <c r="D52" s="272"/>
      <c r="E52" s="272"/>
      <c r="F52" s="272"/>
      <c r="G52" s="272"/>
      <c r="H52" s="272"/>
      <c r="I52" s="272"/>
      <c r="J52" s="272"/>
    </row>
    <row r="53" spans="1:10" ht="15.75" thickBot="1" x14ac:dyDescent="0.3">
      <c r="A53" s="274" t="s">
        <v>71</v>
      </c>
      <c r="B53" s="272"/>
      <c r="C53" s="272"/>
      <c r="D53" s="272"/>
      <c r="E53" s="272"/>
      <c r="F53" s="272"/>
      <c r="G53" s="272"/>
      <c r="H53" s="272"/>
      <c r="I53" s="272"/>
      <c r="J53" s="272"/>
    </row>
    <row r="54" spans="1:10" ht="16.5" thickTop="1" thickBot="1" x14ac:dyDescent="0.3">
      <c r="A54" s="31"/>
      <c r="B54" s="268" t="s">
        <v>72</v>
      </c>
      <c r="C54" s="269"/>
      <c r="D54" s="270" t="s">
        <v>73</v>
      </c>
      <c r="E54" s="270"/>
      <c r="F54" s="270"/>
      <c r="G54" s="270"/>
      <c r="H54" s="270"/>
      <c r="I54" s="32"/>
      <c r="J54" s="33"/>
    </row>
    <row r="55" spans="1:10" ht="15.75" thickTop="1" x14ac:dyDescent="0.25">
      <c r="A55" s="1"/>
      <c r="B55" s="34" t="s">
        <v>74</v>
      </c>
      <c r="C55" s="40" t="s">
        <v>20</v>
      </c>
      <c r="D55" s="35" t="s">
        <v>75</v>
      </c>
      <c r="E55" s="37" t="s">
        <v>111</v>
      </c>
      <c r="F55" s="37" t="s">
        <v>77</v>
      </c>
      <c r="G55" s="37"/>
      <c r="H55" s="35"/>
      <c r="I55" s="73"/>
      <c r="J55" s="74"/>
    </row>
    <row r="56" spans="1:10" ht="15.75" thickBot="1" x14ac:dyDescent="0.3">
      <c r="A56" s="38" t="s">
        <v>78</v>
      </c>
      <c r="B56" s="39" t="s">
        <v>79</v>
      </c>
      <c r="C56" s="75"/>
      <c r="D56" s="38" t="s">
        <v>80</v>
      </c>
      <c r="E56" s="42" t="s">
        <v>39</v>
      </c>
      <c r="F56" s="42" t="s">
        <v>81</v>
      </c>
      <c r="G56" s="42" t="s">
        <v>82</v>
      </c>
      <c r="H56" s="38" t="s">
        <v>83</v>
      </c>
      <c r="I56" s="43" t="s">
        <v>84</v>
      </c>
      <c r="J56" s="44" t="s">
        <v>85</v>
      </c>
    </row>
    <row r="57" spans="1:10" x14ac:dyDescent="0.25">
      <c r="A57" s="45"/>
      <c r="B57" s="46" t="s">
        <v>112</v>
      </c>
      <c r="C57" s="47">
        <f>C40</f>
        <v>51479.92</v>
      </c>
      <c r="D57" s="76"/>
      <c r="E57" s="77"/>
      <c r="F57" s="77"/>
      <c r="G57" s="77"/>
      <c r="H57" s="78">
        <f>H40</f>
        <v>0</v>
      </c>
      <c r="I57" s="79"/>
      <c r="J57" s="51">
        <f>J40</f>
        <v>51479.92</v>
      </c>
    </row>
    <row r="58" spans="1:10" x14ac:dyDescent="0.25">
      <c r="A58" s="52">
        <v>19</v>
      </c>
      <c r="B58" s="58"/>
      <c r="C58" s="54"/>
      <c r="D58" s="60" t="s">
        <v>113</v>
      </c>
      <c r="E58" s="56">
        <v>122018</v>
      </c>
      <c r="F58" s="56">
        <v>11537</v>
      </c>
      <c r="G58" s="56"/>
      <c r="H58" s="61">
        <v>411.57</v>
      </c>
      <c r="I58" s="80"/>
      <c r="J58" s="59">
        <f t="shared" ref="J58:J84" si="1">+J57+C58-H58</f>
        <v>51068.35</v>
      </c>
    </row>
    <row r="59" spans="1:10" x14ac:dyDescent="0.25">
      <c r="A59" s="52">
        <v>20</v>
      </c>
      <c r="B59" s="58"/>
      <c r="C59" s="54"/>
      <c r="D59" s="60" t="s">
        <v>114</v>
      </c>
      <c r="E59" s="56">
        <v>112102</v>
      </c>
      <c r="F59" s="56">
        <v>11538</v>
      </c>
      <c r="G59" s="56"/>
      <c r="H59" s="61">
        <v>500</v>
      </c>
      <c r="I59" s="80"/>
      <c r="J59" s="59">
        <f t="shared" si="1"/>
        <v>50568.35</v>
      </c>
    </row>
    <row r="60" spans="1:10" x14ac:dyDescent="0.25">
      <c r="A60" s="52">
        <v>20</v>
      </c>
      <c r="B60" s="58"/>
      <c r="C60" s="54"/>
      <c r="D60" s="60" t="s">
        <v>115</v>
      </c>
      <c r="E60" s="56">
        <v>121026</v>
      </c>
      <c r="F60" s="56">
        <v>11539</v>
      </c>
      <c r="G60" s="56"/>
      <c r="H60" s="61">
        <v>1500</v>
      </c>
      <c r="I60" s="80"/>
      <c r="J60" s="59">
        <f t="shared" si="1"/>
        <v>49068.35</v>
      </c>
    </row>
    <row r="61" spans="1:10" x14ac:dyDescent="0.25">
      <c r="A61" s="52">
        <v>21</v>
      </c>
      <c r="B61" s="58"/>
      <c r="C61" s="54"/>
      <c r="D61" s="60" t="s">
        <v>116</v>
      </c>
      <c r="E61" s="56">
        <v>111103</v>
      </c>
      <c r="F61" s="56">
        <v>11540</v>
      </c>
      <c r="G61" s="56"/>
      <c r="H61" s="61">
        <v>2706.77</v>
      </c>
      <c r="I61" s="80"/>
      <c r="J61" s="59">
        <f t="shared" si="1"/>
        <v>46361.58</v>
      </c>
    </row>
    <row r="62" spans="1:10" x14ac:dyDescent="0.25">
      <c r="A62" s="52">
        <v>21</v>
      </c>
      <c r="B62" s="58"/>
      <c r="C62" s="54"/>
      <c r="D62" s="60" t="s">
        <v>116</v>
      </c>
      <c r="E62" s="56">
        <v>111103</v>
      </c>
      <c r="F62" s="56">
        <v>11541</v>
      </c>
      <c r="G62" s="56"/>
      <c r="H62" s="61">
        <v>3190.94</v>
      </c>
      <c r="I62" s="80"/>
      <c r="J62" s="59">
        <f t="shared" si="1"/>
        <v>43170.64</v>
      </c>
    </row>
    <row r="63" spans="1:10" x14ac:dyDescent="0.25">
      <c r="A63" s="52">
        <v>21</v>
      </c>
      <c r="B63" s="58"/>
      <c r="C63" s="54"/>
      <c r="D63" s="60" t="s">
        <v>116</v>
      </c>
      <c r="E63" s="56">
        <v>111103</v>
      </c>
      <c r="F63" s="56">
        <v>11542</v>
      </c>
      <c r="G63" s="56"/>
      <c r="H63" s="61">
        <v>2433.14</v>
      </c>
      <c r="I63" s="80"/>
      <c r="J63" s="59">
        <f t="shared" si="1"/>
        <v>40737.5</v>
      </c>
    </row>
    <row r="64" spans="1:10" x14ac:dyDescent="0.25">
      <c r="A64" s="52">
        <v>21</v>
      </c>
      <c r="B64" s="58"/>
      <c r="C64" s="54"/>
      <c r="D64" s="60" t="s">
        <v>116</v>
      </c>
      <c r="E64" s="56">
        <v>111103</v>
      </c>
      <c r="F64" s="56">
        <v>11543</v>
      </c>
      <c r="G64" s="56"/>
      <c r="H64" s="61">
        <v>2124.16</v>
      </c>
      <c r="I64" s="80"/>
      <c r="J64" s="59">
        <f t="shared" si="1"/>
        <v>38613.339999999997</v>
      </c>
    </row>
    <row r="65" spans="1:10" x14ac:dyDescent="0.25">
      <c r="A65" s="52">
        <v>21</v>
      </c>
      <c r="B65" s="58"/>
      <c r="C65" s="54"/>
      <c r="D65" s="60" t="s">
        <v>116</v>
      </c>
      <c r="E65" s="56">
        <v>111103</v>
      </c>
      <c r="F65" s="56">
        <v>11544</v>
      </c>
      <c r="G65" s="56"/>
      <c r="H65" s="61">
        <v>2160</v>
      </c>
      <c r="I65" s="80"/>
      <c r="J65" s="59">
        <f t="shared" si="1"/>
        <v>36453.339999999997</v>
      </c>
    </row>
    <row r="66" spans="1:10" x14ac:dyDescent="0.25">
      <c r="A66" s="52">
        <v>21</v>
      </c>
      <c r="B66" s="58"/>
      <c r="C66" s="54"/>
      <c r="D66" s="60" t="s">
        <v>116</v>
      </c>
      <c r="E66" s="56">
        <v>111103</v>
      </c>
      <c r="F66" s="56">
        <v>11545</v>
      </c>
      <c r="G66" s="56"/>
      <c r="H66" s="61">
        <v>2260</v>
      </c>
      <c r="I66" s="80"/>
      <c r="J66" s="59">
        <f t="shared" si="1"/>
        <v>34193.339999999997</v>
      </c>
    </row>
    <row r="67" spans="1:10" x14ac:dyDescent="0.25">
      <c r="A67" s="52">
        <v>21</v>
      </c>
      <c r="B67" s="58"/>
      <c r="C67" s="54"/>
      <c r="D67" s="60" t="s">
        <v>116</v>
      </c>
      <c r="E67" s="56">
        <v>111103</v>
      </c>
      <c r="F67" s="56">
        <v>11546</v>
      </c>
      <c r="G67" s="56"/>
      <c r="H67" s="61">
        <v>1556</v>
      </c>
      <c r="I67" s="80" t="s">
        <v>117</v>
      </c>
      <c r="J67" s="59">
        <f t="shared" si="1"/>
        <v>32637.339999999997</v>
      </c>
    </row>
    <row r="68" spans="1:10" x14ac:dyDescent="0.25">
      <c r="A68" s="52">
        <v>21</v>
      </c>
      <c r="B68" s="58"/>
      <c r="C68" s="54"/>
      <c r="D68" s="60" t="s">
        <v>118</v>
      </c>
      <c r="E68" s="56">
        <v>111102</v>
      </c>
      <c r="F68" s="56">
        <v>11549</v>
      </c>
      <c r="G68" s="56"/>
      <c r="H68" s="61">
        <v>2100</v>
      </c>
      <c r="I68" s="80"/>
      <c r="J68" s="59">
        <f t="shared" si="1"/>
        <v>30537.339999999997</v>
      </c>
    </row>
    <row r="69" spans="1:10" x14ac:dyDescent="0.25">
      <c r="A69" s="52">
        <v>21</v>
      </c>
      <c r="B69" s="58"/>
      <c r="C69" s="54"/>
      <c r="D69" s="60" t="s">
        <v>119</v>
      </c>
      <c r="E69" s="56">
        <v>121005</v>
      </c>
      <c r="F69" s="56">
        <v>11550</v>
      </c>
      <c r="G69" s="56"/>
      <c r="H69" s="61">
        <v>4376.34</v>
      </c>
      <c r="I69" s="80"/>
      <c r="J69" s="59">
        <f t="shared" si="1"/>
        <v>26160.999999999996</v>
      </c>
    </row>
    <row r="70" spans="1:10" x14ac:dyDescent="0.25">
      <c r="A70" s="52">
        <v>21</v>
      </c>
      <c r="B70" s="58"/>
      <c r="C70" s="54"/>
      <c r="D70" s="60" t="s">
        <v>120</v>
      </c>
      <c r="E70" s="56">
        <v>143402</v>
      </c>
      <c r="F70" s="56">
        <v>11551</v>
      </c>
      <c r="G70" s="56"/>
      <c r="H70" s="61">
        <v>1271.3</v>
      </c>
      <c r="I70" s="80"/>
      <c r="J70" s="59">
        <f t="shared" si="1"/>
        <v>24889.699999999997</v>
      </c>
    </row>
    <row r="71" spans="1:10" x14ac:dyDescent="0.25">
      <c r="A71" s="52">
        <v>21</v>
      </c>
      <c r="B71" s="58"/>
      <c r="C71" s="54"/>
      <c r="D71" s="60" t="s">
        <v>121</v>
      </c>
      <c r="E71" s="56">
        <v>122018</v>
      </c>
      <c r="F71" s="56">
        <v>11552</v>
      </c>
      <c r="G71" s="56"/>
      <c r="H71" s="61">
        <v>1850</v>
      </c>
      <c r="I71" s="58"/>
      <c r="J71" s="59">
        <f t="shared" si="1"/>
        <v>23039.699999999997</v>
      </c>
    </row>
    <row r="72" spans="1:10" x14ac:dyDescent="0.25">
      <c r="A72" s="52">
        <v>25</v>
      </c>
      <c r="B72" s="58"/>
      <c r="C72" s="54"/>
      <c r="D72" s="55" t="s">
        <v>122</v>
      </c>
      <c r="E72" s="56">
        <v>122014</v>
      </c>
      <c r="F72" s="56">
        <v>11555</v>
      </c>
      <c r="G72" s="56"/>
      <c r="H72" s="61">
        <v>950</v>
      </c>
      <c r="I72" s="58" t="s">
        <v>123</v>
      </c>
      <c r="J72" s="59">
        <f t="shared" si="1"/>
        <v>22089.699999999997</v>
      </c>
    </row>
    <row r="73" spans="1:10" x14ac:dyDescent="0.25">
      <c r="A73" s="52">
        <v>25</v>
      </c>
      <c r="B73" s="58"/>
      <c r="C73" s="54"/>
      <c r="D73" s="55" t="s">
        <v>124</v>
      </c>
      <c r="E73" s="56">
        <v>121005</v>
      </c>
      <c r="F73" s="56">
        <v>11557</v>
      </c>
      <c r="G73" s="56"/>
      <c r="H73" s="61">
        <v>720</v>
      </c>
      <c r="I73" s="58"/>
      <c r="J73" s="59">
        <f t="shared" si="1"/>
        <v>21369.699999999997</v>
      </c>
    </row>
    <row r="74" spans="1:10" x14ac:dyDescent="0.25">
      <c r="A74" s="52">
        <v>25</v>
      </c>
      <c r="B74" s="58"/>
      <c r="C74" s="54"/>
      <c r="D74" s="55" t="s">
        <v>125</v>
      </c>
      <c r="E74" s="56">
        <v>122005</v>
      </c>
      <c r="F74" s="56">
        <v>11558</v>
      </c>
      <c r="G74" s="56"/>
      <c r="H74" s="61">
        <v>320</v>
      </c>
      <c r="I74" s="58"/>
      <c r="J74" s="59">
        <f t="shared" si="1"/>
        <v>21049.699999999997</v>
      </c>
    </row>
    <row r="75" spans="1:10" x14ac:dyDescent="0.25">
      <c r="A75" s="52">
        <v>25</v>
      </c>
      <c r="B75" s="58"/>
      <c r="C75" s="54"/>
      <c r="D75" s="55" t="s">
        <v>126</v>
      </c>
      <c r="E75" s="56">
        <v>122006</v>
      </c>
      <c r="F75" s="56">
        <v>11559</v>
      </c>
      <c r="G75" s="56"/>
      <c r="H75" s="61">
        <v>150</v>
      </c>
      <c r="I75" s="58"/>
      <c r="J75" s="59">
        <f t="shared" si="1"/>
        <v>20899.699999999997</v>
      </c>
    </row>
    <row r="76" spans="1:10" x14ac:dyDescent="0.25">
      <c r="A76" s="52">
        <v>25</v>
      </c>
      <c r="B76" s="58"/>
      <c r="C76" s="54"/>
      <c r="D76" s="55" t="s">
        <v>125</v>
      </c>
      <c r="E76" s="56">
        <v>122005</v>
      </c>
      <c r="F76" s="56">
        <v>11560</v>
      </c>
      <c r="G76" s="56"/>
      <c r="H76" s="61">
        <v>2200</v>
      </c>
      <c r="I76" s="58"/>
      <c r="J76" s="59">
        <f t="shared" si="1"/>
        <v>18699.699999999997</v>
      </c>
    </row>
    <row r="77" spans="1:10" x14ac:dyDescent="0.25">
      <c r="A77" s="52">
        <v>25</v>
      </c>
      <c r="B77" s="58"/>
      <c r="C77" s="54"/>
      <c r="D77" s="81" t="s">
        <v>127</v>
      </c>
      <c r="E77" s="56">
        <v>121001</v>
      </c>
      <c r="F77" s="56">
        <v>11561</v>
      </c>
      <c r="G77" s="56"/>
      <c r="H77" s="61">
        <v>125</v>
      </c>
      <c r="I77" s="58"/>
      <c r="J77" s="59">
        <f t="shared" si="1"/>
        <v>18574.699999999997</v>
      </c>
    </row>
    <row r="78" spans="1:10" x14ac:dyDescent="0.25">
      <c r="A78" s="52">
        <v>25</v>
      </c>
      <c r="B78" s="58"/>
      <c r="C78" s="54"/>
      <c r="D78" s="81" t="s">
        <v>128</v>
      </c>
      <c r="E78" s="56">
        <v>143408</v>
      </c>
      <c r="F78" s="56">
        <v>11562</v>
      </c>
      <c r="G78" s="56"/>
      <c r="H78" s="61">
        <v>258.94</v>
      </c>
      <c r="I78" s="58"/>
      <c r="J78" s="59">
        <f t="shared" si="1"/>
        <v>18315.759999999998</v>
      </c>
    </row>
    <row r="79" spans="1:10" x14ac:dyDescent="0.25">
      <c r="A79" s="52">
        <v>25</v>
      </c>
      <c r="B79" s="58"/>
      <c r="C79" s="54"/>
      <c r="D79" s="81" t="s">
        <v>129</v>
      </c>
      <c r="E79" s="56">
        <v>160001</v>
      </c>
      <c r="F79" s="56">
        <v>11563</v>
      </c>
      <c r="G79" s="56"/>
      <c r="H79" s="61">
        <v>1050</v>
      </c>
      <c r="I79" s="58"/>
      <c r="J79" s="59">
        <f t="shared" si="1"/>
        <v>17265.759999999998</v>
      </c>
    </row>
    <row r="80" spans="1:10" x14ac:dyDescent="0.25">
      <c r="A80" s="52">
        <v>25</v>
      </c>
      <c r="B80" s="58"/>
      <c r="C80" s="54"/>
      <c r="D80" s="81" t="s">
        <v>130</v>
      </c>
      <c r="E80" s="56">
        <v>111103</v>
      </c>
      <c r="F80" s="56">
        <v>11564</v>
      </c>
      <c r="G80" s="82"/>
      <c r="H80" s="61">
        <v>224</v>
      </c>
      <c r="I80" s="58"/>
      <c r="J80" s="59">
        <f t="shared" si="1"/>
        <v>17041.759999999998</v>
      </c>
    </row>
    <row r="81" spans="1:10" x14ac:dyDescent="0.25">
      <c r="A81" s="52">
        <v>25</v>
      </c>
      <c r="B81" s="58"/>
      <c r="C81" s="54"/>
      <c r="D81" s="81" t="s">
        <v>130</v>
      </c>
      <c r="E81" s="56">
        <v>111103</v>
      </c>
      <c r="F81" s="56">
        <v>11565</v>
      </c>
      <c r="G81" s="56"/>
      <c r="H81" s="61">
        <v>140</v>
      </c>
      <c r="I81" s="58"/>
      <c r="J81" s="59">
        <f t="shared" si="1"/>
        <v>16901.759999999998</v>
      </c>
    </row>
    <row r="82" spans="1:10" x14ac:dyDescent="0.25">
      <c r="A82" s="52">
        <v>25</v>
      </c>
      <c r="B82" s="58"/>
      <c r="C82" s="54"/>
      <c r="D82" s="55" t="s">
        <v>131</v>
      </c>
      <c r="E82" s="83" t="s">
        <v>132</v>
      </c>
      <c r="F82" s="3">
        <v>11566</v>
      </c>
      <c r="G82" s="84"/>
      <c r="H82" s="61">
        <v>2521</v>
      </c>
      <c r="I82" s="58"/>
      <c r="J82" s="59">
        <f t="shared" si="1"/>
        <v>14380.759999999998</v>
      </c>
    </row>
    <row r="83" spans="1:10" x14ac:dyDescent="0.25">
      <c r="A83" s="52">
        <v>25</v>
      </c>
      <c r="B83" s="58"/>
      <c r="C83" s="54"/>
      <c r="D83" s="55" t="s">
        <v>133</v>
      </c>
      <c r="E83" s="83" t="s">
        <v>134</v>
      </c>
      <c r="F83" s="85" t="s">
        <v>135</v>
      </c>
      <c r="G83" s="84"/>
      <c r="H83" s="61">
        <v>1662.08</v>
      </c>
      <c r="I83" s="81"/>
      <c r="J83" s="59">
        <f t="shared" si="1"/>
        <v>12718.679999999998</v>
      </c>
    </row>
    <row r="84" spans="1:10" x14ac:dyDescent="0.25">
      <c r="A84" s="52">
        <v>25</v>
      </c>
      <c r="B84" s="58"/>
      <c r="C84" s="54"/>
      <c r="D84" s="81" t="s">
        <v>136</v>
      </c>
      <c r="E84" s="56">
        <v>121098</v>
      </c>
      <c r="F84" s="56">
        <v>11568</v>
      </c>
      <c r="G84" s="56"/>
      <c r="H84" s="61">
        <v>1131.5999999999999</v>
      </c>
      <c r="I84" s="81" t="s">
        <v>137</v>
      </c>
      <c r="J84" s="59">
        <f t="shared" si="1"/>
        <v>11587.079999999998</v>
      </c>
    </row>
    <row r="85" spans="1:10" x14ac:dyDescent="0.25">
      <c r="A85" s="52"/>
      <c r="B85" s="64" t="s">
        <v>138</v>
      </c>
      <c r="C85" s="65">
        <f>SUM(C57:C84)</f>
        <v>51479.92</v>
      </c>
      <c r="D85" s="86"/>
      <c r="E85" s="67"/>
      <c r="F85" s="67"/>
      <c r="G85" s="67"/>
      <c r="H85" s="69">
        <f>SUM(H57:H84)</f>
        <v>39892.840000000004</v>
      </c>
      <c r="I85" s="70"/>
      <c r="J85" s="71">
        <f>J84</f>
        <v>11587.079999999998</v>
      </c>
    </row>
    <row r="86" spans="1:10" x14ac:dyDescent="0.25">
      <c r="A86" s="87"/>
      <c r="B86" s="88"/>
      <c r="C86" s="89"/>
      <c r="D86" s="90"/>
      <c r="E86" s="88"/>
      <c r="F86" s="88"/>
      <c r="G86" s="88"/>
      <c r="H86" s="89"/>
      <c r="I86" s="88"/>
      <c r="J86" s="89"/>
    </row>
    <row r="88" spans="1:10" x14ac:dyDescent="0.25">
      <c r="A88" s="271" t="s">
        <v>109</v>
      </c>
      <c r="B88" s="271"/>
      <c r="C88" s="271"/>
      <c r="D88" s="271"/>
      <c r="E88" s="271"/>
      <c r="F88" s="271"/>
      <c r="G88" s="271"/>
      <c r="H88" s="271"/>
      <c r="I88" s="271"/>
      <c r="J88" s="271"/>
    </row>
    <row r="89" spans="1:10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</row>
    <row r="90" spans="1:10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</row>
    <row r="91" spans="1:10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</row>
    <row r="92" spans="1:10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</row>
    <row r="93" spans="1:10" x14ac:dyDescent="0.25">
      <c r="A93" s="272" t="s">
        <v>66</v>
      </c>
      <c r="B93" s="272"/>
      <c r="C93" s="272"/>
      <c r="D93" s="272"/>
      <c r="E93" s="272"/>
      <c r="F93" s="272"/>
      <c r="G93" s="272"/>
      <c r="H93" s="272"/>
      <c r="I93" s="272"/>
      <c r="J93" s="272"/>
    </row>
    <row r="95" spans="1:10" x14ac:dyDescent="0.25">
      <c r="A95" s="273" t="s">
        <v>67</v>
      </c>
      <c r="B95" s="273"/>
      <c r="C95" s="273"/>
      <c r="D95" s="273"/>
      <c r="E95" s="273"/>
      <c r="F95" s="273"/>
      <c r="G95" s="273"/>
      <c r="H95" s="273"/>
      <c r="I95" s="273"/>
      <c r="J95" s="273"/>
    </row>
    <row r="96" spans="1:10" x14ac:dyDescent="0.25">
      <c r="A96" s="273" t="s">
        <v>68</v>
      </c>
      <c r="B96" s="273"/>
      <c r="C96" s="273"/>
      <c r="D96" s="273"/>
      <c r="E96" s="273"/>
      <c r="F96" s="273"/>
      <c r="G96" s="273"/>
      <c r="H96" s="273"/>
      <c r="I96" s="273"/>
      <c r="J96" s="273"/>
    </row>
    <row r="97" spans="1:10" x14ac:dyDescent="0.25">
      <c r="A97" s="272" t="s">
        <v>69</v>
      </c>
      <c r="B97" s="272"/>
      <c r="C97" s="272"/>
      <c r="D97" s="272"/>
      <c r="E97" s="272"/>
      <c r="F97" s="272"/>
      <c r="G97" s="272"/>
      <c r="H97" s="272"/>
      <c r="I97" s="272"/>
      <c r="J97" s="272"/>
    </row>
    <row r="98" spans="1:10" x14ac:dyDescent="0.25">
      <c r="A98" s="274" t="s">
        <v>110</v>
      </c>
      <c r="B98" s="272"/>
      <c r="C98" s="272"/>
      <c r="D98" s="272"/>
      <c r="E98" s="272"/>
      <c r="F98" s="272"/>
      <c r="G98" s="272"/>
      <c r="H98" s="272"/>
      <c r="I98" s="272"/>
      <c r="J98" s="272"/>
    </row>
    <row r="99" spans="1:10" ht="15.75" thickBot="1" x14ac:dyDescent="0.3">
      <c r="A99" s="274" t="s">
        <v>139</v>
      </c>
      <c r="B99" s="272"/>
      <c r="C99" s="272"/>
      <c r="D99" s="272"/>
      <c r="E99" s="272"/>
      <c r="F99" s="272"/>
      <c r="G99" s="272"/>
      <c r="H99" s="272"/>
      <c r="I99" s="272"/>
      <c r="J99" s="272"/>
    </row>
    <row r="100" spans="1:10" ht="16.5" thickTop="1" thickBot="1" x14ac:dyDescent="0.3">
      <c r="A100" s="31"/>
      <c r="B100" s="268" t="s">
        <v>72</v>
      </c>
      <c r="C100" s="269"/>
      <c r="D100" s="270" t="s">
        <v>73</v>
      </c>
      <c r="E100" s="270"/>
      <c r="F100" s="270"/>
      <c r="G100" s="270"/>
      <c r="H100" s="270"/>
      <c r="I100" s="32"/>
      <c r="J100" s="33"/>
    </row>
    <row r="101" spans="1:10" ht="15.75" thickTop="1" x14ac:dyDescent="0.25">
      <c r="A101" s="1"/>
      <c r="B101" s="34" t="s">
        <v>74</v>
      </c>
      <c r="C101" s="40" t="s">
        <v>20</v>
      </c>
      <c r="D101" s="35" t="s">
        <v>75</v>
      </c>
      <c r="E101" s="37" t="s">
        <v>77</v>
      </c>
      <c r="F101" s="37" t="s">
        <v>77</v>
      </c>
      <c r="G101" s="37"/>
      <c r="H101" s="35"/>
      <c r="I101" s="73"/>
      <c r="J101" s="74"/>
    </row>
    <row r="102" spans="1:10" ht="15.75" thickBot="1" x14ac:dyDescent="0.3">
      <c r="A102" s="38" t="s">
        <v>78</v>
      </c>
      <c r="B102" s="39" t="s">
        <v>79</v>
      </c>
      <c r="C102" s="75"/>
      <c r="D102" s="38" t="s">
        <v>80</v>
      </c>
      <c r="E102" s="42" t="s">
        <v>140</v>
      </c>
      <c r="F102" s="42" t="s">
        <v>81</v>
      </c>
      <c r="G102" s="42" t="s">
        <v>82</v>
      </c>
      <c r="H102" s="38" t="s">
        <v>83</v>
      </c>
      <c r="I102" s="43" t="s">
        <v>84</v>
      </c>
      <c r="J102" s="44" t="s">
        <v>85</v>
      </c>
    </row>
    <row r="103" spans="1:10" x14ac:dyDescent="0.25">
      <c r="A103" s="45"/>
      <c r="B103" s="46" t="s">
        <v>141</v>
      </c>
      <c r="C103" s="47">
        <f>C85</f>
        <v>51479.92</v>
      </c>
      <c r="D103" s="91"/>
      <c r="E103" s="77"/>
      <c r="F103" s="77"/>
      <c r="G103" s="77"/>
      <c r="H103" s="78">
        <f>H85</f>
        <v>39892.840000000004</v>
      </c>
      <c r="I103" s="79"/>
      <c r="J103" s="51">
        <f>+J85</f>
        <v>11587.079999999998</v>
      </c>
    </row>
    <row r="104" spans="1:10" x14ac:dyDescent="0.25">
      <c r="A104" s="52">
        <v>27</v>
      </c>
      <c r="B104" s="58"/>
      <c r="C104" s="54"/>
      <c r="D104" s="60" t="s">
        <v>142</v>
      </c>
      <c r="E104" s="56">
        <v>121011</v>
      </c>
      <c r="F104" s="56">
        <v>11570</v>
      </c>
      <c r="G104" s="56"/>
      <c r="H104" s="61">
        <v>3000</v>
      </c>
      <c r="I104" s="80"/>
      <c r="J104" s="59">
        <f>J103+C104-H104</f>
        <v>8587.0799999999981</v>
      </c>
    </row>
    <row r="105" spans="1:10" x14ac:dyDescent="0.25">
      <c r="A105" s="52">
        <v>27</v>
      </c>
      <c r="B105" s="58"/>
      <c r="C105" s="54"/>
      <c r="D105" s="60" t="s">
        <v>143</v>
      </c>
      <c r="E105" s="56">
        <v>112199</v>
      </c>
      <c r="F105" s="56">
        <v>11571</v>
      </c>
      <c r="G105" s="56"/>
      <c r="H105" s="61">
        <v>169</v>
      </c>
      <c r="I105" s="80"/>
      <c r="J105" s="59">
        <f>J104+C105-H105</f>
        <v>8418.0799999999981</v>
      </c>
    </row>
    <row r="106" spans="1:10" x14ac:dyDescent="0.25">
      <c r="A106" s="52">
        <v>27</v>
      </c>
      <c r="B106" s="58"/>
      <c r="C106" s="54"/>
      <c r="D106" s="60" t="s">
        <v>122</v>
      </c>
      <c r="E106" s="56">
        <v>122018</v>
      </c>
      <c r="F106" s="56">
        <v>11572</v>
      </c>
      <c r="G106" s="56"/>
      <c r="H106" s="61">
        <v>1025.3</v>
      </c>
      <c r="I106" s="80"/>
      <c r="J106" s="59">
        <f>J105+C106-H106</f>
        <v>7392.7799999999979</v>
      </c>
    </row>
    <row r="107" spans="1:10" x14ac:dyDescent="0.25">
      <c r="A107" s="52">
        <v>31</v>
      </c>
      <c r="B107" s="58"/>
      <c r="C107" s="54"/>
      <c r="D107" s="60" t="s">
        <v>39</v>
      </c>
      <c r="E107" s="56"/>
      <c r="F107" s="56" t="s">
        <v>144</v>
      </c>
      <c r="G107" s="56"/>
      <c r="H107" s="61">
        <v>23.73</v>
      </c>
      <c r="I107" s="80"/>
      <c r="J107" s="59">
        <f>J106+C107-H107</f>
        <v>7369.0499999999984</v>
      </c>
    </row>
    <row r="108" spans="1:10" x14ac:dyDescent="0.25">
      <c r="A108" s="92"/>
      <c r="B108" s="93"/>
      <c r="C108" s="94"/>
      <c r="D108" s="95"/>
      <c r="E108" s="96"/>
      <c r="F108" s="96"/>
      <c r="G108" s="96"/>
      <c r="H108" s="61"/>
      <c r="I108" s="93"/>
      <c r="J108" s="59"/>
    </row>
    <row r="109" spans="1:10" x14ac:dyDescent="0.25">
      <c r="A109" s="92"/>
      <c r="B109" s="93"/>
      <c r="C109" s="94"/>
      <c r="D109" s="95"/>
      <c r="E109" s="96"/>
      <c r="F109" s="96"/>
      <c r="G109" s="96"/>
      <c r="H109" s="61"/>
      <c r="I109" s="93"/>
      <c r="J109" s="59"/>
    </row>
    <row r="110" spans="1:10" x14ac:dyDescent="0.25">
      <c r="A110" s="92"/>
      <c r="B110" s="93"/>
      <c r="C110" s="94"/>
      <c r="D110" s="95"/>
      <c r="E110" s="96"/>
      <c r="F110" s="96"/>
      <c r="G110" s="96"/>
      <c r="H110" s="61"/>
      <c r="I110" s="93"/>
      <c r="J110" s="59"/>
    </row>
    <row r="111" spans="1:10" x14ac:dyDescent="0.25">
      <c r="A111" s="92"/>
      <c r="B111" s="93"/>
      <c r="C111" s="94"/>
      <c r="D111" s="95"/>
      <c r="E111" s="96"/>
      <c r="F111" s="96"/>
      <c r="G111" s="96"/>
      <c r="H111" s="61"/>
      <c r="I111" s="93"/>
      <c r="J111" s="59"/>
    </row>
    <row r="112" spans="1:10" x14ac:dyDescent="0.25">
      <c r="A112" s="92"/>
      <c r="B112" s="93"/>
      <c r="C112" s="94"/>
      <c r="D112" s="95"/>
      <c r="E112" s="96"/>
      <c r="F112" s="96"/>
      <c r="G112" s="96"/>
      <c r="H112" s="61"/>
      <c r="I112" s="93"/>
      <c r="J112" s="59"/>
    </row>
    <row r="113" spans="1:10" x14ac:dyDescent="0.25">
      <c r="A113" s="92"/>
      <c r="B113" s="93"/>
      <c r="C113" s="94"/>
      <c r="D113" s="95"/>
      <c r="E113" s="96"/>
      <c r="F113" s="96"/>
      <c r="G113" s="96"/>
      <c r="H113" s="61"/>
      <c r="I113" s="93"/>
      <c r="J113" s="59"/>
    </row>
    <row r="114" spans="1:10" x14ac:dyDescent="0.25">
      <c r="A114" s="92"/>
      <c r="B114" s="93"/>
      <c r="C114" s="54"/>
      <c r="D114" s="95"/>
      <c r="E114" s="96"/>
      <c r="F114" s="96"/>
      <c r="G114" s="96"/>
      <c r="H114" s="61"/>
      <c r="I114" s="93"/>
      <c r="J114" s="59"/>
    </row>
    <row r="115" spans="1:10" x14ac:dyDescent="0.25">
      <c r="A115" s="92"/>
      <c r="B115" s="93"/>
      <c r="C115" s="94"/>
      <c r="D115" s="95"/>
      <c r="E115" s="96"/>
      <c r="F115" s="96"/>
      <c r="G115" s="96"/>
      <c r="H115" s="61"/>
      <c r="I115" s="93"/>
      <c r="J115" s="59"/>
    </row>
    <row r="116" spans="1:10" x14ac:dyDescent="0.25">
      <c r="A116" s="92"/>
      <c r="B116" s="93"/>
      <c r="C116" s="94"/>
      <c r="D116" s="95"/>
      <c r="E116" s="96"/>
      <c r="F116" s="96"/>
      <c r="G116" s="96"/>
      <c r="H116" s="61"/>
      <c r="I116" s="93"/>
      <c r="J116" s="59"/>
    </row>
    <row r="117" spans="1:10" x14ac:dyDescent="0.25">
      <c r="A117" s="92"/>
      <c r="B117" s="93"/>
      <c r="C117" s="94"/>
      <c r="D117" s="95"/>
      <c r="E117" s="96"/>
      <c r="F117" s="96"/>
      <c r="G117" s="96"/>
      <c r="H117" s="61"/>
      <c r="I117" s="93"/>
      <c r="J117" s="59"/>
    </row>
    <row r="118" spans="1:10" x14ac:dyDescent="0.25">
      <c r="A118" s="92"/>
      <c r="B118" s="93"/>
      <c r="C118" s="94"/>
      <c r="D118" s="95"/>
      <c r="E118" s="96"/>
      <c r="F118" s="96"/>
      <c r="G118" s="96"/>
      <c r="H118" s="61"/>
      <c r="I118" s="93"/>
      <c r="J118" s="59"/>
    </row>
    <row r="119" spans="1:10" x14ac:dyDescent="0.25">
      <c r="A119" s="92"/>
      <c r="B119" s="93"/>
      <c r="C119" s="94"/>
      <c r="D119" s="95"/>
      <c r="E119" s="96"/>
      <c r="F119" s="96"/>
      <c r="G119" s="96"/>
      <c r="H119" s="61"/>
      <c r="I119" s="93"/>
      <c r="J119" s="59"/>
    </row>
    <row r="120" spans="1:10" x14ac:dyDescent="0.25">
      <c r="A120" s="92"/>
      <c r="B120" s="93"/>
      <c r="C120" s="94"/>
      <c r="D120" s="95"/>
      <c r="E120" s="96"/>
      <c r="F120" s="96"/>
      <c r="G120" s="96"/>
      <c r="H120" s="61"/>
      <c r="I120" s="93"/>
      <c r="J120" s="59"/>
    </row>
    <row r="121" spans="1:10" x14ac:dyDescent="0.25">
      <c r="A121" s="92"/>
      <c r="B121" s="93"/>
      <c r="C121" s="94"/>
      <c r="D121" s="95"/>
      <c r="E121" s="96"/>
      <c r="F121" s="96"/>
      <c r="G121" s="96"/>
      <c r="H121" s="61"/>
      <c r="I121" s="93"/>
      <c r="J121" s="59"/>
    </row>
    <row r="122" spans="1:10" x14ac:dyDescent="0.25">
      <c r="A122" s="92"/>
      <c r="B122" s="93"/>
      <c r="C122" s="94"/>
      <c r="D122" s="95"/>
      <c r="E122" s="96"/>
      <c r="F122" s="96"/>
      <c r="G122" s="96"/>
      <c r="H122" s="61"/>
      <c r="I122" s="93"/>
      <c r="J122" s="59"/>
    </row>
    <row r="123" spans="1:10" x14ac:dyDescent="0.25">
      <c r="A123" s="92"/>
      <c r="B123" s="93"/>
      <c r="C123" s="94"/>
      <c r="D123" s="95"/>
      <c r="E123" s="96"/>
      <c r="F123" s="96"/>
      <c r="G123" s="96"/>
      <c r="H123" s="61"/>
      <c r="I123" s="93"/>
      <c r="J123" s="59"/>
    </row>
    <row r="124" spans="1:10" x14ac:dyDescent="0.25">
      <c r="A124" s="92"/>
      <c r="B124" s="93"/>
      <c r="C124" s="94"/>
      <c r="D124" s="95"/>
      <c r="E124" s="96"/>
      <c r="F124" s="96"/>
      <c r="G124" s="96"/>
      <c r="H124" s="61"/>
      <c r="I124" s="93"/>
      <c r="J124" s="59"/>
    </row>
    <row r="125" spans="1:10" x14ac:dyDescent="0.25">
      <c r="A125" s="92"/>
      <c r="B125" s="93"/>
      <c r="C125" s="94"/>
      <c r="D125" s="95"/>
      <c r="E125" s="96"/>
      <c r="F125" s="96"/>
      <c r="G125" s="96"/>
      <c r="H125" s="61"/>
      <c r="I125" s="93"/>
      <c r="J125" s="59"/>
    </row>
    <row r="126" spans="1:10" x14ac:dyDescent="0.25">
      <c r="A126" s="92"/>
      <c r="B126" s="93"/>
      <c r="C126" s="94"/>
      <c r="D126" s="95"/>
      <c r="E126" s="96"/>
      <c r="F126" s="96"/>
      <c r="G126" s="96"/>
      <c r="H126" s="61"/>
      <c r="I126" s="93"/>
      <c r="J126" s="59"/>
    </row>
    <row r="127" spans="1:10" x14ac:dyDescent="0.25">
      <c r="A127" s="92"/>
      <c r="B127" s="93"/>
      <c r="C127" s="94"/>
      <c r="D127" s="95"/>
      <c r="E127" s="96"/>
      <c r="F127" s="96"/>
      <c r="G127" s="96"/>
      <c r="H127" s="61"/>
      <c r="I127" s="93"/>
      <c r="J127" s="59"/>
    </row>
    <row r="128" spans="1:10" x14ac:dyDescent="0.25">
      <c r="A128" s="92"/>
      <c r="B128" s="93"/>
      <c r="C128" s="94"/>
      <c r="D128" s="95"/>
      <c r="E128" s="96"/>
      <c r="F128" s="96"/>
      <c r="G128" s="96"/>
      <c r="H128" s="61"/>
      <c r="I128" s="93"/>
      <c r="J128" s="59"/>
    </row>
    <row r="129" spans="1:10" x14ac:dyDescent="0.25">
      <c r="A129" s="92"/>
      <c r="B129" s="93"/>
      <c r="C129" s="54"/>
      <c r="D129" s="95"/>
      <c r="E129" s="96"/>
      <c r="F129" s="96"/>
      <c r="G129" s="96"/>
      <c r="H129" s="61"/>
      <c r="I129" s="93"/>
      <c r="J129" s="59"/>
    </row>
    <row r="130" spans="1:10" x14ac:dyDescent="0.25">
      <c r="A130" s="92"/>
      <c r="B130" s="93"/>
      <c r="C130" s="54"/>
      <c r="D130" s="97"/>
      <c r="E130" s="96"/>
      <c r="F130" s="96"/>
      <c r="G130" s="96"/>
      <c r="H130" s="61"/>
      <c r="I130" s="93"/>
      <c r="J130" s="59"/>
    </row>
    <row r="131" spans="1:10" x14ac:dyDescent="0.25">
      <c r="A131" s="52"/>
      <c r="B131" s="64" t="s">
        <v>145</v>
      </c>
      <c r="C131" s="65">
        <f>SUM(C103:C130)</f>
        <v>51479.92</v>
      </c>
      <c r="D131" s="66"/>
      <c r="E131" s="67"/>
      <c r="F131" s="67"/>
      <c r="G131" s="67"/>
      <c r="H131" s="69">
        <f>SUM(H103:H130)</f>
        <v>44110.87000000001</v>
      </c>
      <c r="I131" s="70"/>
      <c r="J131" s="71">
        <f>+J107</f>
        <v>7369.0499999999984</v>
      </c>
    </row>
    <row r="133" spans="1:10" x14ac:dyDescent="0.25">
      <c r="A133" s="271" t="s">
        <v>109</v>
      </c>
      <c r="B133" s="271"/>
      <c r="C133" s="271"/>
      <c r="D133" s="271"/>
      <c r="E133" s="271"/>
      <c r="F133" s="271"/>
      <c r="G133" s="271"/>
      <c r="H133" s="271"/>
      <c r="I133" s="271"/>
      <c r="J133" s="271"/>
    </row>
    <row r="134" spans="1:10" x14ac:dyDescent="0.25">
      <c r="A134" s="72"/>
      <c r="B134" s="72"/>
      <c r="C134" s="72"/>
      <c r="D134" s="72"/>
      <c r="E134" s="72"/>
      <c r="F134" s="72"/>
      <c r="G134" s="72"/>
      <c r="H134" s="72"/>
      <c r="I134" s="72"/>
      <c r="J134" s="72"/>
    </row>
  </sheetData>
  <mergeCells count="27">
    <mergeCell ref="A10:J10"/>
    <mergeCell ref="A4:J4"/>
    <mergeCell ref="A6:J6"/>
    <mergeCell ref="A7:J7"/>
    <mergeCell ref="A8:J8"/>
    <mergeCell ref="A9:J9"/>
    <mergeCell ref="A88:J88"/>
    <mergeCell ref="B11:C11"/>
    <mergeCell ref="D11:H11"/>
    <mergeCell ref="A42:J42"/>
    <mergeCell ref="A47:J47"/>
    <mergeCell ref="A49:J49"/>
    <mergeCell ref="A50:J50"/>
    <mergeCell ref="A51:J51"/>
    <mergeCell ref="A52:J52"/>
    <mergeCell ref="A53:J53"/>
    <mergeCell ref="B54:C54"/>
    <mergeCell ref="D54:H54"/>
    <mergeCell ref="B100:C100"/>
    <mergeCell ref="D100:H100"/>
    <mergeCell ref="A133:J133"/>
    <mergeCell ref="A93:J93"/>
    <mergeCell ref="A95:J95"/>
    <mergeCell ref="A96:J96"/>
    <mergeCell ref="A97:J97"/>
    <mergeCell ref="A98:J98"/>
    <mergeCell ref="A99:J99"/>
  </mergeCells>
  <pageMargins left="0.511811024" right="0.511811024" top="0.78740157499999996" bottom="0.78740157499999996" header="0.31496062000000002" footer="0.31496062000000002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104" workbookViewId="0">
      <selection sqref="A1:G121"/>
    </sheetView>
  </sheetViews>
  <sheetFormatPr defaultRowHeight="15" x14ac:dyDescent="0.25"/>
  <cols>
    <col min="1" max="1" width="9.28515625" bestFit="1" customWidth="1"/>
    <col min="2" max="2" width="43.28515625" customWidth="1"/>
    <col min="3" max="3" width="11.7109375" bestFit="1" customWidth="1"/>
    <col min="4" max="4" width="10.140625" bestFit="1" customWidth="1"/>
    <col min="5" max="5" width="12.42578125" customWidth="1"/>
    <col min="6" max="6" width="11.7109375" bestFit="1" customWidth="1"/>
    <col min="7" max="7" width="11.5703125" customWidth="1"/>
  </cols>
  <sheetData>
    <row r="1" spans="1:7" x14ac:dyDescent="0.25">
      <c r="A1" s="98"/>
      <c r="B1" s="98"/>
      <c r="C1" s="98"/>
      <c r="D1" s="98"/>
      <c r="E1" s="98"/>
      <c r="F1" s="273" t="s">
        <v>146</v>
      </c>
      <c r="G1" s="273"/>
    </row>
    <row r="2" spans="1:7" x14ac:dyDescent="0.25">
      <c r="A2" s="98"/>
      <c r="B2" s="98"/>
      <c r="C2" s="98"/>
      <c r="D2" s="98"/>
      <c r="E2" s="98"/>
      <c r="F2" s="273" t="s">
        <v>147</v>
      </c>
      <c r="G2" s="273"/>
    </row>
    <row r="3" spans="1:7" x14ac:dyDescent="0.25">
      <c r="A3" s="98"/>
      <c r="B3" s="98"/>
      <c r="C3" s="98"/>
      <c r="D3" s="98"/>
      <c r="E3" s="98"/>
      <c r="F3" s="127"/>
      <c r="G3" s="127"/>
    </row>
    <row r="4" spans="1:7" x14ac:dyDescent="0.25">
      <c r="A4" s="98"/>
      <c r="B4" s="128" t="s">
        <v>87</v>
      </c>
      <c r="C4" s="98"/>
      <c r="D4" s="98"/>
      <c r="E4" s="98"/>
      <c r="F4" s="98"/>
      <c r="G4" s="98"/>
    </row>
    <row r="5" spans="1:7" x14ac:dyDescent="0.25">
      <c r="A5" s="98"/>
      <c r="B5" s="98"/>
      <c r="C5" s="98"/>
      <c r="D5" s="98"/>
      <c r="E5" s="98"/>
      <c r="F5" s="273" t="s">
        <v>13</v>
      </c>
      <c r="G5" s="273"/>
    </row>
    <row r="6" spans="1:7" x14ac:dyDescent="0.25">
      <c r="A6" s="281" t="s">
        <v>148</v>
      </c>
      <c r="B6" s="281"/>
      <c r="C6" s="281"/>
      <c r="D6" s="281"/>
      <c r="E6" s="281"/>
      <c r="F6" s="281"/>
      <c r="G6" s="281"/>
    </row>
    <row r="7" spans="1:7" x14ac:dyDescent="0.25">
      <c r="A7" s="281" t="s">
        <v>149</v>
      </c>
      <c r="B7" s="281"/>
      <c r="C7" s="281"/>
      <c r="D7" s="281"/>
      <c r="E7" s="281"/>
      <c r="F7" s="281"/>
      <c r="G7" s="281"/>
    </row>
    <row r="8" spans="1:7" x14ac:dyDescent="0.25">
      <c r="A8" s="281" t="s">
        <v>150</v>
      </c>
      <c r="B8" s="281"/>
      <c r="C8" s="281"/>
      <c r="D8" s="281"/>
      <c r="E8" s="281"/>
      <c r="F8" s="281"/>
      <c r="G8" s="281"/>
    </row>
    <row r="9" spans="1:7" x14ac:dyDescent="0.25">
      <c r="A9" s="280" t="s">
        <v>151</v>
      </c>
      <c r="B9" s="280"/>
      <c r="C9" s="129"/>
      <c r="D9" s="129"/>
      <c r="E9" s="129"/>
      <c r="F9" s="281" t="s">
        <v>152</v>
      </c>
      <c r="G9" s="281"/>
    </row>
    <row r="10" spans="1:7" ht="15.75" thickBot="1" x14ac:dyDescent="0.3">
      <c r="A10" s="130"/>
      <c r="B10" s="131"/>
      <c r="C10" s="131"/>
      <c r="D10" s="131"/>
      <c r="E10" s="131"/>
      <c r="F10" s="282" t="s">
        <v>153</v>
      </c>
      <c r="G10" s="282"/>
    </row>
    <row r="11" spans="1:7" ht="16.5" thickTop="1" thickBot="1" x14ac:dyDescent="0.3">
      <c r="A11" s="132" t="s">
        <v>154</v>
      </c>
      <c r="B11" s="133" t="s">
        <v>155</v>
      </c>
      <c r="C11" s="134" t="s">
        <v>156</v>
      </c>
      <c r="D11" s="134" t="s">
        <v>157</v>
      </c>
      <c r="E11" s="135"/>
      <c r="F11" s="136" t="s">
        <v>158</v>
      </c>
      <c r="G11" s="137" t="s">
        <v>84</v>
      </c>
    </row>
    <row r="12" spans="1:7" ht="16.5" thickTop="1" thickBot="1" x14ac:dyDescent="0.3">
      <c r="A12" s="138"/>
      <c r="B12" s="139"/>
      <c r="C12" s="140" t="s">
        <v>159</v>
      </c>
      <c r="D12" s="141" t="s">
        <v>160</v>
      </c>
      <c r="E12" s="142" t="s">
        <v>161</v>
      </c>
      <c r="F12" s="143"/>
      <c r="G12" s="144"/>
    </row>
    <row r="13" spans="1:7" ht="16.5" thickTop="1" thickBot="1" x14ac:dyDescent="0.3">
      <c r="A13" s="117" t="s">
        <v>162</v>
      </c>
      <c r="B13" s="118" t="s">
        <v>163</v>
      </c>
      <c r="C13" s="119">
        <f>C14+C21</f>
        <v>0</v>
      </c>
      <c r="D13" s="119">
        <f>D14+D21</f>
        <v>74707.39</v>
      </c>
      <c r="E13" s="119">
        <f>E14+E21</f>
        <v>57582.86</v>
      </c>
      <c r="F13" s="119">
        <f>F14+F21</f>
        <v>-132290.25</v>
      </c>
      <c r="G13" s="119"/>
    </row>
    <row r="14" spans="1:7" ht="15.75" thickBot="1" x14ac:dyDescent="0.3">
      <c r="A14" s="117" t="s">
        <v>164</v>
      </c>
      <c r="B14" s="118" t="s">
        <v>165</v>
      </c>
      <c r="C14" s="119">
        <f>SUM(C15:C20)</f>
        <v>0</v>
      </c>
      <c r="D14" s="119">
        <f>SUM(D15:D20)</f>
        <v>0</v>
      </c>
      <c r="E14" s="119">
        <f>SUM(E15:E20)</f>
        <v>0</v>
      </c>
      <c r="F14" s="119">
        <f>SUM(F15:F20)</f>
        <v>0</v>
      </c>
      <c r="G14" s="119"/>
    </row>
    <row r="15" spans="1:7" x14ac:dyDescent="0.25">
      <c r="A15" s="145">
        <v>111101</v>
      </c>
      <c r="B15" s="120" t="s">
        <v>166</v>
      </c>
      <c r="C15" s="146"/>
      <c r="D15" s="146"/>
      <c r="E15" s="147"/>
      <c r="F15" s="146">
        <f t="shared" ref="F15:F20" si="0">C15-(D15+E15)</f>
        <v>0</v>
      </c>
      <c r="G15" s="146"/>
    </row>
    <row r="16" spans="1:7" x14ac:dyDescent="0.25">
      <c r="A16" s="148">
        <v>111102</v>
      </c>
      <c r="B16" s="121" t="s">
        <v>167</v>
      </c>
      <c r="C16" s="149"/>
      <c r="D16" s="149"/>
      <c r="E16" s="150"/>
      <c r="F16" s="151">
        <f t="shared" si="0"/>
        <v>0</v>
      </c>
      <c r="G16" s="149"/>
    </row>
    <row r="17" spans="1:7" x14ac:dyDescent="0.25">
      <c r="A17" s="148">
        <v>111103</v>
      </c>
      <c r="B17" s="121" t="s">
        <v>168</v>
      </c>
      <c r="C17" s="149"/>
      <c r="D17" s="149"/>
      <c r="E17" s="150"/>
      <c r="F17" s="151">
        <f t="shared" si="0"/>
        <v>0</v>
      </c>
      <c r="G17" s="149"/>
    </row>
    <row r="18" spans="1:7" x14ac:dyDescent="0.25">
      <c r="A18" s="148">
        <v>111108</v>
      </c>
      <c r="B18" s="121" t="s">
        <v>169</v>
      </c>
      <c r="C18" s="149"/>
      <c r="D18" s="149"/>
      <c r="E18" s="150"/>
      <c r="F18" s="151">
        <f t="shared" si="0"/>
        <v>0</v>
      </c>
      <c r="G18" s="149"/>
    </row>
    <row r="19" spans="1:7" x14ac:dyDescent="0.25">
      <c r="A19" s="148">
        <v>111112</v>
      </c>
      <c r="B19" s="121" t="s">
        <v>170</v>
      </c>
      <c r="C19" s="149"/>
      <c r="D19" s="149"/>
      <c r="E19" s="150"/>
      <c r="F19" s="149">
        <f t="shared" si="0"/>
        <v>0</v>
      </c>
      <c r="G19" s="149"/>
    </row>
    <row r="20" spans="1:7" ht="15.75" thickBot="1" x14ac:dyDescent="0.3">
      <c r="A20" s="148">
        <v>111099</v>
      </c>
      <c r="B20" s="121" t="s">
        <v>171</v>
      </c>
      <c r="C20" s="149"/>
      <c r="D20" s="149"/>
      <c r="E20" s="150"/>
      <c r="F20" s="149">
        <f t="shared" si="0"/>
        <v>0</v>
      </c>
      <c r="G20" s="149"/>
    </row>
    <row r="21" spans="1:7" ht="15.75" thickBot="1" x14ac:dyDescent="0.3">
      <c r="A21" s="152" t="s">
        <v>172</v>
      </c>
      <c r="B21" s="152" t="s">
        <v>173</v>
      </c>
      <c r="C21" s="153">
        <f>SUM(C22:C29)</f>
        <v>0</v>
      </c>
      <c r="D21" s="154">
        <f>SUM(D22:D29)</f>
        <v>74707.39</v>
      </c>
      <c r="E21" s="154">
        <f>SUM(E22:E29)</f>
        <v>57582.86</v>
      </c>
      <c r="F21" s="153">
        <f>SUM(F22:F29)</f>
        <v>-132290.25</v>
      </c>
      <c r="G21" s="153"/>
    </row>
    <row r="22" spans="1:7" x14ac:dyDescent="0.25">
      <c r="A22" s="148">
        <v>112101</v>
      </c>
      <c r="B22" s="121" t="s">
        <v>174</v>
      </c>
      <c r="C22" s="146"/>
      <c r="D22" s="149">
        <f>[1]Janeiro!D22+[1]Janeiro!E22</f>
        <v>0</v>
      </c>
      <c r="E22" s="150"/>
      <c r="F22" s="155">
        <f>C22-(D22+E22)</f>
        <v>0</v>
      </c>
      <c r="G22" s="146"/>
    </row>
    <row r="23" spans="1:7" x14ac:dyDescent="0.25">
      <c r="A23" s="148">
        <v>112102</v>
      </c>
      <c r="B23" s="121" t="s">
        <v>175</v>
      </c>
      <c r="C23" s="149"/>
      <c r="D23" s="149">
        <f>[1]Janeiro!D23+[1]Janeiro!E23</f>
        <v>3500</v>
      </c>
      <c r="E23" s="150">
        <v>1800</v>
      </c>
      <c r="F23" s="151">
        <f>C23-(D23+E23)</f>
        <v>-5300</v>
      </c>
      <c r="G23" s="149"/>
    </row>
    <row r="24" spans="1:7" x14ac:dyDescent="0.25">
      <c r="A24" s="148">
        <v>112103</v>
      </c>
      <c r="B24" s="121" t="s">
        <v>176</v>
      </c>
      <c r="C24" s="149"/>
      <c r="D24" s="149">
        <f>[1]Janeiro!D24+[1]Janeiro!E24</f>
        <v>0</v>
      </c>
      <c r="E24" s="150"/>
      <c r="F24" s="151">
        <f t="shared" ref="F24:F29" si="1">C24-(D24+E24)</f>
        <v>0</v>
      </c>
      <c r="G24" s="149"/>
    </row>
    <row r="25" spans="1:7" x14ac:dyDescent="0.25">
      <c r="A25" s="148">
        <v>112104</v>
      </c>
      <c r="B25" s="121" t="s">
        <v>177</v>
      </c>
      <c r="C25" s="149"/>
      <c r="D25" s="149">
        <f>[1]Janeiro!D25+[1]Janeiro!E25</f>
        <v>46841.88</v>
      </c>
      <c r="E25" s="150">
        <v>39852.36</v>
      </c>
      <c r="F25" s="151">
        <f t="shared" si="1"/>
        <v>-86694.239999999991</v>
      </c>
      <c r="G25" s="149"/>
    </row>
    <row r="26" spans="1:7" x14ac:dyDescent="0.25">
      <c r="A26" s="148">
        <v>112105</v>
      </c>
      <c r="B26" s="121" t="s">
        <v>178</v>
      </c>
      <c r="C26" s="149"/>
      <c r="D26" s="149">
        <f>[1]Janeiro!D26+[1]Janeiro!E26</f>
        <v>8036</v>
      </c>
      <c r="E26" s="150">
        <v>8036</v>
      </c>
      <c r="F26" s="151">
        <f t="shared" si="1"/>
        <v>-16072</v>
      </c>
      <c r="G26" s="149"/>
    </row>
    <row r="27" spans="1:7" x14ac:dyDescent="0.25">
      <c r="A27" s="148">
        <v>112105</v>
      </c>
      <c r="B27" s="122" t="s">
        <v>179</v>
      </c>
      <c r="C27" s="149"/>
      <c r="D27" s="149">
        <f>[1]Janeiro!D27+[1]Janeiro!E27</f>
        <v>0</v>
      </c>
      <c r="E27" s="150"/>
      <c r="F27" s="151">
        <f t="shared" si="1"/>
        <v>0</v>
      </c>
      <c r="G27" s="149"/>
    </row>
    <row r="28" spans="1:7" x14ac:dyDescent="0.25">
      <c r="A28" s="148">
        <v>112106</v>
      </c>
      <c r="B28" s="122" t="s">
        <v>180</v>
      </c>
      <c r="C28" s="149"/>
      <c r="D28" s="149">
        <f>[1]Janeiro!D28+[1]Janeiro!E28</f>
        <v>0</v>
      </c>
      <c r="E28" s="150"/>
      <c r="F28" s="151">
        <f t="shared" si="1"/>
        <v>0</v>
      </c>
      <c r="G28" s="149"/>
    </row>
    <row r="29" spans="1:7" ht="15.75" thickBot="1" x14ac:dyDescent="0.3">
      <c r="A29" s="148">
        <v>112199</v>
      </c>
      <c r="B29" s="122" t="s">
        <v>181</v>
      </c>
      <c r="C29" s="149"/>
      <c r="D29" s="149">
        <f>[1]Janeiro!D29+[1]Janeiro!E29</f>
        <v>16329.51</v>
      </c>
      <c r="E29" s="150">
        <v>7894.5</v>
      </c>
      <c r="F29" s="151">
        <f t="shared" si="1"/>
        <v>-24224.010000000002</v>
      </c>
      <c r="G29" s="149"/>
    </row>
    <row r="30" spans="1:7" ht="15.75" thickBot="1" x14ac:dyDescent="0.3">
      <c r="A30" s="152" t="s">
        <v>182</v>
      </c>
      <c r="B30" s="152" t="s">
        <v>183</v>
      </c>
      <c r="C30" s="154">
        <f>C31+C52</f>
        <v>0</v>
      </c>
      <c r="D30" s="154">
        <f>D31+D52</f>
        <v>84836.44</v>
      </c>
      <c r="E30" s="154">
        <f>E31+E52</f>
        <v>80930.709999999992</v>
      </c>
      <c r="F30" s="154">
        <f>F31+F52</f>
        <v>-165767.15</v>
      </c>
      <c r="G30" s="154"/>
    </row>
    <row r="31" spans="1:7" ht="15.75" thickBot="1" x14ac:dyDescent="0.3">
      <c r="A31" s="152" t="s">
        <v>184</v>
      </c>
      <c r="B31" s="152" t="s">
        <v>185</v>
      </c>
      <c r="C31" s="154">
        <f>SUM(C32:C51)</f>
        <v>0</v>
      </c>
      <c r="D31" s="154">
        <f>SUM(D32:D51)</f>
        <v>18613.939999999999</v>
      </c>
      <c r="E31" s="154">
        <f>SUM(E32:E51)</f>
        <v>4882.1499999999996</v>
      </c>
      <c r="F31" s="154">
        <f>SUM(F32:F51)</f>
        <v>-23496.09</v>
      </c>
      <c r="G31" s="154"/>
    </row>
    <row r="32" spans="1:7" x14ac:dyDescent="0.25">
      <c r="A32" s="148">
        <v>121001</v>
      </c>
      <c r="B32" s="121" t="s">
        <v>186</v>
      </c>
      <c r="C32" s="149"/>
      <c r="D32" s="149">
        <f>[1]Janeiro!D32+[1]Janeiro!E32</f>
        <v>5365</v>
      </c>
      <c r="E32" s="150"/>
      <c r="F32" s="155">
        <f>C32-(D32+E32)</f>
        <v>-5365</v>
      </c>
      <c r="G32" s="149"/>
    </row>
    <row r="33" spans="1:7" x14ac:dyDescent="0.25">
      <c r="A33" s="148">
        <v>121002</v>
      </c>
      <c r="B33" s="121" t="s">
        <v>187</v>
      </c>
      <c r="C33" s="149"/>
      <c r="D33" s="149">
        <f>[1]Janeiro!D33+[1]Janeiro!E33</f>
        <v>0</v>
      </c>
      <c r="E33" s="150"/>
      <c r="F33" s="151">
        <f>C33-(D33+E33)</f>
        <v>0</v>
      </c>
      <c r="G33" s="149"/>
    </row>
    <row r="34" spans="1:7" x14ac:dyDescent="0.25">
      <c r="A34" s="148">
        <v>121003</v>
      </c>
      <c r="B34" s="121" t="s">
        <v>188</v>
      </c>
      <c r="C34" s="149"/>
      <c r="D34" s="149">
        <f>[1]Janeiro!D34+[1]Janeiro!E34</f>
        <v>0</v>
      </c>
      <c r="E34" s="150"/>
      <c r="F34" s="151">
        <f t="shared" ref="F34:F50" si="2">C34-(D34+E34)</f>
        <v>0</v>
      </c>
      <c r="G34" s="149"/>
    </row>
    <row r="35" spans="1:7" x14ac:dyDescent="0.25">
      <c r="A35" s="148">
        <v>121005</v>
      </c>
      <c r="B35" s="121" t="s">
        <v>189</v>
      </c>
      <c r="C35" s="149"/>
      <c r="D35" s="149">
        <f>[1]Janeiro!D35+[1]Janeiro!E35</f>
        <v>1824.7</v>
      </c>
      <c r="E35" s="150">
        <v>770</v>
      </c>
      <c r="F35" s="151">
        <f t="shared" si="2"/>
        <v>-2594.6999999999998</v>
      </c>
      <c r="G35" s="149"/>
    </row>
    <row r="36" spans="1:7" x14ac:dyDescent="0.25">
      <c r="A36" s="148">
        <v>121006</v>
      </c>
      <c r="B36" s="121" t="s">
        <v>190</v>
      </c>
      <c r="C36" s="149"/>
      <c r="D36" s="149">
        <f>[1]Janeiro!D36+[1]Janeiro!E36</f>
        <v>0</v>
      </c>
      <c r="E36" s="150"/>
      <c r="F36" s="151">
        <f t="shared" si="2"/>
        <v>0</v>
      </c>
      <c r="G36" s="149"/>
    </row>
    <row r="37" spans="1:7" x14ac:dyDescent="0.25">
      <c r="A37" s="148">
        <v>121007</v>
      </c>
      <c r="B37" s="121" t="s">
        <v>191</v>
      </c>
      <c r="C37" s="149"/>
      <c r="D37" s="149">
        <f>[1]Janeiro!D37+[1]Janeiro!E37</f>
        <v>0</v>
      </c>
      <c r="E37" s="150"/>
      <c r="F37" s="151">
        <f t="shared" si="2"/>
        <v>0</v>
      </c>
      <c r="G37" s="149"/>
    </row>
    <row r="38" spans="1:7" x14ac:dyDescent="0.25">
      <c r="A38" s="148">
        <v>121008</v>
      </c>
      <c r="B38" s="121" t="s">
        <v>192</v>
      </c>
      <c r="C38" s="149"/>
      <c r="D38" s="149">
        <f>[1]Janeiro!D38+[1]Janeiro!E38</f>
        <v>0</v>
      </c>
      <c r="E38" s="150"/>
      <c r="F38" s="151">
        <f t="shared" si="2"/>
        <v>0</v>
      </c>
      <c r="G38" s="149"/>
    </row>
    <row r="39" spans="1:7" x14ac:dyDescent="0.25">
      <c r="A39" s="148">
        <v>121010</v>
      </c>
      <c r="B39" s="121" t="s">
        <v>193</v>
      </c>
      <c r="C39" s="149"/>
      <c r="D39" s="149">
        <f>[1]Janeiro!D39+[1]Janeiro!E39</f>
        <v>2300</v>
      </c>
      <c r="E39" s="150">
        <v>2300</v>
      </c>
      <c r="F39" s="151">
        <f t="shared" si="2"/>
        <v>-4600</v>
      </c>
      <c r="G39" s="149"/>
    </row>
    <row r="40" spans="1:7" x14ac:dyDescent="0.25">
      <c r="A40" s="148">
        <v>121011</v>
      </c>
      <c r="B40" s="121" t="s">
        <v>194</v>
      </c>
      <c r="C40" s="149"/>
      <c r="D40" s="149">
        <f>[1]Janeiro!D40+[1]Janeiro!E40</f>
        <v>1507.93</v>
      </c>
      <c r="E40" s="150">
        <v>700</v>
      </c>
      <c r="F40" s="151">
        <f t="shared" si="2"/>
        <v>-2207.9300000000003</v>
      </c>
      <c r="G40" s="149"/>
    </row>
    <row r="41" spans="1:7" x14ac:dyDescent="0.25">
      <c r="A41" s="148">
        <v>121014</v>
      </c>
      <c r="B41" s="121" t="s">
        <v>195</v>
      </c>
      <c r="C41" s="149"/>
      <c r="D41" s="149">
        <f>[1]Janeiro!D41+[1]Janeiro!E41</f>
        <v>2521</v>
      </c>
      <c r="E41" s="150">
        <v>170</v>
      </c>
      <c r="F41" s="151">
        <f t="shared" si="2"/>
        <v>-2691</v>
      </c>
      <c r="G41" s="149"/>
    </row>
    <row r="42" spans="1:7" x14ac:dyDescent="0.25">
      <c r="A42" s="148">
        <v>121020</v>
      </c>
      <c r="B42" s="121" t="s">
        <v>196</v>
      </c>
      <c r="C42" s="149"/>
      <c r="D42" s="149">
        <f>[1]Janeiro!D42+[1]Janeiro!E42</f>
        <v>0</v>
      </c>
      <c r="E42" s="150"/>
      <c r="F42" s="151">
        <f t="shared" si="2"/>
        <v>0</v>
      </c>
      <c r="G42" s="149"/>
    </row>
    <row r="43" spans="1:7" x14ac:dyDescent="0.25">
      <c r="A43" s="148">
        <v>121021</v>
      </c>
      <c r="B43" s="121" t="s">
        <v>197</v>
      </c>
      <c r="C43" s="149"/>
      <c r="D43" s="149">
        <f>[1]Janeiro!D43+[1]Janeiro!E43</f>
        <v>0</v>
      </c>
      <c r="E43" s="150"/>
      <c r="F43" s="151">
        <f t="shared" si="2"/>
        <v>0</v>
      </c>
      <c r="G43" s="149"/>
    </row>
    <row r="44" spans="1:7" x14ac:dyDescent="0.25">
      <c r="A44" s="148">
        <v>121022</v>
      </c>
      <c r="B44" s="121" t="s">
        <v>198</v>
      </c>
      <c r="C44" s="149"/>
      <c r="D44" s="149">
        <f>[1]Janeiro!D44+[1]Janeiro!E44</f>
        <v>3271.64</v>
      </c>
      <c r="E44" s="150"/>
      <c r="F44" s="151">
        <f t="shared" si="2"/>
        <v>-3271.64</v>
      </c>
      <c r="G44" s="149"/>
    </row>
    <row r="45" spans="1:7" x14ac:dyDescent="0.25">
      <c r="A45" s="148">
        <v>121023</v>
      </c>
      <c r="B45" s="121" t="s">
        <v>199</v>
      </c>
      <c r="C45" s="149"/>
      <c r="D45" s="149">
        <f>[1]Janeiro!D45+[1]Janeiro!E45</f>
        <v>0</v>
      </c>
      <c r="E45" s="150"/>
      <c r="F45" s="151">
        <f t="shared" si="2"/>
        <v>0</v>
      </c>
      <c r="G45" s="149"/>
    </row>
    <row r="46" spans="1:7" x14ac:dyDescent="0.25">
      <c r="A46" s="148">
        <v>121024</v>
      </c>
      <c r="B46" s="121" t="s">
        <v>200</v>
      </c>
      <c r="C46" s="149"/>
      <c r="D46" s="149">
        <f>[1]Janeiro!D46+[1]Janeiro!E46</f>
        <v>0</v>
      </c>
      <c r="E46" s="150"/>
      <c r="F46" s="151">
        <f t="shared" si="2"/>
        <v>0</v>
      </c>
      <c r="G46" s="149"/>
    </row>
    <row r="47" spans="1:7" x14ac:dyDescent="0.25">
      <c r="A47" s="148">
        <v>121025</v>
      </c>
      <c r="B47" s="121" t="s">
        <v>201</v>
      </c>
      <c r="C47" s="149"/>
      <c r="D47" s="149">
        <f>[1]Janeiro!D47+[1]Janeiro!E47</f>
        <v>0</v>
      </c>
      <c r="E47" s="150">
        <v>402.5</v>
      </c>
      <c r="F47" s="151">
        <f t="shared" si="2"/>
        <v>-402.5</v>
      </c>
      <c r="G47" s="149" t="s">
        <v>202</v>
      </c>
    </row>
    <row r="48" spans="1:7" x14ac:dyDescent="0.25">
      <c r="A48" s="148">
        <v>121026</v>
      </c>
      <c r="B48" s="121" t="s">
        <v>203</v>
      </c>
      <c r="C48" s="149"/>
      <c r="D48" s="149">
        <f>[1]Janeiro!D48+[1]Janeiro!E48</f>
        <v>692.07</v>
      </c>
      <c r="E48" s="150"/>
      <c r="F48" s="151">
        <f t="shared" si="2"/>
        <v>-692.07</v>
      </c>
      <c r="G48" s="149"/>
    </row>
    <row r="49" spans="1:7" x14ac:dyDescent="0.25">
      <c r="A49" s="148">
        <v>121027</v>
      </c>
      <c r="B49" s="121" t="s">
        <v>204</v>
      </c>
      <c r="C49" s="149"/>
      <c r="D49" s="149">
        <f>[1]Janeiro!D49+[1]Janeiro!E49</f>
        <v>0</v>
      </c>
      <c r="E49" s="150"/>
      <c r="F49" s="151">
        <f t="shared" si="2"/>
        <v>0</v>
      </c>
      <c r="G49" s="149"/>
    </row>
    <row r="50" spans="1:7" x14ac:dyDescent="0.25">
      <c r="A50" s="148">
        <v>121098</v>
      </c>
      <c r="B50" s="121" t="s">
        <v>205</v>
      </c>
      <c r="C50" s="149"/>
      <c r="D50" s="149">
        <f>[1]Janeiro!D50+[1]Janeiro!E50</f>
        <v>1131.5999999999999</v>
      </c>
      <c r="E50" s="150">
        <v>539.65</v>
      </c>
      <c r="F50" s="151">
        <f t="shared" si="2"/>
        <v>-1671.25</v>
      </c>
      <c r="G50" s="149"/>
    </row>
    <row r="51" spans="1:7" ht="15.75" thickBot="1" x14ac:dyDescent="0.3">
      <c r="A51" s="148">
        <v>121099</v>
      </c>
      <c r="B51" s="121" t="s">
        <v>206</v>
      </c>
      <c r="C51" s="149"/>
      <c r="D51" s="149">
        <f>[1]Janeiro!D51+[1]Janeiro!E51</f>
        <v>0</v>
      </c>
      <c r="E51" s="150"/>
      <c r="F51" s="149">
        <f>C51-(D51+E51)</f>
        <v>0</v>
      </c>
      <c r="G51" s="149"/>
    </row>
    <row r="52" spans="1:7" ht="15.75" thickBot="1" x14ac:dyDescent="0.3">
      <c r="A52" s="152" t="s">
        <v>207</v>
      </c>
      <c r="B52" s="156" t="s">
        <v>208</v>
      </c>
      <c r="C52" s="157">
        <f>SUM(C53:C74)</f>
        <v>0</v>
      </c>
      <c r="D52" s="157">
        <f>SUM(D53:D74)</f>
        <v>66222.5</v>
      </c>
      <c r="E52" s="157">
        <f>SUM(E53:E74)</f>
        <v>76048.56</v>
      </c>
      <c r="F52" s="157">
        <f>SUM(F53:F74)</f>
        <v>-142271.06</v>
      </c>
      <c r="G52" s="157"/>
    </row>
    <row r="53" spans="1:7" x14ac:dyDescent="0.25">
      <c r="A53" s="145">
        <v>122001</v>
      </c>
      <c r="B53" s="120" t="s">
        <v>209</v>
      </c>
      <c r="C53" s="149"/>
      <c r="D53" s="149">
        <f>[1]Janeiro!D53+[1]Janeiro!E53</f>
        <v>13117.49</v>
      </c>
      <c r="E53" s="150">
        <v>12945.3</v>
      </c>
      <c r="F53" s="155">
        <f t="shared" ref="F53:F74" si="3">C53-(D53+E53)</f>
        <v>-26062.79</v>
      </c>
      <c r="G53" s="149"/>
    </row>
    <row r="54" spans="1:7" x14ac:dyDescent="0.25">
      <c r="A54" s="148">
        <v>122002</v>
      </c>
      <c r="B54" s="121" t="s">
        <v>210</v>
      </c>
      <c r="C54" s="149"/>
      <c r="D54" s="149">
        <f>[1]Janeiro!D54+[1]Janeiro!E54</f>
        <v>0</v>
      </c>
      <c r="E54" s="150">
        <v>5376.62</v>
      </c>
      <c r="F54" s="151">
        <f>C54-(D54+E54)</f>
        <v>-5376.62</v>
      </c>
      <c r="G54" s="149"/>
    </row>
    <row r="55" spans="1:7" x14ac:dyDescent="0.25">
      <c r="A55" s="148">
        <v>122003</v>
      </c>
      <c r="B55" s="121" t="s">
        <v>211</v>
      </c>
      <c r="C55" s="149"/>
      <c r="D55" s="149">
        <f>[1]Janeiro!D55+[1]Janeiro!E55</f>
        <v>0</v>
      </c>
      <c r="E55" s="150"/>
      <c r="F55" s="149">
        <f t="shared" si="3"/>
        <v>0</v>
      </c>
      <c r="G55" s="149"/>
    </row>
    <row r="56" spans="1:7" x14ac:dyDescent="0.25">
      <c r="A56" s="148">
        <v>122004</v>
      </c>
      <c r="B56" s="121" t="s">
        <v>212</v>
      </c>
      <c r="C56" s="149"/>
      <c r="D56" s="149">
        <f>[1]Janeiro!D56+[1]Janeiro!E56</f>
        <v>25000</v>
      </c>
      <c r="E56" s="150">
        <v>27000</v>
      </c>
      <c r="F56" s="151">
        <f t="shared" si="3"/>
        <v>-52000</v>
      </c>
      <c r="G56" s="149"/>
    </row>
    <row r="57" spans="1:7" x14ac:dyDescent="0.25">
      <c r="A57" s="148">
        <v>122005</v>
      </c>
      <c r="B57" s="121" t="s">
        <v>213</v>
      </c>
      <c r="C57" s="149"/>
      <c r="D57" s="149">
        <f>[1]Janeiro!D57+[1]Janeiro!E57</f>
        <v>9470</v>
      </c>
      <c r="E57" s="150">
        <v>7240</v>
      </c>
      <c r="F57" s="158">
        <f t="shared" si="3"/>
        <v>-16710</v>
      </c>
      <c r="G57" s="149"/>
    </row>
    <row r="58" spans="1:7" x14ac:dyDescent="0.25">
      <c r="A58" s="148">
        <v>122006</v>
      </c>
      <c r="B58" s="121" t="s">
        <v>214</v>
      </c>
      <c r="C58" s="149"/>
      <c r="D58" s="149">
        <f>[1]Janeiro!D58+[1]Janeiro!E58</f>
        <v>150</v>
      </c>
      <c r="E58" s="150"/>
      <c r="F58" s="151">
        <f t="shared" si="3"/>
        <v>-150</v>
      </c>
      <c r="G58" s="149"/>
    </row>
    <row r="59" spans="1:7" x14ac:dyDescent="0.25">
      <c r="A59" s="148">
        <v>122007</v>
      </c>
      <c r="B59" s="121" t="s">
        <v>215</v>
      </c>
      <c r="C59" s="149"/>
      <c r="D59" s="149">
        <f>[1]Janeiro!D59+[1]Janeiro!E59</f>
        <v>0</v>
      </c>
      <c r="E59" s="150">
        <v>5242.5</v>
      </c>
      <c r="F59" s="151">
        <f t="shared" si="3"/>
        <v>-5242.5</v>
      </c>
      <c r="G59" s="149"/>
    </row>
    <row r="60" spans="1:7" x14ac:dyDescent="0.25">
      <c r="A60" s="148">
        <v>122008</v>
      </c>
      <c r="B60" s="121" t="s">
        <v>216</v>
      </c>
      <c r="C60" s="149"/>
      <c r="D60" s="149">
        <f>[1]Janeiro!D60+[1]Janeiro!E60</f>
        <v>0</v>
      </c>
      <c r="E60" s="150">
        <v>350</v>
      </c>
      <c r="F60" s="151">
        <f t="shared" si="3"/>
        <v>-350</v>
      </c>
      <c r="G60" s="149"/>
    </row>
    <row r="61" spans="1:7" x14ac:dyDescent="0.25">
      <c r="A61" s="148">
        <v>122009</v>
      </c>
      <c r="B61" s="121" t="s">
        <v>217</v>
      </c>
      <c r="C61" s="149"/>
      <c r="D61" s="149">
        <f>[1]Janeiro!D61+[1]Janeiro!E61</f>
        <v>0</v>
      </c>
      <c r="E61" s="150"/>
      <c r="F61" s="151">
        <f t="shared" si="3"/>
        <v>0</v>
      </c>
      <c r="G61" s="149"/>
    </row>
    <row r="62" spans="1:7" x14ac:dyDescent="0.25">
      <c r="A62" s="148">
        <v>122010</v>
      </c>
      <c r="B62" s="121" t="s">
        <v>218</v>
      </c>
      <c r="C62" s="149"/>
      <c r="D62" s="149">
        <f>[1]Janeiro!D62+[1]Janeiro!E62</f>
        <v>0</v>
      </c>
      <c r="E62" s="150"/>
      <c r="F62" s="151">
        <f t="shared" si="3"/>
        <v>0</v>
      </c>
      <c r="G62" s="149"/>
    </row>
    <row r="63" spans="1:7" x14ac:dyDescent="0.25">
      <c r="A63" s="148">
        <v>122011</v>
      </c>
      <c r="B63" s="121" t="s">
        <v>219</v>
      </c>
      <c r="C63" s="149"/>
      <c r="D63" s="149">
        <f>[1]Janeiro!D63+[1]Janeiro!E63</f>
        <v>0</v>
      </c>
      <c r="E63" s="150"/>
      <c r="F63" s="151">
        <f t="shared" si="3"/>
        <v>0</v>
      </c>
      <c r="G63" s="149"/>
    </row>
    <row r="64" spans="1:7" x14ac:dyDescent="0.25">
      <c r="A64" s="148">
        <v>122012</v>
      </c>
      <c r="B64" s="121" t="s">
        <v>220</v>
      </c>
      <c r="C64" s="149"/>
      <c r="D64" s="149">
        <f>[1]Janeiro!D64+[1]Janeiro!E64</f>
        <v>5843.59</v>
      </c>
      <c r="E64" s="150">
        <v>6237.12</v>
      </c>
      <c r="F64" s="151">
        <f t="shared" si="3"/>
        <v>-12080.71</v>
      </c>
      <c r="G64" s="149"/>
    </row>
    <row r="65" spans="1:7" x14ac:dyDescent="0.25">
      <c r="A65" s="148">
        <v>122013</v>
      </c>
      <c r="B65" s="121" t="s">
        <v>221</v>
      </c>
      <c r="C65" s="149"/>
      <c r="D65" s="149">
        <f>[1]Janeiro!D65+[1]Janeiro!E65</f>
        <v>6951.61</v>
      </c>
      <c r="E65" s="150">
        <v>3952.91</v>
      </c>
      <c r="F65" s="151">
        <f t="shared" si="3"/>
        <v>-10904.52</v>
      </c>
      <c r="G65" s="149"/>
    </row>
    <row r="66" spans="1:7" x14ac:dyDescent="0.25">
      <c r="A66" s="148">
        <v>122014</v>
      </c>
      <c r="B66" s="121" t="s">
        <v>222</v>
      </c>
      <c r="C66" s="149"/>
      <c r="D66" s="149">
        <f>[1]Janeiro!D66+[1]Janeiro!E66</f>
        <v>950</v>
      </c>
      <c r="E66" s="150">
        <v>950</v>
      </c>
      <c r="F66" s="151">
        <f t="shared" si="3"/>
        <v>-1900</v>
      </c>
      <c r="G66" s="149"/>
    </row>
    <row r="67" spans="1:7" x14ac:dyDescent="0.25">
      <c r="A67" s="148">
        <v>122015</v>
      </c>
      <c r="B67" s="121" t="s">
        <v>223</v>
      </c>
      <c r="C67" s="149"/>
      <c r="D67" s="149">
        <f>[1]Janeiro!D67+[1]Janeiro!E67</f>
        <v>0</v>
      </c>
      <c r="E67" s="150"/>
      <c r="F67" s="151">
        <f t="shared" si="3"/>
        <v>0</v>
      </c>
      <c r="G67" s="149"/>
    </row>
    <row r="68" spans="1:7" x14ac:dyDescent="0.25">
      <c r="A68" s="148">
        <v>122016</v>
      </c>
      <c r="B68" s="121" t="s">
        <v>224</v>
      </c>
      <c r="C68" s="149"/>
      <c r="D68" s="149">
        <f>[1]Janeiro!D68+[1]Janeiro!E68</f>
        <v>0</v>
      </c>
      <c r="E68" s="150"/>
      <c r="F68" s="151">
        <f t="shared" si="3"/>
        <v>0</v>
      </c>
      <c r="G68" s="149"/>
    </row>
    <row r="69" spans="1:7" x14ac:dyDescent="0.25">
      <c r="A69" s="148">
        <v>122017</v>
      </c>
      <c r="B69" s="121" t="s">
        <v>225</v>
      </c>
      <c r="C69" s="149"/>
      <c r="D69" s="149">
        <f>[1]Janeiro!D69+[1]Janeiro!E69</f>
        <v>0</v>
      </c>
      <c r="E69" s="150"/>
      <c r="F69" s="151">
        <f t="shared" si="3"/>
        <v>0</v>
      </c>
      <c r="G69" s="149"/>
    </row>
    <row r="70" spans="1:7" x14ac:dyDescent="0.25">
      <c r="A70" s="148">
        <v>122018</v>
      </c>
      <c r="B70" s="121" t="s">
        <v>226</v>
      </c>
      <c r="C70" s="149"/>
      <c r="D70" s="149">
        <f>[1]Janeiro!D70+[1]Janeiro!E70</f>
        <v>3496.57</v>
      </c>
      <c r="E70" s="150">
        <v>5403.17</v>
      </c>
      <c r="F70" s="151">
        <f t="shared" si="3"/>
        <v>-8899.74</v>
      </c>
      <c r="G70" s="149"/>
    </row>
    <row r="71" spans="1:7" x14ac:dyDescent="0.25">
      <c r="A71" s="148">
        <v>122021</v>
      </c>
      <c r="B71" s="121" t="s">
        <v>227</v>
      </c>
      <c r="C71" s="149"/>
      <c r="D71" s="149">
        <f>[1]Janeiro!D71+[1]Janeiro!E71</f>
        <v>0</v>
      </c>
      <c r="E71" s="150"/>
      <c r="F71" s="151">
        <f t="shared" si="3"/>
        <v>0</v>
      </c>
      <c r="G71" s="149"/>
    </row>
    <row r="72" spans="1:7" x14ac:dyDescent="0.25">
      <c r="A72" s="148">
        <v>122022</v>
      </c>
      <c r="B72" s="121" t="s">
        <v>228</v>
      </c>
      <c r="C72" s="149"/>
      <c r="D72" s="149">
        <f>[1]Janeiro!D72+[1]Janeiro!E72</f>
        <v>1219.51</v>
      </c>
      <c r="E72" s="150">
        <v>194.21</v>
      </c>
      <c r="F72" s="151">
        <f t="shared" si="3"/>
        <v>-1413.72</v>
      </c>
      <c r="G72" s="149"/>
    </row>
    <row r="73" spans="1:7" x14ac:dyDescent="0.25">
      <c r="A73" s="148">
        <v>122023</v>
      </c>
      <c r="B73" s="121" t="s">
        <v>229</v>
      </c>
      <c r="C73" s="149"/>
      <c r="D73" s="149">
        <f>[1]Janeiro!D73+[1]Janeiro!E73</f>
        <v>0</v>
      </c>
      <c r="E73" s="150"/>
      <c r="F73" s="151">
        <f t="shared" si="3"/>
        <v>0</v>
      </c>
      <c r="G73" s="149"/>
    </row>
    <row r="74" spans="1:7" ht="15.75" thickBot="1" x14ac:dyDescent="0.3">
      <c r="A74" s="148">
        <v>122099</v>
      </c>
      <c r="B74" s="121" t="s">
        <v>230</v>
      </c>
      <c r="C74" s="149"/>
      <c r="D74" s="149">
        <f>[1]Janeiro!D74+[1]Janeiro!E74</f>
        <v>23.73</v>
      </c>
      <c r="E74" s="150">
        <v>1156.73</v>
      </c>
      <c r="F74" s="151">
        <f t="shared" si="3"/>
        <v>-1180.46</v>
      </c>
      <c r="G74" s="149"/>
    </row>
    <row r="75" spans="1:7" ht="15.75" thickBot="1" x14ac:dyDescent="0.3">
      <c r="A75" s="152" t="s">
        <v>231</v>
      </c>
      <c r="B75" s="152" t="s">
        <v>232</v>
      </c>
      <c r="C75" s="154">
        <f>SUM(C76:C80)</f>
        <v>0</v>
      </c>
      <c r="D75" s="154">
        <f>SUM(D76:D80)</f>
        <v>20172.25</v>
      </c>
      <c r="E75" s="154">
        <f>SUM(E76:E80)</f>
        <v>22690.91</v>
      </c>
      <c r="F75" s="154">
        <f>SUM(F76:F80)</f>
        <v>-42863.16</v>
      </c>
      <c r="G75" s="154"/>
    </row>
    <row r="76" spans="1:7" x14ac:dyDescent="0.25">
      <c r="A76" s="145">
        <v>143103</v>
      </c>
      <c r="B76" s="120" t="s">
        <v>233</v>
      </c>
      <c r="C76" s="149"/>
      <c r="D76" s="149">
        <f>[1]Janeiro!D76+[1]Janeiro!E76</f>
        <v>0</v>
      </c>
      <c r="E76" s="147"/>
      <c r="F76" s="146">
        <f>C76-(D76+E76)</f>
        <v>0</v>
      </c>
      <c r="G76" s="146"/>
    </row>
    <row r="77" spans="1:7" x14ac:dyDescent="0.25">
      <c r="A77" s="159">
        <v>143401</v>
      </c>
      <c r="B77" s="123" t="s">
        <v>234</v>
      </c>
      <c r="C77" s="149"/>
      <c r="D77" s="149">
        <f>[1]Janeiro!D77+[1]Janeiro!E77</f>
        <v>0</v>
      </c>
      <c r="E77" s="160"/>
      <c r="F77" s="151">
        <f>C77-(D77+E77)</f>
        <v>0</v>
      </c>
      <c r="G77" s="151"/>
    </row>
    <row r="78" spans="1:7" x14ac:dyDescent="0.25">
      <c r="A78" s="159">
        <v>143402</v>
      </c>
      <c r="B78" s="123" t="s">
        <v>235</v>
      </c>
      <c r="C78" s="149"/>
      <c r="D78" s="149">
        <f>[1]Janeiro!D78+[1]Janeiro!E78</f>
        <v>6752.58</v>
      </c>
      <c r="E78" s="160">
        <v>6470.72</v>
      </c>
      <c r="F78" s="151">
        <f>C78-(D78+E78)</f>
        <v>-13223.3</v>
      </c>
      <c r="G78" s="151"/>
    </row>
    <row r="79" spans="1:7" x14ac:dyDescent="0.25">
      <c r="A79" s="159">
        <v>143408</v>
      </c>
      <c r="B79" s="123" t="s">
        <v>236</v>
      </c>
      <c r="C79" s="149"/>
      <c r="D79" s="149">
        <f>[1]Janeiro!D79+[1]Janeiro!E79</f>
        <v>13419.67</v>
      </c>
      <c r="E79" s="161">
        <v>15020.19</v>
      </c>
      <c r="F79" s="151">
        <f>C79-(D79+E79)</f>
        <v>-28439.86</v>
      </c>
      <c r="G79" s="151"/>
    </row>
    <row r="80" spans="1:7" ht="15.75" thickBot="1" x14ac:dyDescent="0.3">
      <c r="A80" s="162">
        <v>144002</v>
      </c>
      <c r="B80" s="124" t="s">
        <v>237</v>
      </c>
      <c r="C80" s="149"/>
      <c r="D80" s="149">
        <f>[1]Janeiro!D80+[1]Janeiro!E80</f>
        <v>0</v>
      </c>
      <c r="E80" s="163">
        <v>1200</v>
      </c>
      <c r="F80" s="164">
        <f>C80-(D80+E80)</f>
        <v>-1200</v>
      </c>
      <c r="G80" s="165"/>
    </row>
    <row r="81" spans="1:7" ht="15.75" thickBot="1" x14ac:dyDescent="0.3">
      <c r="A81" s="152" t="s">
        <v>238</v>
      </c>
      <c r="B81" s="152" t="s">
        <v>239</v>
      </c>
      <c r="C81" s="157">
        <f>C82+C85</f>
        <v>0</v>
      </c>
      <c r="D81" s="157">
        <f>D82+D85</f>
        <v>0</v>
      </c>
      <c r="E81" s="157">
        <f>E82+E85</f>
        <v>0</v>
      </c>
      <c r="F81" s="157">
        <f>F82+F85</f>
        <v>0</v>
      </c>
      <c r="G81" s="157"/>
    </row>
    <row r="82" spans="1:7" ht="15.75" thickBot="1" x14ac:dyDescent="0.3">
      <c r="A82" s="166" t="s">
        <v>240</v>
      </c>
      <c r="B82" s="166" t="s">
        <v>241</v>
      </c>
      <c r="C82" s="167">
        <f>SUM(C83:C84)</f>
        <v>0</v>
      </c>
      <c r="D82" s="167">
        <f>SUM(D83:D84)</f>
        <v>0</v>
      </c>
      <c r="E82" s="154">
        <f>SUM(E83:E84)</f>
        <v>0</v>
      </c>
      <c r="F82" s="167">
        <f>SUM(F83:F84)</f>
        <v>0</v>
      </c>
      <c r="G82" s="167"/>
    </row>
    <row r="83" spans="1:7" x14ac:dyDescent="0.25">
      <c r="A83" s="168">
        <v>161001</v>
      </c>
      <c r="B83" s="125" t="s">
        <v>242</v>
      </c>
      <c r="C83" s="146">
        <f>[1]Janeiro!C83</f>
        <v>0</v>
      </c>
      <c r="D83" s="149">
        <f>[1]Janeiro!D83+[1]Janeiro!E83</f>
        <v>0</v>
      </c>
      <c r="E83" s="169">
        <v>0</v>
      </c>
      <c r="F83" s="155">
        <f>C83-(D83+E83)</f>
        <v>0</v>
      </c>
      <c r="G83" s="155"/>
    </row>
    <row r="84" spans="1:7" ht="15.75" thickBot="1" x14ac:dyDescent="0.3">
      <c r="A84" s="159">
        <v>161002</v>
      </c>
      <c r="B84" s="123" t="s">
        <v>243</v>
      </c>
      <c r="C84" s="149">
        <f>[1]Janeiro!C84</f>
        <v>0</v>
      </c>
      <c r="D84" s="149">
        <f>[1]Janeiro!D84+[1]Janeiro!E84</f>
        <v>0</v>
      </c>
      <c r="E84" s="160">
        <v>0</v>
      </c>
      <c r="F84" s="151">
        <f>C84-(D84+E84)</f>
        <v>0</v>
      </c>
      <c r="G84" s="151"/>
    </row>
    <row r="85" spans="1:7" ht="15.75" thickBot="1" x14ac:dyDescent="0.3">
      <c r="A85" s="152" t="s">
        <v>244</v>
      </c>
      <c r="B85" s="152" t="s">
        <v>245</v>
      </c>
      <c r="C85" s="170">
        <f>SUM(C86:C89)</f>
        <v>0</v>
      </c>
      <c r="D85" s="170">
        <f>SUM(D86:D89)</f>
        <v>0</v>
      </c>
      <c r="E85" s="170">
        <f>SUM(E86:E89)</f>
        <v>0</v>
      </c>
      <c r="F85" s="170">
        <f>SUM(F86:F89)</f>
        <v>0</v>
      </c>
      <c r="G85" s="170"/>
    </row>
    <row r="86" spans="1:7" x14ac:dyDescent="0.25">
      <c r="A86" s="145">
        <v>162001</v>
      </c>
      <c r="B86" s="120" t="s">
        <v>246</v>
      </c>
      <c r="C86" s="149">
        <f>[1]Janeiro!C86</f>
        <v>0</v>
      </c>
      <c r="D86" s="149">
        <f>[1]Janeiro!D86+[1]Janeiro!E86</f>
        <v>0</v>
      </c>
      <c r="E86" s="147">
        <v>0</v>
      </c>
      <c r="F86" s="146">
        <f>C86-(D86+E86)</f>
        <v>0</v>
      </c>
      <c r="G86" s="146"/>
    </row>
    <row r="87" spans="1:7" x14ac:dyDescent="0.25">
      <c r="A87" s="159">
        <v>162002</v>
      </c>
      <c r="B87" s="123" t="s">
        <v>247</v>
      </c>
      <c r="C87" s="149">
        <f>[1]Janeiro!C87</f>
        <v>0</v>
      </c>
      <c r="D87" s="149">
        <f>[1]Janeiro!D87+[1]Janeiro!E87</f>
        <v>0</v>
      </c>
      <c r="E87" s="160">
        <v>0</v>
      </c>
      <c r="F87" s="151">
        <f>C87-(D87+E87)</f>
        <v>0</v>
      </c>
      <c r="G87" s="151"/>
    </row>
    <row r="88" spans="1:7" x14ac:dyDescent="0.25">
      <c r="A88" s="159">
        <v>162003</v>
      </c>
      <c r="B88" s="123" t="s">
        <v>248</v>
      </c>
      <c r="C88" s="149">
        <f>[1]Janeiro!C88</f>
        <v>0</v>
      </c>
      <c r="D88" s="149">
        <f>[1]Janeiro!D88+[1]Janeiro!E88</f>
        <v>0</v>
      </c>
      <c r="E88" s="160">
        <v>0</v>
      </c>
      <c r="F88" s="151">
        <f>C88-(D88+E88)</f>
        <v>0</v>
      </c>
      <c r="G88" s="151"/>
    </row>
    <row r="89" spans="1:7" ht="15.75" thickBot="1" x14ac:dyDescent="0.3">
      <c r="A89" s="159">
        <v>162004</v>
      </c>
      <c r="B89" s="123" t="s">
        <v>249</v>
      </c>
      <c r="C89" s="149">
        <f>[1]Janeiro!C89</f>
        <v>0</v>
      </c>
      <c r="D89" s="149">
        <f>[1]Janeiro!D89+[1]Janeiro!E89</f>
        <v>0</v>
      </c>
      <c r="E89" s="160">
        <v>0</v>
      </c>
      <c r="F89" s="151">
        <f>C89-(D89+E89)</f>
        <v>0</v>
      </c>
      <c r="G89" s="151"/>
    </row>
    <row r="90" spans="1:7" ht="15.75" thickBot="1" x14ac:dyDescent="0.3">
      <c r="A90" s="171" t="s">
        <v>250</v>
      </c>
      <c r="B90" s="172" t="s">
        <v>251</v>
      </c>
      <c r="C90" s="126">
        <f>C81+C75+C52+C31+C21+C14</f>
        <v>0</v>
      </c>
      <c r="D90" s="126">
        <f>D81+D75+D52+D31+D21+D14</f>
        <v>179716.08000000002</v>
      </c>
      <c r="E90" s="126">
        <f>E81+E75+E52+E31+E21+E14</f>
        <v>161204.47999999998</v>
      </c>
      <c r="F90" s="126">
        <f>F81+F75+F52+F31+F21+F14</f>
        <v>-340920.56</v>
      </c>
      <c r="G90" s="126"/>
    </row>
    <row r="91" spans="1:7" ht="15.75" thickBot="1" x14ac:dyDescent="0.3">
      <c r="A91" s="127"/>
      <c r="B91" s="2"/>
      <c r="C91" s="2"/>
      <c r="D91" s="2"/>
      <c r="E91" s="2"/>
      <c r="F91" s="173"/>
      <c r="G91" s="174"/>
    </row>
    <row r="92" spans="1:7" ht="15.75" thickBot="1" x14ac:dyDescent="0.3">
      <c r="A92" s="175" t="s">
        <v>252</v>
      </c>
      <c r="B92" s="175" t="s">
        <v>253</v>
      </c>
      <c r="C92" s="176">
        <f>C93+C110</f>
        <v>0</v>
      </c>
      <c r="D92" s="176">
        <f>D93+D110</f>
        <v>0</v>
      </c>
      <c r="E92" s="176">
        <f>E93+E110</f>
        <v>0</v>
      </c>
      <c r="F92" s="176">
        <f>F93+F110</f>
        <v>0</v>
      </c>
      <c r="G92" s="176"/>
    </row>
    <row r="93" spans="1:7" ht="15.75" thickBot="1" x14ac:dyDescent="0.3">
      <c r="A93" s="177" t="s">
        <v>254</v>
      </c>
      <c r="B93" s="177" t="s">
        <v>255</v>
      </c>
      <c r="C93" s="178">
        <f>C94+C100</f>
        <v>0</v>
      </c>
      <c r="D93" s="178">
        <f>D94+D100</f>
        <v>0</v>
      </c>
      <c r="E93" s="178">
        <f>E94+E100</f>
        <v>0</v>
      </c>
      <c r="F93" s="178">
        <f>F94+F100</f>
        <v>0</v>
      </c>
      <c r="G93" s="178"/>
    </row>
    <row r="94" spans="1:7" ht="15.75" thickBot="1" x14ac:dyDescent="0.3">
      <c r="A94" s="179" t="s">
        <v>256</v>
      </c>
      <c r="B94" s="179" t="s">
        <v>257</v>
      </c>
      <c r="C94" s="180">
        <f>SUM(C95:C99)</f>
        <v>0</v>
      </c>
      <c r="D94" s="180">
        <f>SUM(D95:D99)</f>
        <v>0</v>
      </c>
      <c r="E94" s="180">
        <f>SUM(E95:E99)</f>
        <v>0</v>
      </c>
      <c r="F94" s="180">
        <f>SUM(F95:F99)</f>
        <v>0</v>
      </c>
      <c r="G94" s="180"/>
    </row>
    <row r="95" spans="1:7" x14ac:dyDescent="0.25">
      <c r="A95" s="181">
        <v>211001</v>
      </c>
      <c r="B95" s="181" t="s">
        <v>258</v>
      </c>
      <c r="C95" s="149">
        <f>[1]Janeiro!C95</f>
        <v>0</v>
      </c>
      <c r="D95" s="149">
        <f>[1]Janeiro!D95+[1]Janeiro!E95</f>
        <v>0</v>
      </c>
      <c r="E95" s="182">
        <v>0</v>
      </c>
      <c r="F95" s="151">
        <f>C95-(D95+E95)</f>
        <v>0</v>
      </c>
      <c r="G95" s="183"/>
    </row>
    <row r="96" spans="1:7" x14ac:dyDescent="0.25">
      <c r="A96" s="184">
        <v>211002</v>
      </c>
      <c r="B96" s="184" t="s">
        <v>259</v>
      </c>
      <c r="C96" s="149">
        <f>[1]Janeiro!C96</f>
        <v>0</v>
      </c>
      <c r="D96" s="149">
        <f>[1]Janeiro!D96+[1]Janeiro!E96</f>
        <v>0</v>
      </c>
      <c r="E96" s="185">
        <v>0</v>
      </c>
      <c r="F96" s="151">
        <f>C96-(D96+E96)</f>
        <v>0</v>
      </c>
      <c r="G96" s="186"/>
    </row>
    <row r="97" spans="1:7" x14ac:dyDescent="0.25">
      <c r="A97" s="184">
        <v>211003</v>
      </c>
      <c r="B97" s="184" t="s">
        <v>260</v>
      </c>
      <c r="C97" s="149">
        <f>[1]Janeiro!C97</f>
        <v>0</v>
      </c>
      <c r="D97" s="149">
        <f>[1]Janeiro!D97+[1]Janeiro!E97</f>
        <v>0</v>
      </c>
      <c r="E97" s="185">
        <v>0</v>
      </c>
      <c r="F97" s="151">
        <f>C97-(D97+E97)</f>
        <v>0</v>
      </c>
      <c r="G97" s="186"/>
    </row>
    <row r="98" spans="1:7" x14ac:dyDescent="0.25">
      <c r="A98" s="184">
        <v>211004</v>
      </c>
      <c r="B98" s="184" t="s">
        <v>261</v>
      </c>
      <c r="C98" s="149">
        <f>[1]Janeiro!C98</f>
        <v>0</v>
      </c>
      <c r="D98" s="149">
        <f>[1]Janeiro!D98+[1]Janeiro!E98</f>
        <v>0</v>
      </c>
      <c r="E98" s="185">
        <v>0</v>
      </c>
      <c r="F98" s="151">
        <f>C98-(D98+E98)</f>
        <v>0</v>
      </c>
      <c r="G98" s="186"/>
    </row>
    <row r="99" spans="1:7" ht="15.75" thickBot="1" x14ac:dyDescent="0.3">
      <c r="A99" s="184">
        <v>211099</v>
      </c>
      <c r="B99" s="184" t="s">
        <v>262</v>
      </c>
      <c r="C99" s="149">
        <f>[1]Janeiro!C99</f>
        <v>0</v>
      </c>
      <c r="D99" s="149">
        <f>[1]Janeiro!D99+[1]Janeiro!E99</f>
        <v>0</v>
      </c>
      <c r="E99" s="185">
        <v>0</v>
      </c>
      <c r="F99" s="151">
        <f>C99-(D99+E99)</f>
        <v>0</v>
      </c>
      <c r="G99" s="186"/>
    </row>
    <row r="100" spans="1:7" ht="15.75" thickBot="1" x14ac:dyDescent="0.3">
      <c r="A100" s="179" t="s">
        <v>263</v>
      </c>
      <c r="B100" s="179" t="s">
        <v>264</v>
      </c>
      <c r="C100" s="180">
        <f>SUM(C101:C109)</f>
        <v>0</v>
      </c>
      <c r="D100" s="180">
        <f>SUM(D101:D109)</f>
        <v>0</v>
      </c>
      <c r="E100" s="180">
        <f>SUM(E101:E109)</f>
        <v>0</v>
      </c>
      <c r="F100" s="180">
        <f>SUM(F101:F109)</f>
        <v>0</v>
      </c>
      <c r="G100" s="180"/>
    </row>
    <row r="101" spans="1:7" x14ac:dyDescent="0.25">
      <c r="A101" s="184">
        <v>212014</v>
      </c>
      <c r="B101" s="184" t="s">
        <v>265</v>
      </c>
      <c r="C101" s="149"/>
      <c r="D101" s="149">
        <f>[1]Janeiro!D101+[1]Janeiro!E101</f>
        <v>0</v>
      </c>
      <c r="E101" s="185">
        <v>0</v>
      </c>
      <c r="F101" s="151">
        <f t="shared" ref="F101:F115" si="4">C101-(D101+E101)</f>
        <v>0</v>
      </c>
      <c r="G101" s="186"/>
    </row>
    <row r="102" spans="1:7" x14ac:dyDescent="0.25">
      <c r="A102" s="184">
        <v>212015</v>
      </c>
      <c r="B102" s="184" t="s">
        <v>266</v>
      </c>
      <c r="C102" s="149"/>
      <c r="D102" s="149">
        <f>[1]Janeiro!D102+[1]Janeiro!E102</f>
        <v>0</v>
      </c>
      <c r="E102" s="185">
        <v>0</v>
      </c>
      <c r="F102" s="151">
        <f t="shared" si="4"/>
        <v>0</v>
      </c>
      <c r="G102" s="186"/>
    </row>
    <row r="103" spans="1:7" x14ac:dyDescent="0.25">
      <c r="A103" s="184">
        <v>212016</v>
      </c>
      <c r="B103" s="184" t="s">
        <v>267</v>
      </c>
      <c r="C103" s="149"/>
      <c r="D103" s="149">
        <f>[1]Janeiro!D103+[1]Janeiro!E103</f>
        <v>0</v>
      </c>
      <c r="E103" s="185">
        <v>0</v>
      </c>
      <c r="F103" s="151">
        <f t="shared" si="4"/>
        <v>0</v>
      </c>
      <c r="G103" s="186"/>
    </row>
    <row r="104" spans="1:7" x14ac:dyDescent="0.25">
      <c r="A104" s="184">
        <v>212017</v>
      </c>
      <c r="B104" s="184" t="s">
        <v>268</v>
      </c>
      <c r="C104" s="149"/>
      <c r="D104" s="149">
        <f>[1]Janeiro!D104+[1]Janeiro!E104</f>
        <v>0</v>
      </c>
      <c r="E104" s="185">
        <v>0</v>
      </c>
      <c r="F104" s="151">
        <f t="shared" si="4"/>
        <v>0</v>
      </c>
      <c r="G104" s="186"/>
    </row>
    <row r="105" spans="1:7" x14ac:dyDescent="0.25">
      <c r="A105" s="184">
        <v>212018</v>
      </c>
      <c r="B105" s="184" t="s">
        <v>269</v>
      </c>
      <c r="C105" s="149"/>
      <c r="D105" s="149">
        <f>[1]Janeiro!D105+[1]Janeiro!E105</f>
        <v>0</v>
      </c>
      <c r="E105" s="185">
        <v>0</v>
      </c>
      <c r="F105" s="151">
        <f t="shared" si="4"/>
        <v>0</v>
      </c>
      <c r="G105" s="186"/>
    </row>
    <row r="106" spans="1:7" x14ac:dyDescent="0.25">
      <c r="A106" s="184">
        <v>212019</v>
      </c>
      <c r="B106" s="184" t="s">
        <v>270</v>
      </c>
      <c r="C106" s="149"/>
      <c r="D106" s="149">
        <f>[1]Janeiro!D106+[1]Janeiro!E106</f>
        <v>0</v>
      </c>
      <c r="E106" s="185">
        <v>0</v>
      </c>
      <c r="F106" s="151">
        <f t="shared" si="4"/>
        <v>0</v>
      </c>
      <c r="G106" s="186"/>
    </row>
    <row r="107" spans="1:7" x14ac:dyDescent="0.25">
      <c r="A107" s="184">
        <v>212020</v>
      </c>
      <c r="B107" s="184" t="s">
        <v>271</v>
      </c>
      <c r="C107" s="149"/>
      <c r="D107" s="149">
        <f>[1]Janeiro!D107+[1]Janeiro!E107</f>
        <v>0</v>
      </c>
      <c r="E107" s="185">
        <v>0</v>
      </c>
      <c r="F107" s="151">
        <f t="shared" si="4"/>
        <v>0</v>
      </c>
      <c r="G107" s="186"/>
    </row>
    <row r="108" spans="1:7" x14ac:dyDescent="0.25">
      <c r="A108" s="184">
        <v>212021</v>
      </c>
      <c r="B108" s="184" t="s">
        <v>272</v>
      </c>
      <c r="C108" s="149"/>
      <c r="D108" s="149">
        <f>[1]Janeiro!D108+[1]Janeiro!E108</f>
        <v>0</v>
      </c>
      <c r="E108" s="185">
        <v>0</v>
      </c>
      <c r="F108" s="151">
        <f t="shared" si="4"/>
        <v>0</v>
      </c>
      <c r="G108" s="186"/>
    </row>
    <row r="109" spans="1:7" ht="15.75" thickBot="1" x14ac:dyDescent="0.3">
      <c r="A109" s="184">
        <v>212099</v>
      </c>
      <c r="B109" s="184" t="s">
        <v>273</v>
      </c>
      <c r="C109" s="149"/>
      <c r="D109" s="149">
        <f>[1]Janeiro!D109+[1]Janeiro!E109</f>
        <v>0</v>
      </c>
      <c r="E109" s="185">
        <v>0</v>
      </c>
      <c r="F109" s="151">
        <f t="shared" si="4"/>
        <v>0</v>
      </c>
      <c r="G109" s="186"/>
    </row>
    <row r="110" spans="1:7" ht="15.75" thickBot="1" x14ac:dyDescent="0.3">
      <c r="A110" s="177" t="s">
        <v>274</v>
      </c>
      <c r="B110" s="177" t="s">
        <v>275</v>
      </c>
      <c r="C110" s="178">
        <f>SUM(C111:C115)</f>
        <v>0</v>
      </c>
      <c r="D110" s="178">
        <f>SUM(D111:D115)</f>
        <v>0</v>
      </c>
      <c r="E110" s="178">
        <f>SUM(E111:E115)</f>
        <v>0</v>
      </c>
      <c r="F110" s="178">
        <f>SUM(F111:F115)</f>
        <v>0</v>
      </c>
      <c r="G110" s="178"/>
    </row>
    <row r="111" spans="1:7" x14ac:dyDescent="0.25">
      <c r="A111" s="184">
        <v>212001</v>
      </c>
      <c r="B111" s="184" t="s">
        <v>276</v>
      </c>
      <c r="C111" s="149">
        <f>[1]Janeiro!C111</f>
        <v>0</v>
      </c>
      <c r="D111" s="149">
        <f>[1]Janeiro!D111+[1]Janeiro!E111</f>
        <v>0</v>
      </c>
      <c r="E111" s="185">
        <v>0</v>
      </c>
      <c r="F111" s="151">
        <f t="shared" si="4"/>
        <v>0</v>
      </c>
      <c r="G111" s="186"/>
    </row>
    <row r="112" spans="1:7" x14ac:dyDescent="0.25">
      <c r="A112" s="184">
        <v>212002</v>
      </c>
      <c r="B112" s="184" t="s">
        <v>277</v>
      </c>
      <c r="C112" s="149">
        <f>[1]Janeiro!C112</f>
        <v>0</v>
      </c>
      <c r="D112" s="149">
        <f>[1]Janeiro!D112+[1]Janeiro!E112</f>
        <v>0</v>
      </c>
      <c r="E112" s="185">
        <v>0</v>
      </c>
      <c r="F112" s="151">
        <f t="shared" si="4"/>
        <v>0</v>
      </c>
      <c r="G112" s="186"/>
    </row>
    <row r="113" spans="1:7" x14ac:dyDescent="0.25">
      <c r="A113" s="184">
        <v>212003</v>
      </c>
      <c r="B113" s="184" t="s">
        <v>278</v>
      </c>
      <c r="C113" s="149">
        <f>[1]Janeiro!C113</f>
        <v>0</v>
      </c>
      <c r="D113" s="149">
        <f>[1]Janeiro!D113+[1]Janeiro!E113</f>
        <v>0</v>
      </c>
      <c r="E113" s="185">
        <v>0</v>
      </c>
      <c r="F113" s="151">
        <f t="shared" si="4"/>
        <v>0</v>
      </c>
      <c r="G113" s="186"/>
    </row>
    <row r="114" spans="1:7" x14ac:dyDescent="0.25">
      <c r="A114" s="184">
        <v>212004</v>
      </c>
      <c r="B114" s="184" t="s">
        <v>279</v>
      </c>
      <c r="C114" s="149">
        <f>[1]Janeiro!C114</f>
        <v>0</v>
      </c>
      <c r="D114" s="149">
        <f>[1]Janeiro!D114+[1]Janeiro!E114</f>
        <v>0</v>
      </c>
      <c r="E114" s="185">
        <v>0</v>
      </c>
      <c r="F114" s="151">
        <f t="shared" si="4"/>
        <v>0</v>
      </c>
      <c r="G114" s="186"/>
    </row>
    <row r="115" spans="1:7" ht="15.75" thickBot="1" x14ac:dyDescent="0.3">
      <c r="A115" s="187">
        <v>212099</v>
      </c>
      <c r="B115" s="187" t="s">
        <v>280</v>
      </c>
      <c r="C115" s="149">
        <f>[1]Janeiro!C115</f>
        <v>0</v>
      </c>
      <c r="D115" s="149">
        <f>[1]Janeiro!D115+[1]Janeiro!E115</f>
        <v>0</v>
      </c>
      <c r="E115" s="188">
        <v>0</v>
      </c>
      <c r="F115" s="189">
        <f t="shared" si="4"/>
        <v>0</v>
      </c>
      <c r="G115" s="190"/>
    </row>
    <row r="116" spans="1:7" ht="15.75" thickBot="1" x14ac:dyDescent="0.3">
      <c r="A116" s="171" t="s">
        <v>252</v>
      </c>
      <c r="B116" s="172" t="s">
        <v>281</v>
      </c>
      <c r="C116" s="126">
        <f>C92</f>
        <v>0</v>
      </c>
      <c r="D116" s="126">
        <f>D92</f>
        <v>0</v>
      </c>
      <c r="E116" s="126">
        <f>E92</f>
        <v>0</v>
      </c>
      <c r="F116" s="126">
        <f>F92</f>
        <v>0</v>
      </c>
      <c r="G116" s="126"/>
    </row>
    <row r="117" spans="1:7" ht="15.75" thickBot="1" x14ac:dyDescent="0.3">
      <c r="A117" s="127"/>
      <c r="B117" s="2"/>
      <c r="C117" s="2"/>
      <c r="D117" s="2"/>
      <c r="E117" s="2"/>
      <c r="F117" s="191"/>
      <c r="G117" s="192"/>
    </row>
    <row r="118" spans="1:7" ht="15.75" thickBot="1" x14ac:dyDescent="0.3">
      <c r="A118" s="171" t="s">
        <v>282</v>
      </c>
      <c r="B118" s="172" t="s">
        <v>283</v>
      </c>
      <c r="C118" s="126">
        <f>C92+C90</f>
        <v>0</v>
      </c>
      <c r="D118" s="126">
        <f>D92+D90</f>
        <v>179716.08000000002</v>
      </c>
      <c r="E118" s="126">
        <f>E92+E90</f>
        <v>161204.47999999998</v>
      </c>
      <c r="F118" s="126">
        <f>F92+F90</f>
        <v>-340920.56</v>
      </c>
      <c r="G118" s="126"/>
    </row>
    <row r="119" spans="1:7" x14ac:dyDescent="0.25">
      <c r="A119" s="127"/>
      <c r="B119" s="2"/>
      <c r="C119" s="2"/>
      <c r="D119" s="2"/>
      <c r="E119" s="2"/>
      <c r="F119" s="191"/>
      <c r="G119" s="192"/>
    </row>
    <row r="120" spans="1:7" x14ac:dyDescent="0.25">
      <c r="A120" s="98"/>
      <c r="B120" s="98"/>
      <c r="C120" s="98"/>
      <c r="D120" s="98"/>
      <c r="E120" s="274" t="s">
        <v>284</v>
      </c>
      <c r="F120" s="274"/>
      <c r="G120" s="274"/>
    </row>
    <row r="121" spans="1:7" x14ac:dyDescent="0.25">
      <c r="A121" s="98"/>
      <c r="B121" s="98"/>
      <c r="C121" s="98"/>
      <c r="D121" s="98"/>
      <c r="E121" s="283" t="s">
        <v>285</v>
      </c>
      <c r="F121" s="283"/>
      <c r="G121" s="283"/>
    </row>
  </sheetData>
  <mergeCells count="11">
    <mergeCell ref="A8:G8"/>
    <mergeCell ref="F1:G1"/>
    <mergeCell ref="F2:G2"/>
    <mergeCell ref="F5:G5"/>
    <mergeCell ref="A6:G6"/>
    <mergeCell ref="A7:G7"/>
    <mergeCell ref="A9:B9"/>
    <mergeCell ref="F9:G9"/>
    <mergeCell ref="F10:G10"/>
    <mergeCell ref="E120:G120"/>
    <mergeCell ref="E121:G121"/>
  </mergeCells>
  <pageMargins left="0.511811024" right="0.511811024" top="0.78740157499999996" bottom="0.78740157499999996" header="0.31496062000000002" footer="0.31496062000000002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5"/>
  <sheetViews>
    <sheetView topLeftCell="A26" workbookViewId="0">
      <selection activeCell="J42" sqref="J42"/>
    </sheetView>
  </sheetViews>
  <sheetFormatPr defaultRowHeight="15" x14ac:dyDescent="0.25"/>
  <cols>
    <col min="1" max="1" width="5.7109375" customWidth="1"/>
    <col min="2" max="3" width="4" customWidth="1"/>
    <col min="4" max="4" width="30.85546875" customWidth="1"/>
    <col min="5" max="5" width="9.28515625" customWidth="1"/>
    <col min="6" max="6" width="13.28515625" customWidth="1"/>
    <col min="7" max="7" width="10.7109375" customWidth="1"/>
    <col min="8" max="8" width="5.7109375" customWidth="1"/>
    <col min="9" max="9" width="3.7109375" customWidth="1"/>
    <col min="10" max="10" width="8.28515625" customWidth="1"/>
    <col min="11" max="11" width="9.85546875" customWidth="1"/>
    <col min="12" max="12" width="13.28515625" customWidth="1"/>
    <col min="13" max="13" width="11.7109375" customWidth="1"/>
    <col min="14" max="14" width="11.140625" customWidth="1"/>
  </cols>
  <sheetData>
    <row r="4" spans="1:14" x14ac:dyDescent="0.25">
      <c r="A4" s="272" t="s">
        <v>66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</row>
    <row r="5" spans="1:14" x14ac:dyDescent="0.25">
      <c r="A5" s="272" t="s">
        <v>286</v>
      </c>
      <c r="B5" s="272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</row>
    <row r="6" spans="1:14" x14ac:dyDescent="0.25">
      <c r="A6" s="272" t="s">
        <v>67</v>
      </c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</row>
    <row r="7" spans="1:14" ht="15.75" thickBot="1" x14ac:dyDescent="0.3">
      <c r="A7" s="272"/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</row>
    <row r="8" spans="1:14" x14ac:dyDescent="0.25">
      <c r="A8" s="302" t="s">
        <v>287</v>
      </c>
      <c r="B8" s="303"/>
      <c r="C8" s="303"/>
      <c r="D8" s="304"/>
    </row>
    <row r="9" spans="1:14" ht="15.75" thickBot="1" x14ac:dyDescent="0.3">
      <c r="A9" s="305" t="s">
        <v>288</v>
      </c>
      <c r="B9" s="294"/>
      <c r="C9" s="294"/>
      <c r="D9" s="295"/>
      <c r="E9" s="306" t="s">
        <v>289</v>
      </c>
      <c r="F9" s="307"/>
      <c r="G9" s="307"/>
      <c r="H9" s="307"/>
      <c r="I9" s="307"/>
      <c r="J9" s="307"/>
      <c r="K9" s="307"/>
      <c r="L9" s="307"/>
      <c r="M9" s="307"/>
      <c r="N9" s="307"/>
    </row>
    <row r="10" spans="1:14" x14ac:dyDescent="0.25">
      <c r="A10" s="293" t="s">
        <v>290</v>
      </c>
      <c r="B10" s="294"/>
      <c r="C10" s="294"/>
      <c r="D10" s="295"/>
      <c r="E10" s="296" t="s">
        <v>291</v>
      </c>
      <c r="F10" s="297"/>
      <c r="G10" s="297"/>
      <c r="H10" s="297"/>
      <c r="I10" s="297"/>
      <c r="J10" s="297"/>
      <c r="K10" s="297"/>
      <c r="L10" s="297"/>
      <c r="M10" s="297"/>
      <c r="N10" s="298"/>
    </row>
    <row r="11" spans="1:14" x14ac:dyDescent="0.25">
      <c r="A11" s="293" t="s">
        <v>292</v>
      </c>
      <c r="B11" s="294"/>
      <c r="C11" s="294"/>
      <c r="D11" s="295"/>
      <c r="E11" s="299" t="s">
        <v>293</v>
      </c>
      <c r="F11" s="300"/>
      <c r="G11" s="300"/>
      <c r="H11" s="300"/>
      <c r="I11" s="300"/>
      <c r="J11" s="300"/>
      <c r="K11" s="300"/>
      <c r="L11" s="300"/>
      <c r="M11" s="300"/>
      <c r="N11" s="301"/>
    </row>
    <row r="12" spans="1:14" x14ac:dyDescent="0.25">
      <c r="A12" s="293" t="s">
        <v>294</v>
      </c>
      <c r="B12" s="294"/>
      <c r="C12" s="294"/>
      <c r="D12" s="295"/>
      <c r="E12" s="299" t="s">
        <v>295</v>
      </c>
      <c r="F12" s="300"/>
      <c r="G12" s="300"/>
      <c r="H12" s="300"/>
      <c r="I12" s="300"/>
      <c r="J12" s="300"/>
      <c r="K12" s="300"/>
      <c r="L12" s="300"/>
      <c r="M12" s="300"/>
      <c r="N12" s="301"/>
    </row>
    <row r="13" spans="1:14" ht="15.75" thickBot="1" x14ac:dyDescent="0.3">
      <c r="A13" s="284" t="s">
        <v>296</v>
      </c>
      <c r="B13" s="285"/>
      <c r="C13" s="285"/>
      <c r="D13" s="286"/>
      <c r="E13" s="287" t="s">
        <v>297</v>
      </c>
      <c r="F13" s="288"/>
      <c r="G13" s="288"/>
      <c r="H13" s="288"/>
      <c r="I13" s="288"/>
      <c r="J13" s="288"/>
      <c r="K13" s="288"/>
      <c r="L13" s="288"/>
      <c r="M13" s="288"/>
      <c r="N13" s="289"/>
    </row>
    <row r="14" spans="1:14" ht="15.75" thickBot="1" x14ac:dyDescent="0.3"/>
    <row r="15" spans="1:14" ht="16.5" thickTop="1" thickBot="1" x14ac:dyDescent="0.3">
      <c r="A15" s="290" t="s">
        <v>298</v>
      </c>
      <c r="B15" s="290"/>
      <c r="C15" s="290"/>
      <c r="D15" s="290"/>
      <c r="E15" s="290"/>
      <c r="F15" s="290"/>
      <c r="G15" s="291"/>
      <c r="H15" s="292" t="s">
        <v>299</v>
      </c>
      <c r="I15" s="290"/>
      <c r="J15" s="290"/>
      <c r="K15" s="290"/>
      <c r="L15" s="290"/>
      <c r="M15" s="290"/>
      <c r="N15" s="290"/>
    </row>
    <row r="16" spans="1:14" ht="16.5" thickTop="1" thickBot="1" x14ac:dyDescent="0.3">
      <c r="A16" s="193" t="s">
        <v>300</v>
      </c>
      <c r="B16" s="194" t="s">
        <v>78</v>
      </c>
      <c r="C16" s="194" t="s">
        <v>77</v>
      </c>
      <c r="D16" s="194" t="s">
        <v>301</v>
      </c>
      <c r="E16" s="194" t="s">
        <v>302</v>
      </c>
      <c r="F16" s="194" t="s">
        <v>84</v>
      </c>
      <c r="G16" s="195" t="s">
        <v>303</v>
      </c>
      <c r="H16" s="193" t="s">
        <v>300</v>
      </c>
      <c r="I16" s="194" t="s">
        <v>78</v>
      </c>
      <c r="J16" s="194" t="s">
        <v>304</v>
      </c>
      <c r="K16" s="194" t="s">
        <v>305</v>
      </c>
      <c r="L16" s="194" t="s">
        <v>20</v>
      </c>
      <c r="M16" s="194" t="s">
        <v>84</v>
      </c>
      <c r="N16" s="196" t="s">
        <v>85</v>
      </c>
    </row>
    <row r="17" spans="1:14" ht="15.75" thickTop="1" x14ac:dyDescent="0.25">
      <c r="A17" s="197"/>
      <c r="B17" s="198"/>
      <c r="C17" s="198"/>
      <c r="D17" s="198"/>
      <c r="E17" s="199">
        <v>0</v>
      </c>
      <c r="F17" s="200"/>
      <c r="G17" s="201">
        <f>70000-E17</f>
        <v>70000</v>
      </c>
      <c r="H17" s="202">
        <f>A17</f>
        <v>0</v>
      </c>
      <c r="I17" s="203">
        <f>B17</f>
        <v>0</v>
      </c>
      <c r="J17" s="204" t="s">
        <v>103</v>
      </c>
      <c r="K17" s="205" t="s">
        <v>307</v>
      </c>
      <c r="L17" s="200">
        <f>E17</f>
        <v>0</v>
      </c>
      <c r="M17" s="200"/>
      <c r="N17" s="206">
        <f>G17</f>
        <v>70000</v>
      </c>
    </row>
    <row r="18" spans="1:14" x14ac:dyDescent="0.25">
      <c r="A18" s="197"/>
      <c r="B18" s="198"/>
      <c r="C18" s="198"/>
      <c r="D18" s="207" t="s">
        <v>308</v>
      </c>
      <c r="E18" s="208">
        <f>SUM(E17:E17)</f>
        <v>0</v>
      </c>
      <c r="F18" s="208">
        <f>E18</f>
        <v>0</v>
      </c>
      <c r="G18" s="209">
        <f>+G17</f>
        <v>70000</v>
      </c>
      <c r="H18" s="210">
        <f>A18</f>
        <v>0</v>
      </c>
      <c r="I18" s="207">
        <f>B18</f>
        <v>0</v>
      </c>
      <c r="J18" s="211"/>
      <c r="K18" s="211"/>
      <c r="L18" s="208">
        <f>E18</f>
        <v>0</v>
      </c>
      <c r="M18" s="208">
        <f>F18</f>
        <v>0</v>
      </c>
      <c r="N18" s="212">
        <f>G18</f>
        <v>70000</v>
      </c>
    </row>
    <row r="19" spans="1:14" x14ac:dyDescent="0.25">
      <c r="A19" s="197" t="s">
        <v>309</v>
      </c>
      <c r="B19" s="198">
        <v>19</v>
      </c>
      <c r="C19" s="198">
        <v>2</v>
      </c>
      <c r="D19" s="198" t="s">
        <v>310</v>
      </c>
      <c r="E19" s="199"/>
      <c r="F19" s="199"/>
      <c r="G19" s="213">
        <f>+G18-E19</f>
        <v>70000</v>
      </c>
      <c r="H19" s="197">
        <f>+B19</f>
        <v>19</v>
      </c>
      <c r="I19" s="198">
        <f>+C19</f>
        <v>2</v>
      </c>
      <c r="J19" s="214"/>
      <c r="K19" s="214"/>
      <c r="L19" s="199">
        <f>+E19</f>
        <v>0</v>
      </c>
      <c r="M19" s="199"/>
      <c r="N19" s="213">
        <f>+N18-L19</f>
        <v>70000</v>
      </c>
    </row>
    <row r="20" spans="1:14" x14ac:dyDescent="0.25">
      <c r="A20" s="197" t="s">
        <v>309</v>
      </c>
      <c r="B20" s="198">
        <v>22</v>
      </c>
      <c r="C20" s="198">
        <v>3</v>
      </c>
      <c r="D20" s="198"/>
      <c r="E20" s="199">
        <v>300</v>
      </c>
      <c r="F20" s="199"/>
      <c r="G20" s="213">
        <f>+G19-E20</f>
        <v>69700</v>
      </c>
      <c r="H20" s="197" t="str">
        <f>+A20</f>
        <v>Fev</v>
      </c>
      <c r="I20" s="198">
        <f>+B20</f>
        <v>22</v>
      </c>
      <c r="J20" s="214"/>
      <c r="K20" s="214"/>
      <c r="L20" s="199">
        <f>+E20</f>
        <v>300</v>
      </c>
      <c r="M20" s="199"/>
      <c r="N20" s="213">
        <f>+N19-L20</f>
        <v>69700</v>
      </c>
    </row>
    <row r="21" spans="1:14" x14ac:dyDescent="0.25">
      <c r="A21" s="197" t="s">
        <v>309</v>
      </c>
      <c r="B21" s="198">
        <v>24</v>
      </c>
      <c r="C21" s="198">
        <v>4</v>
      </c>
      <c r="D21" s="198" t="s">
        <v>311</v>
      </c>
      <c r="E21" s="199">
        <v>2</v>
      </c>
      <c r="F21" s="199"/>
      <c r="G21" s="213">
        <f>+G20-E21</f>
        <v>69698</v>
      </c>
      <c r="H21" s="197" t="s">
        <v>309</v>
      </c>
      <c r="I21" s="198">
        <v>24</v>
      </c>
      <c r="J21" s="214" t="s">
        <v>312</v>
      </c>
      <c r="K21" s="214">
        <v>11628</v>
      </c>
      <c r="L21" s="199">
        <f>+E21</f>
        <v>2</v>
      </c>
      <c r="M21" s="199"/>
      <c r="N21" s="213">
        <f>+N20-L21</f>
        <v>69698</v>
      </c>
    </row>
    <row r="22" spans="1:14" x14ac:dyDescent="0.25">
      <c r="A22" s="197" t="s">
        <v>309</v>
      </c>
      <c r="B22" s="198">
        <v>29</v>
      </c>
      <c r="C22" s="198">
        <v>5</v>
      </c>
      <c r="D22" s="198" t="s">
        <v>306</v>
      </c>
      <c r="E22" s="199">
        <v>23.73</v>
      </c>
      <c r="F22" s="199"/>
      <c r="G22" s="213">
        <f>+G21-E22</f>
        <v>69674.27</v>
      </c>
      <c r="H22" s="197" t="s">
        <v>309</v>
      </c>
      <c r="I22" s="198">
        <v>29</v>
      </c>
      <c r="J22" s="214"/>
      <c r="K22" s="214" t="s">
        <v>307</v>
      </c>
      <c r="L22" s="199">
        <f>+E22</f>
        <v>23.73</v>
      </c>
      <c r="M22" s="199"/>
      <c r="N22" s="213">
        <f>+N21-L22</f>
        <v>69674.27</v>
      </c>
    </row>
    <row r="23" spans="1:14" x14ac:dyDescent="0.25">
      <c r="A23" s="197"/>
      <c r="B23" s="198"/>
      <c r="C23" s="198"/>
      <c r="D23" s="207" t="s">
        <v>308</v>
      </c>
      <c r="E23" s="208">
        <f>SUM(E19:E22)</f>
        <v>325.73</v>
      </c>
      <c r="F23" s="208">
        <f>+F18+E23</f>
        <v>325.73</v>
      </c>
      <c r="G23" s="209">
        <f>+G22</f>
        <v>69674.27</v>
      </c>
      <c r="H23" s="210">
        <f>A23</f>
        <v>0</v>
      </c>
      <c r="I23" s="207">
        <f>B23</f>
        <v>0</v>
      </c>
      <c r="J23" s="211"/>
      <c r="K23" s="211"/>
      <c r="L23" s="208">
        <f>E23</f>
        <v>325.73</v>
      </c>
      <c r="M23" s="208">
        <f>F23</f>
        <v>325.73</v>
      </c>
      <c r="N23" s="212">
        <f>+N22</f>
        <v>69674.27</v>
      </c>
    </row>
    <row r="24" spans="1:14" x14ac:dyDescent="0.25">
      <c r="A24" s="197" t="s">
        <v>313</v>
      </c>
      <c r="B24" s="198">
        <v>21</v>
      </c>
      <c r="C24" s="198">
        <v>6</v>
      </c>
      <c r="D24" s="215"/>
      <c r="E24" s="199">
        <v>24</v>
      </c>
      <c r="F24" s="199"/>
      <c r="G24" s="213">
        <f>+G23-E24</f>
        <v>69650.27</v>
      </c>
      <c r="H24" s="197" t="s">
        <v>313</v>
      </c>
      <c r="I24" s="198">
        <v>21</v>
      </c>
      <c r="J24" s="214" t="s">
        <v>314</v>
      </c>
      <c r="K24" s="214" t="s">
        <v>315</v>
      </c>
      <c r="L24" s="199">
        <f>+E24</f>
        <v>24</v>
      </c>
      <c r="M24" s="199"/>
      <c r="N24" s="216">
        <f>+N23-L24</f>
        <v>69650.27</v>
      </c>
    </row>
    <row r="25" spans="1:14" x14ac:dyDescent="0.25">
      <c r="A25" s="197" t="s">
        <v>313</v>
      </c>
      <c r="B25" s="198">
        <v>22</v>
      </c>
      <c r="C25" s="198">
        <v>7</v>
      </c>
      <c r="D25" s="198"/>
      <c r="E25" s="199">
        <v>2</v>
      </c>
      <c r="F25" s="199"/>
      <c r="G25" s="213">
        <f>+G24-E25</f>
        <v>69648.27</v>
      </c>
      <c r="H25" s="197" t="s">
        <v>316</v>
      </c>
      <c r="I25" s="198">
        <v>22</v>
      </c>
      <c r="J25" s="214" t="s">
        <v>317</v>
      </c>
      <c r="K25" s="214">
        <v>11685</v>
      </c>
      <c r="L25" s="199">
        <f>+E25</f>
        <v>2</v>
      </c>
      <c r="M25" s="199"/>
      <c r="N25" s="216">
        <f>+N24-L25</f>
        <v>69648.27</v>
      </c>
    </row>
    <row r="26" spans="1:14" x14ac:dyDescent="0.25">
      <c r="A26" s="197" t="s">
        <v>313</v>
      </c>
      <c r="B26" s="198">
        <v>31</v>
      </c>
      <c r="C26" s="198">
        <v>8</v>
      </c>
      <c r="D26" s="198" t="s">
        <v>306</v>
      </c>
      <c r="E26" s="199">
        <v>45.17</v>
      </c>
      <c r="F26" s="199"/>
      <c r="G26" s="213">
        <f>+G25-E26</f>
        <v>69603.100000000006</v>
      </c>
      <c r="H26" s="197" t="s">
        <v>313</v>
      </c>
      <c r="I26" s="198">
        <v>31</v>
      </c>
      <c r="J26" s="214"/>
      <c r="K26" s="214" t="s">
        <v>307</v>
      </c>
      <c r="L26" s="199">
        <f>+E26</f>
        <v>45.17</v>
      </c>
      <c r="M26" s="199"/>
      <c r="N26" s="216">
        <f>+N25-L26</f>
        <v>69603.100000000006</v>
      </c>
    </row>
    <row r="27" spans="1:14" x14ac:dyDescent="0.25">
      <c r="A27" s="197"/>
      <c r="B27" s="198"/>
      <c r="C27" s="198"/>
      <c r="D27" s="207" t="s">
        <v>308</v>
      </c>
      <c r="E27" s="208">
        <f>SUM(E24:E26)</f>
        <v>71.17</v>
      </c>
      <c r="F27" s="208">
        <f>+F23+E27</f>
        <v>396.90000000000003</v>
      </c>
      <c r="G27" s="209">
        <f>+G26</f>
        <v>69603.100000000006</v>
      </c>
      <c r="H27" s="210">
        <f>A27</f>
        <v>0</v>
      </c>
      <c r="I27" s="207">
        <f>B27</f>
        <v>0</v>
      </c>
      <c r="J27" s="211"/>
      <c r="K27" s="211"/>
      <c r="L27" s="208">
        <f>E27</f>
        <v>71.17</v>
      </c>
      <c r="M27" s="208">
        <f>F27</f>
        <v>396.90000000000003</v>
      </c>
      <c r="N27" s="212">
        <f>+N26</f>
        <v>69603.100000000006</v>
      </c>
    </row>
    <row r="28" spans="1:14" x14ac:dyDescent="0.25">
      <c r="A28" s="197" t="s">
        <v>318</v>
      </c>
      <c r="B28" s="198">
        <v>15</v>
      </c>
      <c r="C28" s="198">
        <v>9</v>
      </c>
      <c r="D28" s="198"/>
      <c r="E28" s="217">
        <v>200</v>
      </c>
      <c r="F28" s="217"/>
      <c r="G28" s="213">
        <f>+G27-E28</f>
        <v>69403.100000000006</v>
      </c>
      <c r="H28" s="197" t="s">
        <v>318</v>
      </c>
      <c r="I28" s="198">
        <v>15</v>
      </c>
      <c r="J28" s="214" t="s">
        <v>319</v>
      </c>
      <c r="K28" s="214">
        <v>11757</v>
      </c>
      <c r="L28" s="199">
        <f>+E28</f>
        <v>200</v>
      </c>
      <c r="M28" s="199" t="s">
        <v>39</v>
      </c>
      <c r="N28" s="216">
        <f>+N27-L28</f>
        <v>69403.100000000006</v>
      </c>
    </row>
    <row r="29" spans="1:14" x14ac:dyDescent="0.25">
      <c r="A29" s="197" t="s">
        <v>318</v>
      </c>
      <c r="B29" s="198">
        <v>30</v>
      </c>
      <c r="C29" s="198">
        <v>10</v>
      </c>
      <c r="D29" s="198" t="s">
        <v>306</v>
      </c>
      <c r="E29" s="217">
        <v>22.83</v>
      </c>
      <c r="F29" s="217"/>
      <c r="G29" s="213">
        <f>+G28-E29</f>
        <v>69380.27</v>
      </c>
      <c r="H29" s="197" t="s">
        <v>318</v>
      </c>
      <c r="I29" s="198">
        <v>10</v>
      </c>
      <c r="J29" s="214" t="s">
        <v>320</v>
      </c>
      <c r="K29" s="214" t="s">
        <v>307</v>
      </c>
      <c r="L29" s="199">
        <f>+E29</f>
        <v>22.83</v>
      </c>
      <c r="M29" s="199"/>
      <c r="N29" s="216">
        <f>+N28-L29</f>
        <v>69380.27</v>
      </c>
    </row>
    <row r="30" spans="1:14" x14ac:dyDescent="0.25">
      <c r="A30" s="197"/>
      <c r="B30" s="198"/>
      <c r="C30" s="198"/>
      <c r="D30" s="207" t="s">
        <v>308</v>
      </c>
      <c r="E30" s="208">
        <f>SUM(E28:E29)</f>
        <v>222.82999999999998</v>
      </c>
      <c r="F30" s="208">
        <f>+F27+E30</f>
        <v>619.73</v>
      </c>
      <c r="G30" s="209">
        <f>+G29</f>
        <v>69380.27</v>
      </c>
      <c r="H30" s="210">
        <f>A30</f>
        <v>0</v>
      </c>
      <c r="I30" s="207">
        <f>B30</f>
        <v>0</v>
      </c>
      <c r="J30" s="211"/>
      <c r="K30" s="211"/>
      <c r="L30" s="208">
        <f>E30</f>
        <v>222.82999999999998</v>
      </c>
      <c r="M30" s="208">
        <f>+M27+L30</f>
        <v>619.73</v>
      </c>
      <c r="N30" s="212">
        <f>+N29</f>
        <v>69380.27</v>
      </c>
    </row>
    <row r="31" spans="1:14" x14ac:dyDescent="0.25">
      <c r="A31" s="197" t="s">
        <v>321</v>
      </c>
      <c r="B31" s="198">
        <v>10</v>
      </c>
      <c r="C31" s="198">
        <v>11</v>
      </c>
      <c r="D31" s="198" t="s">
        <v>322</v>
      </c>
      <c r="E31" s="199">
        <v>302.99</v>
      </c>
      <c r="F31" s="199"/>
      <c r="G31" s="213">
        <f>+G30-E31</f>
        <v>69077.279999999999</v>
      </c>
      <c r="H31" s="197" t="s">
        <v>321</v>
      </c>
      <c r="I31" s="198">
        <v>10</v>
      </c>
      <c r="J31" s="214" t="s">
        <v>323</v>
      </c>
      <c r="K31" s="214">
        <v>11820</v>
      </c>
      <c r="L31" s="199">
        <v>302.99</v>
      </c>
      <c r="M31" s="199"/>
      <c r="N31" s="216">
        <f>+N30-L31</f>
        <v>69077.279999999999</v>
      </c>
    </row>
    <row r="32" spans="1:14" x14ac:dyDescent="0.25">
      <c r="A32" s="197" t="s">
        <v>321</v>
      </c>
      <c r="B32" s="198">
        <v>10</v>
      </c>
      <c r="C32" s="198">
        <v>12</v>
      </c>
      <c r="D32" s="198" t="s">
        <v>324</v>
      </c>
      <c r="E32" s="199">
        <v>5799.2</v>
      </c>
      <c r="F32" s="218"/>
      <c r="G32" s="213">
        <f>+G31-E32</f>
        <v>63278.080000000002</v>
      </c>
      <c r="H32" s="197" t="s">
        <v>321</v>
      </c>
      <c r="I32" s="198">
        <v>10</v>
      </c>
      <c r="J32" s="214" t="s">
        <v>325</v>
      </c>
      <c r="K32" s="214">
        <v>11826</v>
      </c>
      <c r="L32" s="199">
        <v>5799.2</v>
      </c>
      <c r="M32" s="199"/>
      <c r="N32" s="216">
        <f>+N31-L32</f>
        <v>63278.080000000002</v>
      </c>
    </row>
    <row r="33" spans="1:14" x14ac:dyDescent="0.25">
      <c r="A33" s="197" t="s">
        <v>321</v>
      </c>
      <c r="B33" s="198">
        <v>30</v>
      </c>
      <c r="C33" s="198">
        <v>13</v>
      </c>
      <c r="D33" s="198" t="s">
        <v>306</v>
      </c>
      <c r="E33" s="199">
        <v>22.83</v>
      </c>
      <c r="F33" s="218"/>
      <c r="G33" s="213">
        <f>+G32-E33</f>
        <v>63255.25</v>
      </c>
      <c r="H33" s="197" t="s">
        <v>321</v>
      </c>
      <c r="I33" s="198">
        <v>30</v>
      </c>
      <c r="J33" s="214" t="s">
        <v>326</v>
      </c>
      <c r="K33" s="214" t="s">
        <v>307</v>
      </c>
      <c r="L33" s="199">
        <f>+E33</f>
        <v>22.83</v>
      </c>
      <c r="M33" s="199"/>
      <c r="N33" s="216">
        <f>+N32-L33</f>
        <v>63255.25</v>
      </c>
    </row>
    <row r="34" spans="1:14" x14ac:dyDescent="0.25">
      <c r="A34" s="197"/>
      <c r="B34" s="198"/>
      <c r="C34" s="198"/>
      <c r="D34" s="207" t="s">
        <v>308</v>
      </c>
      <c r="E34" s="208">
        <f>SUM(E31:E33)</f>
        <v>6125.0199999999995</v>
      </c>
      <c r="F34" s="208">
        <f>+F30+E34</f>
        <v>6744.75</v>
      </c>
      <c r="G34" s="209">
        <f>+G33</f>
        <v>63255.25</v>
      </c>
      <c r="H34" s="210">
        <f>A34</f>
        <v>0</v>
      </c>
      <c r="I34" s="207">
        <f>B34</f>
        <v>0</v>
      </c>
      <c r="J34" s="211"/>
      <c r="K34" s="211"/>
      <c r="L34" s="208">
        <f>SUM(L31:L33)</f>
        <v>6125.0199999999995</v>
      </c>
      <c r="M34" s="208">
        <f>+M30+L34</f>
        <v>6744.75</v>
      </c>
      <c r="N34" s="212">
        <f>+N33</f>
        <v>63255.25</v>
      </c>
    </row>
    <row r="35" spans="1:14" x14ac:dyDescent="0.25">
      <c r="A35" s="197" t="s">
        <v>327</v>
      </c>
      <c r="B35" s="198">
        <v>1</v>
      </c>
      <c r="C35" s="198">
        <v>14</v>
      </c>
      <c r="D35" s="198" t="s">
        <v>328</v>
      </c>
      <c r="E35" s="199">
        <v>964.48</v>
      </c>
      <c r="F35" s="199"/>
      <c r="G35" s="213">
        <f>+G34-E35</f>
        <v>62290.77</v>
      </c>
      <c r="H35" s="197" t="s">
        <v>327</v>
      </c>
      <c r="I35" s="198">
        <v>1</v>
      </c>
      <c r="J35" s="214" t="s">
        <v>329</v>
      </c>
      <c r="K35" s="214">
        <v>11893</v>
      </c>
      <c r="L35" s="199">
        <v>964.48</v>
      </c>
      <c r="M35" s="199"/>
      <c r="N35" s="216">
        <f>+N34-L35</f>
        <v>62290.77</v>
      </c>
    </row>
    <row r="36" spans="1:14" x14ac:dyDescent="0.25">
      <c r="A36" s="197" t="s">
        <v>327</v>
      </c>
      <c r="B36" s="198">
        <v>6</v>
      </c>
      <c r="C36" s="198">
        <v>15</v>
      </c>
      <c r="D36" s="198"/>
      <c r="E36" s="199">
        <v>1360.9</v>
      </c>
      <c r="F36" s="199"/>
      <c r="G36" s="213">
        <f>+G35-E36</f>
        <v>60929.869999999995</v>
      </c>
      <c r="H36" s="197" t="s">
        <v>327</v>
      </c>
      <c r="I36" s="198">
        <v>6</v>
      </c>
      <c r="J36" s="214" t="s">
        <v>330</v>
      </c>
      <c r="K36" s="214">
        <v>11903</v>
      </c>
      <c r="L36" s="199">
        <v>1360.9</v>
      </c>
      <c r="M36" s="199"/>
      <c r="N36" s="216">
        <f>+N35-L36</f>
        <v>60929.869999999995</v>
      </c>
    </row>
    <row r="37" spans="1:14" x14ac:dyDescent="0.25">
      <c r="A37" s="197" t="s">
        <v>327</v>
      </c>
      <c r="B37" s="198">
        <v>21</v>
      </c>
      <c r="C37" s="198">
        <v>16</v>
      </c>
      <c r="D37" s="198"/>
      <c r="E37" s="199">
        <v>667.65</v>
      </c>
      <c r="F37" s="199"/>
      <c r="G37" s="213">
        <f>+G36-E37</f>
        <v>60262.219999999994</v>
      </c>
      <c r="H37" s="197" t="s">
        <v>327</v>
      </c>
      <c r="I37" s="198">
        <v>21</v>
      </c>
      <c r="J37" s="214" t="s">
        <v>331</v>
      </c>
      <c r="K37" s="214">
        <v>11953</v>
      </c>
      <c r="L37" s="199">
        <v>667.65</v>
      </c>
      <c r="M37" s="199"/>
      <c r="N37" s="216">
        <f>+N36-L37</f>
        <v>60262.219999999994</v>
      </c>
    </row>
    <row r="38" spans="1:14" x14ac:dyDescent="0.25">
      <c r="A38" s="197" t="s">
        <v>327</v>
      </c>
      <c r="B38" s="198">
        <v>30</v>
      </c>
      <c r="C38" s="198">
        <v>17</v>
      </c>
      <c r="D38" s="198"/>
      <c r="E38" s="199">
        <v>239.57</v>
      </c>
      <c r="F38" s="199"/>
      <c r="G38" s="213">
        <f>+G37-E38</f>
        <v>60022.649999999994</v>
      </c>
      <c r="H38" s="197" t="s">
        <v>327</v>
      </c>
      <c r="I38" s="198">
        <v>30</v>
      </c>
      <c r="J38" s="214" t="s">
        <v>332</v>
      </c>
      <c r="K38" s="219" t="s">
        <v>333</v>
      </c>
      <c r="L38" s="199">
        <f>+E38</f>
        <v>239.57</v>
      </c>
      <c r="M38" s="199"/>
      <c r="N38" s="216">
        <f>+N37-L38</f>
        <v>60022.649999999994</v>
      </c>
    </row>
    <row r="39" spans="1:14" x14ac:dyDescent="0.25">
      <c r="A39" s="197"/>
      <c r="B39" s="198" t="s">
        <v>39</v>
      </c>
      <c r="C39" s="198"/>
      <c r="D39" s="207" t="s">
        <v>308</v>
      </c>
      <c r="E39" s="208">
        <f>SUM(E35:E38)</f>
        <v>3232.6000000000004</v>
      </c>
      <c r="F39" s="208">
        <f>+F34+E39</f>
        <v>9977.35</v>
      </c>
      <c r="G39" s="209">
        <f>+G38</f>
        <v>60022.649999999994</v>
      </c>
      <c r="H39" s="210">
        <f>A39</f>
        <v>0</v>
      </c>
      <c r="I39" s="207" t="str">
        <f>B39</f>
        <v xml:space="preserve"> </v>
      </c>
      <c r="J39" s="211"/>
      <c r="K39" s="211"/>
      <c r="L39" s="208">
        <f>SUM(L35:L38)</f>
        <v>3232.6000000000004</v>
      </c>
      <c r="M39" s="208">
        <f>+M34+L39</f>
        <v>9977.35</v>
      </c>
      <c r="N39" s="212">
        <f>+N38</f>
        <v>60022.649999999994</v>
      </c>
    </row>
    <row r="40" spans="1:14" x14ac:dyDescent="0.25">
      <c r="A40" s="197" t="s">
        <v>334</v>
      </c>
      <c r="B40" s="198">
        <v>1</v>
      </c>
      <c r="C40" s="198">
        <v>18</v>
      </c>
      <c r="D40" s="197"/>
      <c r="E40" s="199">
        <v>450</v>
      </c>
      <c r="F40" s="199"/>
      <c r="G40" s="213">
        <f>+G39-E40</f>
        <v>59572.649999999994</v>
      </c>
      <c r="H40" s="197" t="s">
        <v>334</v>
      </c>
      <c r="I40" s="198">
        <v>1</v>
      </c>
      <c r="J40" s="214" t="s">
        <v>335</v>
      </c>
      <c r="K40" s="214">
        <v>11971</v>
      </c>
      <c r="L40" s="199">
        <f>+E40</f>
        <v>450</v>
      </c>
      <c r="M40" s="199"/>
      <c r="N40" s="216">
        <f>+N39-L40</f>
        <v>59572.649999999994</v>
      </c>
    </row>
    <row r="41" spans="1:14" x14ac:dyDescent="0.25">
      <c r="A41" s="197" t="s">
        <v>334</v>
      </c>
      <c r="B41" s="198">
        <v>26</v>
      </c>
      <c r="C41" s="198">
        <v>19</v>
      </c>
      <c r="D41" s="198"/>
      <c r="E41" s="199">
        <v>1973.9</v>
      </c>
      <c r="F41" s="199"/>
      <c r="G41" s="213">
        <f>+G40-E41</f>
        <v>57598.749999999993</v>
      </c>
      <c r="H41" s="197" t="s">
        <v>334</v>
      </c>
      <c r="I41" s="198">
        <v>26</v>
      </c>
      <c r="J41" s="214" t="s">
        <v>336</v>
      </c>
      <c r="K41" s="214" t="s">
        <v>337</v>
      </c>
      <c r="L41" s="199">
        <f>+E41</f>
        <v>1973.9</v>
      </c>
      <c r="M41" s="199"/>
      <c r="N41" s="216">
        <f>+N40-L41</f>
        <v>57598.749999999993</v>
      </c>
    </row>
    <row r="42" spans="1:14" x14ac:dyDescent="0.25">
      <c r="A42" s="197" t="s">
        <v>334</v>
      </c>
      <c r="B42" s="198">
        <v>29</v>
      </c>
      <c r="C42" s="198">
        <v>20</v>
      </c>
      <c r="D42" s="198"/>
      <c r="E42" s="199">
        <v>45.3</v>
      </c>
      <c r="F42" s="199"/>
      <c r="G42" s="213">
        <f>+G41-E42</f>
        <v>57553.44999999999</v>
      </c>
      <c r="H42" s="197" t="s">
        <v>334</v>
      </c>
      <c r="I42" s="198">
        <v>29</v>
      </c>
      <c r="J42" s="214" t="s">
        <v>338</v>
      </c>
      <c r="K42" s="214" t="s">
        <v>307</v>
      </c>
      <c r="L42" s="199">
        <f>+E42</f>
        <v>45.3</v>
      </c>
      <c r="M42" s="199"/>
      <c r="N42" s="216">
        <f>+N41-L42</f>
        <v>57553.44999999999</v>
      </c>
    </row>
    <row r="43" spans="1:14" x14ac:dyDescent="0.25">
      <c r="A43" s="197"/>
      <c r="B43" s="198"/>
      <c r="C43" s="198"/>
      <c r="D43" s="207" t="s">
        <v>308</v>
      </c>
      <c r="E43" s="208">
        <f>SUM(E40:E42)</f>
        <v>2469.2000000000003</v>
      </c>
      <c r="F43" s="208">
        <f>+F39+E43</f>
        <v>12446.550000000001</v>
      </c>
      <c r="G43" s="209">
        <f>+G42</f>
        <v>57553.44999999999</v>
      </c>
      <c r="H43" s="210">
        <f>A43</f>
        <v>0</v>
      </c>
      <c r="I43" s="207">
        <f>B43</f>
        <v>0</v>
      </c>
      <c r="J43" s="211" t="s">
        <v>39</v>
      </c>
      <c r="K43" s="211"/>
      <c r="L43" s="208">
        <f>E43</f>
        <v>2469.2000000000003</v>
      </c>
      <c r="M43" s="208">
        <f>+M39+L43</f>
        <v>12446.550000000001</v>
      </c>
      <c r="N43" s="212">
        <f>+N42</f>
        <v>57553.44999999999</v>
      </c>
    </row>
    <row r="44" spans="1:14" x14ac:dyDescent="0.25">
      <c r="A44" s="197" t="s">
        <v>339</v>
      </c>
      <c r="B44" s="198">
        <v>1</v>
      </c>
      <c r="C44" s="198">
        <v>21</v>
      </c>
      <c r="D44" s="215" t="s">
        <v>340</v>
      </c>
      <c r="E44" s="199">
        <v>1200</v>
      </c>
      <c r="F44" s="199"/>
      <c r="G44" s="213">
        <f>+G43-E44</f>
        <v>56353.44999999999</v>
      </c>
      <c r="H44" s="197" t="s">
        <v>339</v>
      </c>
      <c r="I44" s="198">
        <v>1</v>
      </c>
      <c r="J44" s="214" t="s">
        <v>341</v>
      </c>
      <c r="K44" s="214">
        <v>12062</v>
      </c>
      <c r="L44" s="199">
        <f>+E44</f>
        <v>1200</v>
      </c>
      <c r="M44" s="199"/>
      <c r="N44" s="216">
        <f>+N43-L44</f>
        <v>56353.44999999999</v>
      </c>
    </row>
    <row r="45" spans="1:14" x14ac:dyDescent="0.25">
      <c r="A45" s="197"/>
      <c r="B45" s="198"/>
      <c r="C45" s="198"/>
      <c r="D45" s="207" t="s">
        <v>138</v>
      </c>
      <c r="E45" s="208">
        <f>+E44</f>
        <v>1200</v>
      </c>
      <c r="F45" s="208">
        <f>+F43</f>
        <v>12446.550000000001</v>
      </c>
      <c r="G45" s="209">
        <f>+G44</f>
        <v>56353.44999999999</v>
      </c>
      <c r="H45" s="210">
        <f>A45</f>
        <v>0</v>
      </c>
      <c r="I45" s="207">
        <f>B45</f>
        <v>0</v>
      </c>
      <c r="J45" s="207"/>
      <c r="K45" s="211"/>
      <c r="L45" s="208">
        <f>E45</f>
        <v>1200</v>
      </c>
      <c r="M45" s="208">
        <f>+M43</f>
        <v>12446.550000000001</v>
      </c>
      <c r="N45" s="212">
        <f>G45</f>
        <v>56353.44999999999</v>
      </c>
    </row>
  </sheetData>
  <mergeCells count="17">
    <mergeCell ref="A9:D9"/>
    <mergeCell ref="E9:N9"/>
    <mergeCell ref="A4:N4"/>
    <mergeCell ref="A5:N5"/>
    <mergeCell ref="A6:N6"/>
    <mergeCell ref="A7:N7"/>
    <mergeCell ref="A8:D8"/>
    <mergeCell ref="A13:D13"/>
    <mergeCell ref="E13:N13"/>
    <mergeCell ref="A15:G15"/>
    <mergeCell ref="H15:N15"/>
    <mergeCell ref="A10:D10"/>
    <mergeCell ref="E10:N10"/>
    <mergeCell ref="A11:D11"/>
    <mergeCell ref="E11:N11"/>
    <mergeCell ref="A12:D12"/>
    <mergeCell ref="E12:N12"/>
  </mergeCells>
  <pageMargins left="0.511811024" right="0.511811024" top="0.78740157499999996" bottom="0.78740157499999996" header="0.31496062000000002" footer="0.31496062000000002"/>
  <pageSetup paperSize="9"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106" workbookViewId="0">
      <selection sqref="A1:E121"/>
    </sheetView>
  </sheetViews>
  <sheetFormatPr defaultRowHeight="15" x14ac:dyDescent="0.25"/>
  <cols>
    <col min="1" max="1" width="11.140625" customWidth="1"/>
    <col min="2" max="2" width="55.140625" customWidth="1"/>
    <col min="3" max="4" width="13.42578125" customWidth="1"/>
    <col min="5" max="5" width="13.140625" customWidth="1"/>
  </cols>
  <sheetData>
    <row r="1" spans="1:5" x14ac:dyDescent="0.25">
      <c r="A1" s="220"/>
      <c r="B1" s="220"/>
      <c r="C1" s="316" t="s">
        <v>2</v>
      </c>
      <c r="D1" s="316"/>
      <c r="E1" s="316"/>
    </row>
    <row r="2" spans="1:5" x14ac:dyDescent="0.25">
      <c r="A2" s="220"/>
      <c r="B2" s="220"/>
      <c r="C2" s="316" t="s">
        <v>343</v>
      </c>
      <c r="D2" s="316"/>
      <c r="E2" s="316"/>
    </row>
    <row r="3" spans="1:5" ht="15.75" x14ac:dyDescent="0.25">
      <c r="A3" s="220"/>
      <c r="B3" s="220"/>
      <c r="C3" s="220"/>
      <c r="D3" s="221"/>
      <c r="E3" s="98"/>
    </row>
    <row r="4" spans="1:5" ht="15.75" x14ac:dyDescent="0.25">
      <c r="A4" s="220"/>
      <c r="B4" s="220"/>
      <c r="C4" s="220"/>
      <c r="D4" s="221"/>
      <c r="E4" s="98"/>
    </row>
    <row r="5" spans="1:5" ht="15.75" x14ac:dyDescent="0.25">
      <c r="A5" s="220"/>
      <c r="B5" s="220"/>
      <c r="C5" s="317" t="s">
        <v>13</v>
      </c>
      <c r="D5" s="317"/>
      <c r="E5" s="317"/>
    </row>
    <row r="6" spans="1:5" ht="17.25" x14ac:dyDescent="0.3">
      <c r="A6" s="318" t="s">
        <v>344</v>
      </c>
      <c r="B6" s="318"/>
      <c r="C6" s="318"/>
      <c r="D6" s="318"/>
      <c r="E6" s="98"/>
    </row>
    <row r="7" spans="1:5" ht="17.25" x14ac:dyDescent="0.3">
      <c r="A7" s="318" t="s">
        <v>345</v>
      </c>
      <c r="B7" s="318"/>
      <c r="C7" s="318"/>
      <c r="D7" s="318"/>
      <c r="E7" s="98"/>
    </row>
    <row r="8" spans="1:5" ht="17.25" x14ac:dyDescent="0.3">
      <c r="A8" s="222" t="s">
        <v>346</v>
      </c>
      <c r="B8" s="222"/>
      <c r="C8" s="222"/>
      <c r="D8" s="222"/>
      <c r="E8" s="98"/>
    </row>
    <row r="9" spans="1:5" ht="18" thickBot="1" x14ac:dyDescent="0.35">
      <c r="A9" s="319" t="s">
        <v>347</v>
      </c>
      <c r="B9" s="319"/>
      <c r="C9" s="319"/>
      <c r="D9" s="319"/>
      <c r="E9" s="319"/>
    </row>
    <row r="10" spans="1:5" ht="17.25" thickTop="1" thickBot="1" x14ac:dyDescent="0.3">
      <c r="A10" s="308" t="s">
        <v>348</v>
      </c>
      <c r="B10" s="310" t="s">
        <v>349</v>
      </c>
      <c r="C10" s="312" t="s">
        <v>350</v>
      </c>
      <c r="D10" s="312"/>
      <c r="E10" s="223" t="s">
        <v>351</v>
      </c>
    </row>
    <row r="11" spans="1:5" ht="16.5" thickBot="1" x14ac:dyDescent="0.3">
      <c r="A11" s="309"/>
      <c r="B11" s="311"/>
      <c r="C11" s="224" t="s">
        <v>352</v>
      </c>
      <c r="D11" s="224" t="s">
        <v>353</v>
      </c>
      <c r="E11" s="225" t="s">
        <v>353</v>
      </c>
    </row>
    <row r="12" spans="1:5" ht="17.25" thickTop="1" thickBot="1" x14ac:dyDescent="0.3">
      <c r="A12" s="226" t="s">
        <v>354</v>
      </c>
      <c r="B12" s="227" t="s">
        <v>355</v>
      </c>
      <c r="C12" s="228">
        <f>C13+C32+C77+C83</f>
        <v>5054</v>
      </c>
      <c r="D12" s="228">
        <f t="shared" ref="D12:E12" si="0">D13+D32+D77+D83</f>
        <v>2856000</v>
      </c>
      <c r="E12" s="228">
        <f t="shared" si="0"/>
        <v>237999.99999999997</v>
      </c>
    </row>
    <row r="13" spans="1:5" ht="17.25" thickTop="1" thickBot="1" x14ac:dyDescent="0.3">
      <c r="A13" s="226" t="s">
        <v>356</v>
      </c>
      <c r="B13" s="227" t="s">
        <v>163</v>
      </c>
      <c r="C13" s="228">
        <f>C14+C22</f>
        <v>5054</v>
      </c>
      <c r="D13" s="228">
        <f t="shared" ref="D13:E13" si="1">D14+D22</f>
        <v>1090000</v>
      </c>
      <c r="E13" s="228">
        <f t="shared" si="1"/>
        <v>90833.333333333343</v>
      </c>
    </row>
    <row r="14" spans="1:5" ht="17.25" thickTop="1" thickBot="1" x14ac:dyDescent="0.3">
      <c r="A14" s="226" t="s">
        <v>357</v>
      </c>
      <c r="B14" s="226" t="s">
        <v>165</v>
      </c>
      <c r="C14" s="228">
        <f>C15</f>
        <v>5054</v>
      </c>
      <c r="D14" s="228">
        <f t="shared" ref="D14:E14" si="2">D15</f>
        <v>420000</v>
      </c>
      <c r="E14" s="228">
        <f t="shared" si="2"/>
        <v>35000</v>
      </c>
    </row>
    <row r="15" spans="1:5" ht="17.25" thickTop="1" thickBot="1" x14ac:dyDescent="0.3">
      <c r="A15" s="226" t="s">
        <v>358</v>
      </c>
      <c r="B15" s="226" t="s">
        <v>359</v>
      </c>
      <c r="C15" s="228">
        <f>SUM(C16:C21)</f>
        <v>5054</v>
      </c>
      <c r="D15" s="228">
        <f>SUM(D16:D21)</f>
        <v>420000</v>
      </c>
      <c r="E15" s="228">
        <f>SUM(E16:E21)</f>
        <v>35000</v>
      </c>
    </row>
    <row r="16" spans="1:5" ht="16.5" thickTop="1" x14ac:dyDescent="0.25">
      <c r="A16" s="229" t="s">
        <v>360</v>
      </c>
      <c r="B16" s="229" t="s">
        <v>166</v>
      </c>
      <c r="C16" s="230">
        <v>2000</v>
      </c>
      <c r="D16" s="231">
        <f>+C16*4</f>
        <v>8000</v>
      </c>
      <c r="E16" s="230">
        <f>D16/12</f>
        <v>666.66666666666663</v>
      </c>
    </row>
    <row r="17" spans="1:5" ht="15.75" x14ac:dyDescent="0.25">
      <c r="A17" s="232" t="s">
        <v>361</v>
      </c>
      <c r="B17" s="232" t="s">
        <v>167</v>
      </c>
      <c r="C17" s="233">
        <v>3000</v>
      </c>
      <c r="D17" s="234">
        <v>62000</v>
      </c>
      <c r="E17" s="233">
        <f>D17/12</f>
        <v>5166.666666666667</v>
      </c>
    </row>
    <row r="18" spans="1:5" ht="15.75" x14ac:dyDescent="0.25">
      <c r="A18" s="232" t="s">
        <v>362</v>
      </c>
      <c r="B18" s="232" t="s">
        <v>168</v>
      </c>
      <c r="C18" s="233">
        <v>54</v>
      </c>
      <c r="D18" s="234">
        <v>330000</v>
      </c>
      <c r="E18" s="233">
        <f t="shared" ref="E18:E21" si="3">D18/12</f>
        <v>27500</v>
      </c>
    </row>
    <row r="19" spans="1:5" ht="15.75" x14ac:dyDescent="0.25">
      <c r="A19" s="232" t="s">
        <v>363</v>
      </c>
      <c r="B19" s="232" t="s">
        <v>364</v>
      </c>
      <c r="C19" s="233"/>
      <c r="D19" s="234">
        <v>20000</v>
      </c>
      <c r="E19" s="233">
        <f t="shared" si="3"/>
        <v>1666.6666666666667</v>
      </c>
    </row>
    <row r="20" spans="1:5" ht="15.75" x14ac:dyDescent="0.25">
      <c r="A20" s="232" t="s">
        <v>365</v>
      </c>
      <c r="B20" s="232" t="s">
        <v>366</v>
      </c>
      <c r="C20" s="233"/>
      <c r="D20" s="234">
        <f t="shared" ref="D20" si="4">C20*2.55</f>
        <v>0</v>
      </c>
      <c r="E20" s="233">
        <f t="shared" si="3"/>
        <v>0</v>
      </c>
    </row>
    <row r="21" spans="1:5" ht="16.5" thickBot="1" x14ac:dyDescent="0.3">
      <c r="A21" s="235" t="s">
        <v>367</v>
      </c>
      <c r="B21" s="235" t="s">
        <v>368</v>
      </c>
      <c r="C21" s="236"/>
      <c r="D21" s="234">
        <f>C21*4</f>
        <v>0</v>
      </c>
      <c r="E21" s="233">
        <f t="shared" si="3"/>
        <v>0</v>
      </c>
    </row>
    <row r="22" spans="1:5" ht="17.25" thickTop="1" thickBot="1" x14ac:dyDescent="0.3">
      <c r="A22" s="226" t="s">
        <v>369</v>
      </c>
      <c r="B22" s="226" t="s">
        <v>370</v>
      </c>
      <c r="C22" s="228">
        <f>C23</f>
        <v>0</v>
      </c>
      <c r="D22" s="228">
        <f t="shared" ref="D22:E22" si="5">D23</f>
        <v>670000</v>
      </c>
      <c r="E22" s="228">
        <f t="shared" si="5"/>
        <v>55833.333333333336</v>
      </c>
    </row>
    <row r="23" spans="1:5" ht="17.25" thickTop="1" thickBot="1" x14ac:dyDescent="0.3">
      <c r="A23" s="226" t="s">
        <v>371</v>
      </c>
      <c r="B23" s="226" t="s">
        <v>359</v>
      </c>
      <c r="C23" s="237">
        <f>SUM(C24:C31)</f>
        <v>0</v>
      </c>
      <c r="D23" s="237">
        <f>SUM(D24:D31)</f>
        <v>670000</v>
      </c>
      <c r="E23" s="237">
        <f>SUM(E24:E31)</f>
        <v>55833.333333333336</v>
      </c>
    </row>
    <row r="24" spans="1:5" ht="16.5" thickTop="1" x14ac:dyDescent="0.25">
      <c r="A24" s="238" t="s">
        <v>372</v>
      </c>
      <c r="B24" s="239" t="s">
        <v>373</v>
      </c>
      <c r="C24" s="233"/>
      <c r="D24" s="240">
        <f>+C24*4</f>
        <v>0</v>
      </c>
      <c r="E24" s="240">
        <f>D24/12</f>
        <v>0</v>
      </c>
    </row>
    <row r="25" spans="1:5" ht="15.75" x14ac:dyDescent="0.25">
      <c r="A25" s="241" t="s">
        <v>374</v>
      </c>
      <c r="B25" s="232" t="s">
        <v>375</v>
      </c>
      <c r="C25" s="233"/>
      <c r="D25" s="233">
        <v>60000</v>
      </c>
      <c r="E25" s="233">
        <f>D25/12</f>
        <v>5000</v>
      </c>
    </row>
    <row r="26" spans="1:5" ht="15.75" x14ac:dyDescent="0.25">
      <c r="A26" s="241" t="s">
        <v>376</v>
      </c>
      <c r="B26" s="232" t="s">
        <v>377</v>
      </c>
      <c r="C26" s="233"/>
      <c r="D26" s="233"/>
      <c r="E26" s="233">
        <f t="shared" ref="E26:E31" si="6">D26/12</f>
        <v>0</v>
      </c>
    </row>
    <row r="27" spans="1:5" ht="15.75" x14ac:dyDescent="0.25">
      <c r="A27" s="241" t="s">
        <v>378</v>
      </c>
      <c r="B27" s="232" t="s">
        <v>379</v>
      </c>
      <c r="C27" s="233"/>
      <c r="D27" s="233">
        <v>510000</v>
      </c>
      <c r="E27" s="233">
        <f t="shared" si="6"/>
        <v>42500</v>
      </c>
    </row>
    <row r="28" spans="1:5" ht="15.75" x14ac:dyDescent="0.25">
      <c r="A28" s="241" t="s">
        <v>380</v>
      </c>
      <c r="B28" s="232" t="s">
        <v>381</v>
      </c>
      <c r="C28" s="233"/>
      <c r="D28" s="233">
        <f>+C28*4</f>
        <v>0</v>
      </c>
      <c r="E28" s="233">
        <f t="shared" si="6"/>
        <v>0</v>
      </c>
    </row>
    <row r="29" spans="1:5" ht="15.75" x14ac:dyDescent="0.25">
      <c r="A29" s="241" t="s">
        <v>382</v>
      </c>
      <c r="B29" s="232" t="s">
        <v>364</v>
      </c>
      <c r="C29" s="233"/>
      <c r="D29" s="233">
        <v>0</v>
      </c>
      <c r="E29" s="233">
        <f t="shared" si="6"/>
        <v>0</v>
      </c>
    </row>
    <row r="30" spans="1:5" ht="15.75" x14ac:dyDescent="0.25">
      <c r="A30" s="241" t="s">
        <v>383</v>
      </c>
      <c r="B30" s="232" t="s">
        <v>384</v>
      </c>
      <c r="C30" s="233"/>
      <c r="D30" s="233"/>
      <c r="E30" s="233">
        <f t="shared" si="6"/>
        <v>0</v>
      </c>
    </row>
    <row r="31" spans="1:5" ht="16.5" thickBot="1" x14ac:dyDescent="0.3">
      <c r="A31" s="238" t="s">
        <v>385</v>
      </c>
      <c r="B31" s="239" t="s">
        <v>386</v>
      </c>
      <c r="C31" s="233"/>
      <c r="D31" s="233">
        <v>100000</v>
      </c>
      <c r="E31" s="233">
        <f t="shared" si="6"/>
        <v>8333.3333333333339</v>
      </c>
    </row>
    <row r="32" spans="1:5" ht="17.25" thickTop="1" thickBot="1" x14ac:dyDescent="0.3">
      <c r="A32" s="226" t="s">
        <v>387</v>
      </c>
      <c r="B32" s="226" t="s">
        <v>183</v>
      </c>
      <c r="C32" s="228">
        <f>C33+C54</f>
        <v>0</v>
      </c>
      <c r="D32" s="228">
        <f t="shared" ref="D32:E32" si="7">D33+D54</f>
        <v>1401000</v>
      </c>
      <c r="E32" s="228">
        <f t="shared" si="7"/>
        <v>116749.99999999999</v>
      </c>
    </row>
    <row r="33" spans="1:5" ht="17.25" thickTop="1" thickBot="1" x14ac:dyDescent="0.3">
      <c r="A33" s="226" t="s">
        <v>388</v>
      </c>
      <c r="B33" s="226" t="s">
        <v>185</v>
      </c>
      <c r="C33" s="228">
        <f>SUM(C34:C53)</f>
        <v>0</v>
      </c>
      <c r="D33" s="228">
        <f>SUM(D34:D53)</f>
        <v>312500</v>
      </c>
      <c r="E33" s="228">
        <f>SUM(E34:E53)</f>
        <v>26041.666666666661</v>
      </c>
    </row>
    <row r="34" spans="1:5" ht="16.5" thickTop="1" x14ac:dyDescent="0.25">
      <c r="A34" s="239" t="s">
        <v>389</v>
      </c>
      <c r="B34" s="239" t="s">
        <v>390</v>
      </c>
      <c r="C34" s="233"/>
      <c r="D34" s="240">
        <v>60000</v>
      </c>
      <c r="E34" s="240">
        <f>D34/12</f>
        <v>5000</v>
      </c>
    </row>
    <row r="35" spans="1:5" ht="15.75" x14ac:dyDescent="0.25">
      <c r="A35" s="232" t="s">
        <v>391</v>
      </c>
      <c r="B35" s="232" t="s">
        <v>187</v>
      </c>
      <c r="C35" s="233"/>
      <c r="D35" s="233">
        <v>5000</v>
      </c>
      <c r="E35" s="233">
        <f>D35/12</f>
        <v>416.66666666666669</v>
      </c>
    </row>
    <row r="36" spans="1:5" ht="15.75" x14ac:dyDescent="0.25">
      <c r="A36" s="232" t="s">
        <v>392</v>
      </c>
      <c r="B36" s="232" t="s">
        <v>393</v>
      </c>
      <c r="C36" s="233"/>
      <c r="D36" s="233">
        <v>4000</v>
      </c>
      <c r="E36" s="233">
        <f t="shared" ref="E36:E53" si="8">D36/12</f>
        <v>333.33333333333331</v>
      </c>
    </row>
    <row r="37" spans="1:5" ht="15.75" x14ac:dyDescent="0.25">
      <c r="A37" s="232" t="s">
        <v>394</v>
      </c>
      <c r="B37" s="232" t="s">
        <v>395</v>
      </c>
      <c r="C37" s="233"/>
      <c r="D37" s="233">
        <v>15000</v>
      </c>
      <c r="E37" s="233">
        <f t="shared" si="8"/>
        <v>1250</v>
      </c>
    </row>
    <row r="38" spans="1:5" ht="15.75" x14ac:dyDescent="0.25">
      <c r="A38" s="232" t="s">
        <v>396</v>
      </c>
      <c r="B38" s="232" t="s">
        <v>397</v>
      </c>
      <c r="C38" s="233"/>
      <c r="D38" s="233">
        <v>30000</v>
      </c>
      <c r="E38" s="233">
        <f t="shared" si="8"/>
        <v>2500</v>
      </c>
    </row>
    <row r="39" spans="1:5" ht="15.75" x14ac:dyDescent="0.25">
      <c r="A39" s="232" t="s">
        <v>398</v>
      </c>
      <c r="B39" s="232" t="s">
        <v>399</v>
      </c>
      <c r="C39" s="233"/>
      <c r="D39" s="233">
        <v>3500</v>
      </c>
      <c r="E39" s="233">
        <f t="shared" si="8"/>
        <v>291.66666666666669</v>
      </c>
    </row>
    <row r="40" spans="1:5" ht="15.75" x14ac:dyDescent="0.25">
      <c r="A40" s="232" t="s">
        <v>400</v>
      </c>
      <c r="B40" s="232" t="s">
        <v>401</v>
      </c>
      <c r="C40" s="233"/>
      <c r="D40" s="233">
        <v>2000</v>
      </c>
      <c r="E40" s="233">
        <f t="shared" si="8"/>
        <v>166.66666666666666</v>
      </c>
    </row>
    <row r="41" spans="1:5" ht="15.75" x14ac:dyDescent="0.25">
      <c r="A41" s="232" t="s">
        <v>402</v>
      </c>
      <c r="B41" s="232" t="s">
        <v>193</v>
      </c>
      <c r="C41" s="233"/>
      <c r="D41" s="233">
        <v>50000</v>
      </c>
      <c r="E41" s="233">
        <f t="shared" si="8"/>
        <v>4166.666666666667</v>
      </c>
    </row>
    <row r="42" spans="1:5" ht="15.75" x14ac:dyDescent="0.25">
      <c r="A42" s="232" t="s">
        <v>403</v>
      </c>
      <c r="B42" s="232" t="s">
        <v>194</v>
      </c>
      <c r="C42" s="233"/>
      <c r="D42" s="233">
        <v>15000</v>
      </c>
      <c r="E42" s="233">
        <f t="shared" si="8"/>
        <v>1250</v>
      </c>
    </row>
    <row r="43" spans="1:5" ht="15.75" x14ac:dyDescent="0.25">
      <c r="A43" s="232" t="s">
        <v>404</v>
      </c>
      <c r="B43" s="232" t="s">
        <v>405</v>
      </c>
      <c r="C43" s="233"/>
      <c r="D43" s="233">
        <v>10000</v>
      </c>
      <c r="E43" s="233">
        <f t="shared" si="8"/>
        <v>833.33333333333337</v>
      </c>
    </row>
    <row r="44" spans="1:5" ht="15.75" x14ac:dyDescent="0.25">
      <c r="A44" s="232" t="s">
        <v>406</v>
      </c>
      <c r="B44" s="232" t="s">
        <v>196</v>
      </c>
      <c r="C44" s="233"/>
      <c r="D44" s="233">
        <v>2000</v>
      </c>
      <c r="E44" s="233">
        <f t="shared" si="8"/>
        <v>166.66666666666666</v>
      </c>
    </row>
    <row r="45" spans="1:5" ht="15.75" x14ac:dyDescent="0.25">
      <c r="A45" s="232" t="s">
        <v>407</v>
      </c>
      <c r="B45" s="232" t="s">
        <v>408</v>
      </c>
      <c r="C45" s="233"/>
      <c r="D45" s="233">
        <v>1000</v>
      </c>
      <c r="E45" s="233">
        <f t="shared" si="8"/>
        <v>83.333333333333329</v>
      </c>
    </row>
    <row r="46" spans="1:5" ht="15.75" x14ac:dyDescent="0.25">
      <c r="A46" s="232" t="s">
        <v>409</v>
      </c>
      <c r="B46" s="232" t="s">
        <v>198</v>
      </c>
      <c r="C46" s="233"/>
      <c r="D46" s="233">
        <v>10000</v>
      </c>
      <c r="E46" s="233">
        <f t="shared" si="8"/>
        <v>833.33333333333337</v>
      </c>
    </row>
    <row r="47" spans="1:5" ht="15.75" x14ac:dyDescent="0.25">
      <c r="A47" s="232" t="s">
        <v>410</v>
      </c>
      <c r="B47" s="232" t="s">
        <v>199</v>
      </c>
      <c r="C47" s="233"/>
      <c r="D47" s="233">
        <v>10000</v>
      </c>
      <c r="E47" s="233">
        <f t="shared" si="8"/>
        <v>833.33333333333337</v>
      </c>
    </row>
    <row r="48" spans="1:5" ht="15.75" x14ac:dyDescent="0.25">
      <c r="A48" s="232" t="s">
        <v>411</v>
      </c>
      <c r="B48" s="232" t="s">
        <v>200</v>
      </c>
      <c r="C48" s="233"/>
      <c r="D48" s="233">
        <v>20000</v>
      </c>
      <c r="E48" s="233">
        <f t="shared" si="8"/>
        <v>1666.6666666666667</v>
      </c>
    </row>
    <row r="49" spans="1:5" ht="15.75" x14ac:dyDescent="0.25">
      <c r="A49" s="232" t="s">
        <v>412</v>
      </c>
      <c r="B49" s="232" t="s">
        <v>201</v>
      </c>
      <c r="C49" s="233"/>
      <c r="D49" s="233">
        <v>10000</v>
      </c>
      <c r="E49" s="233">
        <f t="shared" si="8"/>
        <v>833.33333333333337</v>
      </c>
    </row>
    <row r="50" spans="1:5" ht="15.75" x14ac:dyDescent="0.25">
      <c r="A50" s="232" t="s">
        <v>413</v>
      </c>
      <c r="B50" s="232" t="s">
        <v>203</v>
      </c>
      <c r="C50" s="233"/>
      <c r="D50" s="233">
        <v>10000</v>
      </c>
      <c r="E50" s="233">
        <f t="shared" si="8"/>
        <v>833.33333333333337</v>
      </c>
    </row>
    <row r="51" spans="1:5" ht="15.75" x14ac:dyDescent="0.25">
      <c r="A51" s="232" t="s">
        <v>414</v>
      </c>
      <c r="B51" s="232" t="s">
        <v>204</v>
      </c>
      <c r="C51" s="233"/>
      <c r="D51" s="233">
        <v>10000</v>
      </c>
      <c r="E51" s="233">
        <f t="shared" si="8"/>
        <v>833.33333333333337</v>
      </c>
    </row>
    <row r="52" spans="1:5" ht="15.75" x14ac:dyDescent="0.25">
      <c r="A52" s="232" t="s">
        <v>415</v>
      </c>
      <c r="B52" s="232" t="s">
        <v>416</v>
      </c>
      <c r="C52" s="233"/>
      <c r="D52" s="233">
        <v>25000</v>
      </c>
      <c r="E52" s="233">
        <f t="shared" si="8"/>
        <v>2083.3333333333335</v>
      </c>
    </row>
    <row r="53" spans="1:5" ht="16.5" thickBot="1" x14ac:dyDescent="0.3">
      <c r="A53" s="239" t="s">
        <v>417</v>
      </c>
      <c r="B53" s="239" t="s">
        <v>418</v>
      </c>
      <c r="C53" s="233"/>
      <c r="D53" s="233">
        <v>20000</v>
      </c>
      <c r="E53" s="233">
        <f t="shared" si="8"/>
        <v>1666.6666666666667</v>
      </c>
    </row>
    <row r="54" spans="1:5" ht="17.25" thickTop="1" thickBot="1" x14ac:dyDescent="0.3">
      <c r="A54" s="226" t="s">
        <v>419</v>
      </c>
      <c r="B54" s="226" t="s">
        <v>208</v>
      </c>
      <c r="C54" s="228">
        <f>SUM(C55:C76)</f>
        <v>0</v>
      </c>
      <c r="D54" s="228">
        <f>SUM(D55:D76)</f>
        <v>1088500</v>
      </c>
      <c r="E54" s="228">
        <f>SUM(E55:E76)</f>
        <v>90708.333333333328</v>
      </c>
    </row>
    <row r="55" spans="1:5" ht="16.5" thickTop="1" x14ac:dyDescent="0.25">
      <c r="A55" s="239" t="s">
        <v>420</v>
      </c>
      <c r="B55" s="239" t="s">
        <v>209</v>
      </c>
      <c r="C55" s="233"/>
      <c r="D55" s="240">
        <v>180000</v>
      </c>
      <c r="E55" s="240">
        <f>D55/12</f>
        <v>15000</v>
      </c>
    </row>
    <row r="56" spans="1:5" ht="15.75" x14ac:dyDescent="0.25">
      <c r="A56" s="232" t="s">
        <v>421</v>
      </c>
      <c r="B56" s="232" t="s">
        <v>422</v>
      </c>
      <c r="C56" s="233"/>
      <c r="D56" s="233">
        <v>75000</v>
      </c>
      <c r="E56" s="233">
        <f>D56/12</f>
        <v>6250</v>
      </c>
    </row>
    <row r="57" spans="1:5" ht="15.75" x14ac:dyDescent="0.25">
      <c r="A57" s="232" t="s">
        <v>423</v>
      </c>
      <c r="B57" s="232" t="s">
        <v>424</v>
      </c>
      <c r="C57" s="233"/>
      <c r="D57" s="233">
        <v>50000</v>
      </c>
      <c r="E57" s="233">
        <f t="shared" ref="E57:E76" si="9">D57/12</f>
        <v>4166.666666666667</v>
      </c>
    </row>
    <row r="58" spans="1:5" ht="15.75" x14ac:dyDescent="0.25">
      <c r="A58" s="232" t="s">
        <v>425</v>
      </c>
      <c r="B58" s="232" t="s">
        <v>426</v>
      </c>
      <c r="C58" s="233"/>
      <c r="D58" s="233">
        <v>300000</v>
      </c>
      <c r="E58" s="233">
        <f t="shared" si="9"/>
        <v>25000</v>
      </c>
    </row>
    <row r="59" spans="1:5" ht="15.75" x14ac:dyDescent="0.25">
      <c r="A59" s="232" t="s">
        <v>427</v>
      </c>
      <c r="B59" s="232" t="s">
        <v>428</v>
      </c>
      <c r="C59" s="233"/>
      <c r="D59" s="233">
        <v>80000</v>
      </c>
      <c r="E59" s="233">
        <f t="shared" si="9"/>
        <v>6666.666666666667</v>
      </c>
    </row>
    <row r="60" spans="1:5" ht="15.75" x14ac:dyDescent="0.25">
      <c r="A60" s="232" t="s">
        <v>429</v>
      </c>
      <c r="B60" s="232" t="s">
        <v>430</v>
      </c>
      <c r="C60" s="233"/>
      <c r="D60" s="233">
        <v>10000</v>
      </c>
      <c r="E60" s="233">
        <f t="shared" si="9"/>
        <v>833.33333333333337</v>
      </c>
    </row>
    <row r="61" spans="1:5" ht="15.75" x14ac:dyDescent="0.25">
      <c r="A61" s="232" t="s">
        <v>431</v>
      </c>
      <c r="B61" s="232" t="s">
        <v>215</v>
      </c>
      <c r="C61" s="233"/>
      <c r="D61" s="233">
        <v>50000</v>
      </c>
      <c r="E61" s="233">
        <f t="shared" si="9"/>
        <v>4166.666666666667</v>
      </c>
    </row>
    <row r="62" spans="1:5" ht="15.75" x14ac:dyDescent="0.25">
      <c r="A62" s="232" t="s">
        <v>432</v>
      </c>
      <c r="B62" s="232" t="s">
        <v>216</v>
      </c>
      <c r="C62" s="233"/>
      <c r="D62" s="233">
        <v>20000</v>
      </c>
      <c r="E62" s="233">
        <f t="shared" si="9"/>
        <v>1666.6666666666667</v>
      </c>
    </row>
    <row r="63" spans="1:5" ht="15.75" x14ac:dyDescent="0.25">
      <c r="A63" s="232" t="s">
        <v>433</v>
      </c>
      <c r="B63" s="232" t="s">
        <v>217</v>
      </c>
      <c r="C63" s="233"/>
      <c r="D63" s="233">
        <v>30000</v>
      </c>
      <c r="E63" s="233">
        <f t="shared" si="9"/>
        <v>2500</v>
      </c>
    </row>
    <row r="64" spans="1:5" ht="15.75" x14ac:dyDescent="0.25">
      <c r="A64" s="232" t="s">
        <v>434</v>
      </c>
      <c r="B64" s="232" t="s">
        <v>218</v>
      </c>
      <c r="C64" s="233"/>
      <c r="D64" s="233">
        <v>20000</v>
      </c>
      <c r="E64" s="233">
        <f t="shared" si="9"/>
        <v>1666.6666666666667</v>
      </c>
    </row>
    <row r="65" spans="1:5" ht="15.75" x14ac:dyDescent="0.25">
      <c r="A65" s="232" t="s">
        <v>435</v>
      </c>
      <c r="B65" s="232" t="s">
        <v>219</v>
      </c>
      <c r="C65" s="233"/>
      <c r="D65" s="233">
        <v>5000</v>
      </c>
      <c r="E65" s="233">
        <f t="shared" si="9"/>
        <v>416.66666666666669</v>
      </c>
    </row>
    <row r="66" spans="1:5" ht="15.75" x14ac:dyDescent="0.25">
      <c r="A66" s="232" t="s">
        <v>436</v>
      </c>
      <c r="B66" s="232" t="s">
        <v>220</v>
      </c>
      <c r="C66" s="233"/>
      <c r="D66" s="233">
        <v>40000</v>
      </c>
      <c r="E66" s="233">
        <f t="shared" si="9"/>
        <v>3333.3333333333335</v>
      </c>
    </row>
    <row r="67" spans="1:5" ht="15.75" x14ac:dyDescent="0.25">
      <c r="A67" s="232" t="s">
        <v>437</v>
      </c>
      <c r="B67" s="232" t="s">
        <v>438</v>
      </c>
      <c r="C67" s="233"/>
      <c r="D67" s="233">
        <v>80000</v>
      </c>
      <c r="E67" s="233">
        <f t="shared" si="9"/>
        <v>6666.666666666667</v>
      </c>
    </row>
    <row r="68" spans="1:5" ht="15.75" x14ac:dyDescent="0.25">
      <c r="A68" s="232" t="s">
        <v>439</v>
      </c>
      <c r="B68" s="232" t="s">
        <v>440</v>
      </c>
      <c r="C68" s="233"/>
      <c r="D68" s="233">
        <v>12500</v>
      </c>
      <c r="E68" s="233">
        <f t="shared" si="9"/>
        <v>1041.6666666666667</v>
      </c>
    </row>
    <row r="69" spans="1:5" ht="15.75" x14ac:dyDescent="0.25">
      <c r="A69" s="232" t="s">
        <v>441</v>
      </c>
      <c r="B69" s="232" t="s">
        <v>442</v>
      </c>
      <c r="C69" s="233"/>
      <c r="D69" s="233"/>
      <c r="E69" s="233">
        <f t="shared" si="9"/>
        <v>0</v>
      </c>
    </row>
    <row r="70" spans="1:5" ht="15.75" x14ac:dyDescent="0.25">
      <c r="A70" s="232" t="s">
        <v>443</v>
      </c>
      <c r="B70" s="232" t="s">
        <v>444</v>
      </c>
      <c r="C70" s="233"/>
      <c r="D70" s="233"/>
      <c r="E70" s="233">
        <f t="shared" si="9"/>
        <v>0</v>
      </c>
    </row>
    <row r="71" spans="1:5" ht="15.75" x14ac:dyDescent="0.25">
      <c r="A71" s="232" t="s">
        <v>445</v>
      </c>
      <c r="B71" s="232" t="s">
        <v>446</v>
      </c>
      <c r="C71" s="233"/>
      <c r="D71" s="233"/>
      <c r="E71" s="233">
        <f t="shared" si="9"/>
        <v>0</v>
      </c>
    </row>
    <row r="72" spans="1:5" ht="15.75" x14ac:dyDescent="0.25">
      <c r="A72" s="232" t="s">
        <v>447</v>
      </c>
      <c r="B72" s="232" t="s">
        <v>448</v>
      </c>
      <c r="C72" s="233"/>
      <c r="D72" s="233">
        <v>46000</v>
      </c>
      <c r="E72" s="233">
        <f t="shared" si="9"/>
        <v>3833.3333333333335</v>
      </c>
    </row>
    <row r="73" spans="1:5" ht="15.75" x14ac:dyDescent="0.25">
      <c r="A73" s="232" t="s">
        <v>449</v>
      </c>
      <c r="B73" s="232" t="s">
        <v>227</v>
      </c>
      <c r="C73" s="233"/>
      <c r="D73" s="233">
        <v>10000</v>
      </c>
      <c r="E73" s="233">
        <f t="shared" si="9"/>
        <v>833.33333333333337</v>
      </c>
    </row>
    <row r="74" spans="1:5" ht="15.75" x14ac:dyDescent="0.25">
      <c r="A74" s="232" t="s">
        <v>450</v>
      </c>
      <c r="B74" s="232" t="s">
        <v>228</v>
      </c>
      <c r="C74" s="233"/>
      <c r="D74" s="233">
        <v>10000</v>
      </c>
      <c r="E74" s="233">
        <f t="shared" si="9"/>
        <v>833.33333333333337</v>
      </c>
    </row>
    <row r="75" spans="1:5" ht="15.75" x14ac:dyDescent="0.25">
      <c r="A75" s="232" t="s">
        <v>451</v>
      </c>
      <c r="B75" s="232" t="s">
        <v>229</v>
      </c>
      <c r="C75" s="233"/>
      <c r="D75" s="233"/>
      <c r="E75" s="233">
        <f t="shared" si="9"/>
        <v>0</v>
      </c>
    </row>
    <row r="76" spans="1:5" ht="16.5" thickBot="1" x14ac:dyDescent="0.3">
      <c r="A76" s="239" t="s">
        <v>452</v>
      </c>
      <c r="B76" s="239" t="s">
        <v>453</v>
      </c>
      <c r="C76" s="233"/>
      <c r="D76" s="233">
        <v>70000</v>
      </c>
      <c r="E76" s="233">
        <f t="shared" si="9"/>
        <v>5833.333333333333</v>
      </c>
    </row>
    <row r="77" spans="1:5" ht="17.25" thickTop="1" thickBot="1" x14ac:dyDescent="0.3">
      <c r="A77" s="226" t="s">
        <v>454</v>
      </c>
      <c r="B77" s="226" t="s">
        <v>232</v>
      </c>
      <c r="C77" s="228">
        <f>SUM(C78:C82)</f>
        <v>0</v>
      </c>
      <c r="D77" s="228">
        <f t="shared" ref="D77:E77" si="10">SUM(D78:D82)</f>
        <v>365000</v>
      </c>
      <c r="E77" s="228">
        <f t="shared" si="10"/>
        <v>30416.666666666668</v>
      </c>
    </row>
    <row r="78" spans="1:5" ht="16.5" thickTop="1" x14ac:dyDescent="0.25">
      <c r="A78" s="239" t="s">
        <v>455</v>
      </c>
      <c r="B78" s="239" t="s">
        <v>233</v>
      </c>
      <c r="C78" s="233">
        <f t="shared" ref="C78" si="11">D78/4</f>
        <v>0</v>
      </c>
      <c r="D78" s="240"/>
      <c r="E78" s="240">
        <f>D78/12</f>
        <v>0</v>
      </c>
    </row>
    <row r="79" spans="1:5" ht="15.75" x14ac:dyDescent="0.25">
      <c r="A79" s="232" t="s">
        <v>456</v>
      </c>
      <c r="B79" s="232" t="s">
        <v>234</v>
      </c>
      <c r="C79" s="233"/>
      <c r="D79" s="233"/>
      <c r="E79" s="233">
        <f>D79/12</f>
        <v>0</v>
      </c>
    </row>
    <row r="80" spans="1:5" ht="15.75" x14ac:dyDescent="0.25">
      <c r="A80" s="232" t="s">
        <v>457</v>
      </c>
      <c r="B80" s="232" t="s">
        <v>458</v>
      </c>
      <c r="C80" s="233"/>
      <c r="D80" s="233">
        <v>180000</v>
      </c>
      <c r="E80" s="233">
        <f t="shared" ref="E80:E82" si="12">D80/12</f>
        <v>15000</v>
      </c>
    </row>
    <row r="81" spans="1:5" ht="15.75" x14ac:dyDescent="0.25">
      <c r="A81" s="232" t="s">
        <v>459</v>
      </c>
      <c r="B81" s="232" t="s">
        <v>460</v>
      </c>
      <c r="C81" s="233"/>
      <c r="D81" s="233">
        <v>180000</v>
      </c>
      <c r="E81" s="233">
        <f t="shared" si="12"/>
        <v>15000</v>
      </c>
    </row>
    <row r="82" spans="1:5" ht="16.5" thickBot="1" x14ac:dyDescent="0.3">
      <c r="A82" s="239" t="s">
        <v>461</v>
      </c>
      <c r="B82" s="239" t="s">
        <v>462</v>
      </c>
      <c r="C82" s="233"/>
      <c r="D82" s="240">
        <v>5000</v>
      </c>
      <c r="E82" s="233">
        <f t="shared" si="12"/>
        <v>416.66666666666669</v>
      </c>
    </row>
    <row r="83" spans="1:5" ht="17.25" thickTop="1" thickBot="1" x14ac:dyDescent="0.3">
      <c r="A83" s="226" t="s">
        <v>463</v>
      </c>
      <c r="B83" s="226" t="s">
        <v>464</v>
      </c>
      <c r="C83" s="228">
        <f>C84+C87</f>
        <v>0</v>
      </c>
      <c r="D83" s="228">
        <f>D84+D87</f>
        <v>0</v>
      </c>
      <c r="E83" s="228">
        <v>0</v>
      </c>
    </row>
    <row r="84" spans="1:5" ht="17.25" thickTop="1" thickBot="1" x14ac:dyDescent="0.3">
      <c r="A84" s="226" t="s">
        <v>465</v>
      </c>
      <c r="B84" s="226" t="s">
        <v>466</v>
      </c>
      <c r="C84" s="228">
        <f>C85+C86</f>
        <v>0</v>
      </c>
      <c r="D84" s="228">
        <f>D85+D86</f>
        <v>0</v>
      </c>
      <c r="E84" s="228">
        <v>0</v>
      </c>
    </row>
    <row r="85" spans="1:5" ht="16.5" thickTop="1" x14ac:dyDescent="0.25">
      <c r="A85" s="239" t="s">
        <v>467</v>
      </c>
      <c r="B85" s="239" t="s">
        <v>468</v>
      </c>
      <c r="C85" s="233">
        <f t="shared" ref="C85:C86" si="13">D85/4</f>
        <v>0</v>
      </c>
      <c r="D85" s="240">
        <v>0</v>
      </c>
      <c r="E85" s="240">
        <f>D85/12</f>
        <v>0</v>
      </c>
    </row>
    <row r="86" spans="1:5" ht="16.5" thickBot="1" x14ac:dyDescent="0.3">
      <c r="A86" s="235" t="s">
        <v>469</v>
      </c>
      <c r="B86" s="235" t="s">
        <v>470</v>
      </c>
      <c r="C86" s="233">
        <f t="shared" si="13"/>
        <v>0</v>
      </c>
      <c r="D86" s="236">
        <v>0</v>
      </c>
      <c r="E86" s="236">
        <f>D86/12</f>
        <v>0</v>
      </c>
    </row>
    <row r="87" spans="1:5" ht="17.25" thickTop="1" thickBot="1" x14ac:dyDescent="0.3">
      <c r="A87" s="226" t="s">
        <v>471</v>
      </c>
      <c r="B87" s="226" t="s">
        <v>472</v>
      </c>
      <c r="C87" s="228">
        <v>0</v>
      </c>
      <c r="D87" s="228">
        <v>0</v>
      </c>
      <c r="E87" s="228">
        <v>0</v>
      </c>
    </row>
    <row r="88" spans="1:5" ht="16.5" thickTop="1" x14ac:dyDescent="0.25">
      <c r="A88" s="239" t="s">
        <v>473</v>
      </c>
      <c r="B88" s="239" t="s">
        <v>474</v>
      </c>
      <c r="C88" s="233">
        <f t="shared" ref="C88:C90" si="14">D88/4</f>
        <v>0</v>
      </c>
      <c r="D88" s="240">
        <v>0</v>
      </c>
      <c r="E88" s="240">
        <f>D88/12</f>
        <v>0</v>
      </c>
    </row>
    <row r="89" spans="1:5" ht="15.75" x14ac:dyDescent="0.25">
      <c r="A89" s="232" t="s">
        <v>475</v>
      </c>
      <c r="B89" s="232" t="s">
        <v>476</v>
      </c>
      <c r="C89" s="233">
        <f t="shared" si="14"/>
        <v>0</v>
      </c>
      <c r="D89" s="233">
        <v>0</v>
      </c>
      <c r="E89" s="233">
        <f>D89/12</f>
        <v>0</v>
      </c>
    </row>
    <row r="90" spans="1:5" ht="15.75" x14ac:dyDescent="0.25">
      <c r="A90" s="232" t="s">
        <v>477</v>
      </c>
      <c r="B90" s="232" t="s">
        <v>478</v>
      </c>
      <c r="C90" s="233">
        <f t="shared" si="14"/>
        <v>0</v>
      </c>
      <c r="D90" s="233">
        <v>0</v>
      </c>
      <c r="E90" s="233">
        <f t="shared" ref="E90:E91" si="15">D90/12</f>
        <v>0</v>
      </c>
    </row>
    <row r="91" spans="1:5" ht="16.5" thickBot="1" x14ac:dyDescent="0.3">
      <c r="A91" s="242" t="s">
        <v>479</v>
      </c>
      <c r="B91" s="239" t="s">
        <v>480</v>
      </c>
      <c r="C91" s="240">
        <v>0</v>
      </c>
      <c r="D91" s="240">
        <v>0</v>
      </c>
      <c r="E91" s="233">
        <f t="shared" si="15"/>
        <v>0</v>
      </c>
    </row>
    <row r="92" spans="1:5" ht="17.25" thickTop="1" thickBot="1" x14ac:dyDescent="0.3">
      <c r="A92" s="226" t="s">
        <v>481</v>
      </c>
      <c r="B92" s="226" t="s">
        <v>253</v>
      </c>
      <c r="C92" s="228">
        <v>0</v>
      </c>
      <c r="D92" s="228">
        <v>0</v>
      </c>
      <c r="E92" s="228">
        <v>0</v>
      </c>
    </row>
    <row r="93" spans="1:5" ht="17.25" thickTop="1" thickBot="1" x14ac:dyDescent="0.3">
      <c r="A93" s="226" t="s">
        <v>482</v>
      </c>
      <c r="B93" s="226" t="s">
        <v>255</v>
      </c>
      <c r="C93" s="228">
        <v>0</v>
      </c>
      <c r="D93" s="228">
        <v>0</v>
      </c>
      <c r="E93" s="228">
        <v>0</v>
      </c>
    </row>
    <row r="94" spans="1:5" ht="17.25" thickTop="1" thickBot="1" x14ac:dyDescent="0.3">
      <c r="A94" s="226" t="s">
        <v>483</v>
      </c>
      <c r="B94" s="226" t="s">
        <v>257</v>
      </c>
      <c r="C94" s="228">
        <v>0</v>
      </c>
      <c r="D94" s="228">
        <v>0</v>
      </c>
      <c r="E94" s="228">
        <v>0</v>
      </c>
    </row>
    <row r="95" spans="1:5" ht="16.5" thickTop="1" x14ac:dyDescent="0.25">
      <c r="A95" s="239" t="s">
        <v>484</v>
      </c>
      <c r="B95" s="239" t="s">
        <v>258</v>
      </c>
      <c r="C95" s="233">
        <f t="shared" ref="C95:C98" si="16">D95/4</f>
        <v>0</v>
      </c>
      <c r="D95" s="240">
        <v>0</v>
      </c>
      <c r="E95" s="240">
        <f>D95/12</f>
        <v>0</v>
      </c>
    </row>
    <row r="96" spans="1:5" ht="15.75" x14ac:dyDescent="0.25">
      <c r="A96" s="232" t="s">
        <v>485</v>
      </c>
      <c r="B96" s="232" t="s">
        <v>259</v>
      </c>
      <c r="C96" s="233">
        <f t="shared" si="16"/>
        <v>0</v>
      </c>
      <c r="D96" s="233">
        <v>0</v>
      </c>
      <c r="E96" s="233">
        <f>D96/12</f>
        <v>0</v>
      </c>
    </row>
    <row r="97" spans="1:5" ht="15.75" x14ac:dyDescent="0.25">
      <c r="A97" s="232" t="s">
        <v>486</v>
      </c>
      <c r="B97" s="232" t="s">
        <v>260</v>
      </c>
      <c r="C97" s="233">
        <f t="shared" si="16"/>
        <v>0</v>
      </c>
      <c r="D97" s="233">
        <v>0</v>
      </c>
      <c r="E97" s="233">
        <f t="shared" ref="E97:E99" si="17">D97/12</f>
        <v>0</v>
      </c>
    </row>
    <row r="98" spans="1:5" ht="15.75" x14ac:dyDescent="0.25">
      <c r="A98" s="232" t="s">
        <v>487</v>
      </c>
      <c r="B98" s="232" t="s">
        <v>261</v>
      </c>
      <c r="C98" s="233">
        <f t="shared" si="16"/>
        <v>0</v>
      </c>
      <c r="D98" s="233">
        <v>0</v>
      </c>
      <c r="E98" s="233">
        <f t="shared" si="17"/>
        <v>0</v>
      </c>
    </row>
    <row r="99" spans="1:5" ht="16.5" thickBot="1" x14ac:dyDescent="0.3">
      <c r="A99" s="243" t="s">
        <v>488</v>
      </c>
      <c r="B99" s="239" t="s">
        <v>262</v>
      </c>
      <c r="C99" s="240">
        <v>0</v>
      </c>
      <c r="D99" s="240">
        <v>0</v>
      </c>
      <c r="E99" s="233">
        <f t="shared" si="17"/>
        <v>0</v>
      </c>
    </row>
    <row r="100" spans="1:5" ht="17.25" thickTop="1" thickBot="1" x14ac:dyDescent="0.3">
      <c r="A100" s="226" t="s">
        <v>489</v>
      </c>
      <c r="B100" s="226" t="s">
        <v>490</v>
      </c>
      <c r="C100" s="228">
        <f>SUM(C101:C109)</f>
        <v>30000</v>
      </c>
      <c r="D100" s="228">
        <f t="shared" ref="D100:E100" si="18">SUM(D101:D109)</f>
        <v>354100</v>
      </c>
      <c r="E100" s="228">
        <f t="shared" si="18"/>
        <v>20833.333333333336</v>
      </c>
    </row>
    <row r="101" spans="1:5" ht="16.5" thickTop="1" x14ac:dyDescent="0.25">
      <c r="A101" s="239" t="s">
        <v>491</v>
      </c>
      <c r="B101" s="239" t="s">
        <v>265</v>
      </c>
      <c r="C101" s="233"/>
      <c r="D101" s="240">
        <v>100000</v>
      </c>
      <c r="E101" s="240">
        <f>D101/12</f>
        <v>8333.3333333333339</v>
      </c>
    </row>
    <row r="102" spans="1:5" ht="15.75" x14ac:dyDescent="0.25">
      <c r="A102" s="232" t="s">
        <v>492</v>
      </c>
      <c r="B102" s="232" t="s">
        <v>266</v>
      </c>
      <c r="C102" s="233"/>
      <c r="D102" s="233">
        <v>80000</v>
      </c>
      <c r="E102" s="233">
        <v>0</v>
      </c>
    </row>
    <row r="103" spans="1:5" ht="15.75" x14ac:dyDescent="0.25">
      <c r="A103" s="232" t="s">
        <v>493</v>
      </c>
      <c r="B103" s="232" t="s">
        <v>267</v>
      </c>
      <c r="C103" s="233"/>
      <c r="D103" s="233">
        <v>6100</v>
      </c>
      <c r="E103" s="233">
        <v>0</v>
      </c>
    </row>
    <row r="104" spans="1:5" ht="15.75" x14ac:dyDescent="0.25">
      <c r="A104" s="232" t="s">
        <v>494</v>
      </c>
      <c r="B104" s="232" t="s">
        <v>268</v>
      </c>
      <c r="C104" s="233"/>
      <c r="D104" s="233">
        <v>8000</v>
      </c>
      <c r="E104" s="233">
        <v>0</v>
      </c>
    </row>
    <row r="105" spans="1:5" ht="15.75" x14ac:dyDescent="0.25">
      <c r="A105" s="232" t="s">
        <v>495</v>
      </c>
      <c r="B105" s="232" t="s">
        <v>269</v>
      </c>
      <c r="C105" s="233"/>
      <c r="D105" s="233"/>
      <c r="E105" s="233">
        <v>0</v>
      </c>
    </row>
    <row r="106" spans="1:5" ht="15.75" x14ac:dyDescent="0.25">
      <c r="A106" s="232" t="s">
        <v>496</v>
      </c>
      <c r="B106" s="232" t="s">
        <v>497</v>
      </c>
      <c r="C106" s="233"/>
      <c r="D106" s="233">
        <v>40000</v>
      </c>
      <c r="E106" s="233">
        <f>D106/12</f>
        <v>3333.3333333333335</v>
      </c>
    </row>
    <row r="107" spans="1:5" ht="15.75" x14ac:dyDescent="0.25">
      <c r="A107" s="232" t="s">
        <v>498</v>
      </c>
      <c r="B107" s="232" t="s">
        <v>271</v>
      </c>
      <c r="C107" s="233">
        <f t="shared" ref="C107:C109" si="19">D107/4</f>
        <v>0</v>
      </c>
      <c r="D107" s="233"/>
      <c r="E107" s="233">
        <v>0</v>
      </c>
    </row>
    <row r="108" spans="1:5" ht="15.75" x14ac:dyDescent="0.25">
      <c r="A108" s="232" t="s">
        <v>499</v>
      </c>
      <c r="B108" s="232" t="s">
        <v>500</v>
      </c>
      <c r="C108" s="233">
        <f t="shared" si="19"/>
        <v>2500</v>
      </c>
      <c r="D108" s="233">
        <v>10000</v>
      </c>
      <c r="E108" s="233">
        <v>0</v>
      </c>
    </row>
    <row r="109" spans="1:5" ht="16.5" thickBot="1" x14ac:dyDescent="0.3">
      <c r="A109" s="239" t="s">
        <v>501</v>
      </c>
      <c r="B109" s="239" t="s">
        <v>502</v>
      </c>
      <c r="C109" s="233">
        <f t="shared" si="19"/>
        <v>27500</v>
      </c>
      <c r="D109" s="240">
        <v>110000</v>
      </c>
      <c r="E109" s="240">
        <f>D109/12</f>
        <v>9166.6666666666661</v>
      </c>
    </row>
    <row r="110" spans="1:5" ht="17.25" thickTop="1" thickBot="1" x14ac:dyDescent="0.3">
      <c r="A110" s="226" t="s">
        <v>489</v>
      </c>
      <c r="B110" s="226" t="s">
        <v>503</v>
      </c>
      <c r="C110" s="228">
        <v>0</v>
      </c>
      <c r="D110" s="228">
        <v>0</v>
      </c>
      <c r="E110" s="228">
        <v>0</v>
      </c>
    </row>
    <row r="111" spans="1:5" ht="16.5" thickTop="1" x14ac:dyDescent="0.25">
      <c r="A111" s="244" t="s">
        <v>504</v>
      </c>
      <c r="B111" s="244" t="s">
        <v>276</v>
      </c>
      <c r="C111" s="233">
        <f t="shared" ref="C111:C115" si="20">D111/4</f>
        <v>0</v>
      </c>
      <c r="D111" s="240">
        <v>0</v>
      </c>
      <c r="E111" s="240">
        <v>0</v>
      </c>
    </row>
    <row r="112" spans="1:5" ht="15.75" x14ac:dyDescent="0.25">
      <c r="A112" s="232" t="s">
        <v>505</v>
      </c>
      <c r="B112" s="232" t="s">
        <v>277</v>
      </c>
      <c r="C112" s="233">
        <f t="shared" si="20"/>
        <v>0</v>
      </c>
      <c r="D112" s="233">
        <v>0</v>
      </c>
      <c r="E112" s="233">
        <v>0</v>
      </c>
    </row>
    <row r="113" spans="1:5" ht="15.75" x14ac:dyDescent="0.25">
      <c r="A113" s="232" t="s">
        <v>506</v>
      </c>
      <c r="B113" s="232" t="s">
        <v>507</v>
      </c>
      <c r="C113" s="233">
        <f t="shared" si="20"/>
        <v>0</v>
      </c>
      <c r="D113" s="233">
        <v>0</v>
      </c>
      <c r="E113" s="233">
        <v>0</v>
      </c>
    </row>
    <row r="114" spans="1:5" ht="15.75" x14ac:dyDescent="0.25">
      <c r="A114" s="232" t="s">
        <v>508</v>
      </c>
      <c r="B114" s="232" t="s">
        <v>279</v>
      </c>
      <c r="C114" s="233">
        <f t="shared" si="20"/>
        <v>0</v>
      </c>
      <c r="D114" s="233">
        <v>0</v>
      </c>
      <c r="E114" s="233">
        <v>0</v>
      </c>
    </row>
    <row r="115" spans="1:5" ht="16.5" thickBot="1" x14ac:dyDescent="0.3">
      <c r="A115" s="232" t="s">
        <v>501</v>
      </c>
      <c r="B115" s="245" t="s">
        <v>280</v>
      </c>
      <c r="C115" s="233">
        <f t="shared" si="20"/>
        <v>0</v>
      </c>
      <c r="D115" s="240">
        <v>0</v>
      </c>
      <c r="E115" s="240">
        <v>0</v>
      </c>
    </row>
    <row r="116" spans="1:5" ht="17.25" thickTop="1" thickBot="1" x14ac:dyDescent="0.3">
      <c r="A116" s="313" t="s">
        <v>145</v>
      </c>
      <c r="B116" s="314"/>
      <c r="C116" s="228">
        <f>C110+C100+C92+C83+C77+C32+C13</f>
        <v>35054</v>
      </c>
      <c r="D116" s="228">
        <f>D110+D100+D92+D83+D77+D32+D13</f>
        <v>3210100</v>
      </c>
      <c r="E116" s="228">
        <f t="shared" ref="E116" si="21">E110+E100+E92+E83+E77+E32+E13</f>
        <v>258833.33333333334</v>
      </c>
    </row>
    <row r="117" spans="1:5" ht="15.75" thickTop="1" x14ac:dyDescent="0.25">
      <c r="A117" s="246"/>
      <c r="B117" s="247"/>
      <c r="C117" s="220"/>
      <c r="D117" s="248"/>
      <c r="E117" s="98"/>
    </row>
    <row r="118" spans="1:5" x14ac:dyDescent="0.25">
      <c r="A118" s="249"/>
      <c r="B118" s="247"/>
      <c r="C118" s="220"/>
      <c r="D118" s="250"/>
      <c r="E118" s="98"/>
    </row>
    <row r="119" spans="1:5" x14ac:dyDescent="0.25">
      <c r="A119" s="251"/>
      <c r="B119" s="252"/>
      <c r="C119" s="253"/>
      <c r="D119" s="253"/>
      <c r="E119" s="98"/>
    </row>
    <row r="120" spans="1:5" x14ac:dyDescent="0.25">
      <c r="A120" s="98"/>
      <c r="B120" s="254"/>
      <c r="C120" s="315" t="s">
        <v>509</v>
      </c>
      <c r="D120" s="315"/>
      <c r="E120" s="315"/>
    </row>
    <row r="121" spans="1:5" x14ac:dyDescent="0.25">
      <c r="A121" s="98"/>
      <c r="B121" s="254"/>
      <c r="C121" s="315" t="s">
        <v>285</v>
      </c>
      <c r="D121" s="315"/>
      <c r="E121" s="315"/>
    </row>
  </sheetData>
  <mergeCells count="12">
    <mergeCell ref="C121:E121"/>
    <mergeCell ref="C1:E1"/>
    <mergeCell ref="C2:E2"/>
    <mergeCell ref="C5:E5"/>
    <mergeCell ref="A6:D6"/>
    <mergeCell ref="A7:D7"/>
    <mergeCell ref="A9:E9"/>
    <mergeCell ref="A10:A11"/>
    <mergeCell ref="B10:B11"/>
    <mergeCell ref="C10:D10"/>
    <mergeCell ref="A116:B116"/>
    <mergeCell ref="C120:E120"/>
  </mergeCells>
  <pageMargins left="0.511811024" right="0.511811024" top="0.78740157499999996" bottom="0.78740157499999996" header="0.31496062000000002" footer="0.31496062000000002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Requisição</vt:lpstr>
      <vt:lpstr>Livro Controle Bancario</vt:lpstr>
      <vt:lpstr>BALANCETES</vt:lpstr>
      <vt:lpstr>livro de Controle Orçamental</vt:lpstr>
      <vt:lpstr>Tabela de despesa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EMBAMOC BSB</dc:creator>
  <cp:lastModifiedBy>EMBAMOC BSB</cp:lastModifiedBy>
  <cp:lastPrinted>2017-02-07T18:26:34Z</cp:lastPrinted>
  <dcterms:created xsi:type="dcterms:W3CDTF">2017-02-07T14:37:47Z</dcterms:created>
  <dcterms:modified xsi:type="dcterms:W3CDTF">2017-02-07T19:06:17Z</dcterms:modified>
</cp:coreProperties>
</file>