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el2\code\"/>
    </mc:Choice>
  </mc:AlternateContent>
  <xr:revisionPtr revIDLastSave="0" documentId="13_ncr:1_{082D9E46-9C03-49AE-8DB2-8C7E224A30C5}" xr6:coauthVersionLast="47" xr6:coauthVersionMax="47" xr10:uidLastSave="{00000000-0000-0000-0000-000000000000}"/>
  <bookViews>
    <workbookView xWindow="-28920" yWindow="-120" windowWidth="29040" windowHeight="15720" activeTab="1" xr2:uid="{A07B647F-CF3A-4B09-9617-55BE27F02610}"/>
  </bookViews>
  <sheets>
    <sheet name="Choices" sheetId="1" r:id="rId1"/>
    <sheet name="Submissions" sheetId="2" r:id="rId2"/>
    <sheet name="Sheet2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4" l="1"/>
  <c r="S13" i="4"/>
  <c r="S11" i="4"/>
  <c r="S9" i="4"/>
  <c r="Q4" i="4"/>
  <c r="E9" i="4"/>
  <c r="B9" i="4"/>
  <c r="N4" i="4"/>
  <c r="L6" i="4"/>
  <c r="K5" i="4"/>
  <c r="K6" i="4"/>
  <c r="K4" i="4"/>
  <c r="J4" i="4"/>
  <c r="J8" i="4"/>
  <c r="J6" i="4"/>
</calcChain>
</file>

<file path=xl/sharedStrings.xml><?xml version="1.0" encoding="utf-8"?>
<sst xmlns="http://schemas.openxmlformats.org/spreadsheetml/2006/main" count="212" uniqueCount="117">
  <si>
    <t>Category</t>
  </si>
  <si>
    <t>Choice</t>
  </si>
  <si>
    <t>Verified train</t>
  </si>
  <si>
    <t>Verified submit</t>
  </si>
  <si>
    <t>Load</t>
  </si>
  <si>
    <t>Use which FGS part</t>
  </si>
  <si>
    <t>Use which AIRS columns</t>
  </si>
  <si>
    <t>Use which AIRS rows</t>
  </si>
  <si>
    <t>Mask dead</t>
  </si>
  <si>
    <t>Mask hot</t>
  </si>
  <si>
    <t>Mask hot sigma clip</t>
  </si>
  <si>
    <t>Linear correction</t>
  </si>
  <si>
    <t>Dark current sign</t>
  </si>
  <si>
    <t>ADC sign</t>
  </si>
  <si>
    <t>Flat field</t>
  </si>
  <si>
    <t>Cosmic ray threshold</t>
  </si>
  <si>
    <t>Time binning</t>
  </si>
  <si>
    <t>Simple</t>
  </si>
  <si>
    <t>Fit eccentricity</t>
  </si>
  <si>
    <t>Correction factor</t>
  </si>
  <si>
    <t>Order</t>
  </si>
  <si>
    <t>Current value</t>
  </si>
  <si>
    <t>Matching</t>
  </si>
  <si>
    <t>Cut 8 each side</t>
  </si>
  <si>
    <t>All</t>
  </si>
  <si>
    <t>Yes</t>
  </si>
  <si>
    <t>5 and 50</t>
  </si>
  <si>
    <t>No</t>
  </si>
  <si>
    <t>Description</t>
  </si>
  <si>
    <t>dc00</t>
  </si>
  <si>
    <t>First official (simple)</t>
  </si>
  <si>
    <t>Open work</t>
  </si>
  <si>
    <t>Verify</t>
  </si>
  <si>
    <t>To implement</t>
  </si>
  <si>
    <t>Clip 0s in various steps</t>
  </si>
  <si>
    <t>Limb darkening</t>
  </si>
  <si>
    <t>Transit</t>
  </si>
  <si>
    <t>Drift</t>
  </si>
  <si>
    <t>Quadratic</t>
  </si>
  <si>
    <t>General</t>
  </si>
  <si>
    <t>Test sigma fudge</t>
  </si>
  <si>
    <t>Test bias</t>
  </si>
  <si>
    <t>None</t>
  </si>
  <si>
    <t>LB</t>
  </si>
  <si>
    <t>CV loc</t>
  </si>
  <si>
    <t>CV kag</t>
  </si>
  <si>
    <t>ID</t>
  </si>
  <si>
    <t>Done</t>
  </si>
  <si>
    <t>RMSF loc</t>
  </si>
  <si>
    <t>RMSA loc</t>
  </si>
  <si>
    <t>RMSF kag</t>
  </si>
  <si>
    <t>RMSA kag</t>
  </si>
  <si>
    <t>Verify - later</t>
  </si>
  <si>
    <t>922c</t>
  </si>
  <si>
    <t>Very important, test_options_simple_model 922c</t>
  </si>
  <si>
    <t>Conclusions</t>
  </si>
  <si>
    <t>(1)+Inline fudge tuning</t>
  </si>
  <si>
    <t>(2)+4th order</t>
  </si>
  <si>
    <t>(2)+3rd order</t>
  </si>
  <si>
    <t>(2)+2nd order</t>
  </si>
  <si>
    <t>GIT</t>
  </si>
  <si>
    <t>Inline fudge tuning OK</t>
  </si>
  <si>
    <t>Simple model OK</t>
  </si>
  <si>
    <t>Supersample - may need to make more accurate</t>
  </si>
  <si>
    <t>San</t>
  </si>
  <si>
    <t>Over</t>
  </si>
  <si>
    <t>Swap linear correction and dark current</t>
  </si>
  <si>
    <t>Seems best despite slightly lower on test</t>
  </si>
  <si>
    <t>Revisit</t>
  </si>
  <si>
    <t>3,4,5</t>
  </si>
  <si>
    <t>3d84</t>
  </si>
  <si>
    <t>(4)+ecc</t>
  </si>
  <si>
    <t>(4)+no linear correction</t>
  </si>
  <si>
    <t>(4)+correction factor</t>
  </si>
  <si>
    <t>f9fb</t>
  </si>
  <si>
    <t>(4)+ecc tweaked</t>
  </si>
  <si>
    <t>No correction factor is needed</t>
  </si>
  <si>
    <t>Huh? Still conclude we need it</t>
  </si>
  <si>
    <t>No eccentricity</t>
  </si>
  <si>
    <t>(4)+don't mask hot</t>
  </si>
  <si>
    <t>(4)+don't remove background rows</t>
  </si>
  <si>
    <t>(4)+no flat field correction</t>
  </si>
  <si>
    <t>Doesn't matter on train, bad on test</t>
  </si>
  <si>
    <t>(4)+sigma clip 10</t>
  </si>
  <si>
    <t>(4)+sigma clip 4</t>
  </si>
  <si>
    <t>(4)+sigma clip 6</t>
  </si>
  <si>
    <t>(5)+12 background rows</t>
  </si>
  <si>
    <t>Makes no sense...</t>
  </si>
  <si>
    <t>12,13,14</t>
  </si>
  <si>
    <t>12,13,14 - weird…</t>
  </si>
  <si>
    <t>(5)+4 background rows</t>
  </si>
  <si>
    <t>6212</t>
  </si>
  <si>
    <t>6212 qualified</t>
  </si>
  <si>
    <t>(17)+refactored transit</t>
  </si>
  <si>
    <t>3793</t>
  </si>
  <si>
    <t>(18)+Kepler</t>
  </si>
  <si>
    <t>dc1c</t>
  </si>
  <si>
    <t>dc1c qualified, submission scored are always weird</t>
  </si>
  <si>
    <t>Quick notes for first GP</t>
  </si>
  <si>
    <t>RMS AIRS</t>
  </si>
  <si>
    <t>RMS FGS</t>
  </si>
  <si>
    <t>Leaderboard</t>
  </si>
  <si>
    <t>Score loc</t>
  </si>
  <si>
    <t>50% simple, 50% GP</t>
  </si>
  <si>
    <t>50% GP, 50% simple</t>
  </si>
  <si>
    <t>First 500 local GP</t>
  </si>
  <si>
    <t>First 500 local simple</t>
  </si>
  <si>
    <t>100% simple</t>
  </si>
  <si>
    <t>Timing</t>
  </si>
  <si>
    <t>Windows</t>
  </si>
  <si>
    <t>Linux</t>
  </si>
  <si>
    <t>2 parallel</t>
  </si>
  <si>
    <t>4 parallel</t>
  </si>
  <si>
    <t>7 parallel</t>
  </si>
  <si>
    <t>4 no parallel</t>
  </si>
  <si>
    <t>Linux lim=1</t>
  </si>
  <si>
    <t>Two above cvombined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</si>
</sst>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98BC4-9283-42D5-A195-DA0C9C245AC9}" name="Table1" displayName="Table1" ref="A1:F22" totalsRowShown="0">
  <autoFilter ref="A1:F22" xr:uid="{6CA98BC4-9283-42D5-A195-DA0C9C245AC9}">
    <filterColumn colId="3">
      <filters>
        <filter val="Verify"/>
      </filters>
    </filterColumn>
  </autoFilter>
  <tableColumns count="6">
    <tableColumn id="1" xr3:uid="{B6616B63-F1E7-417B-975B-CF7294D71629}" name="Category"/>
    <tableColumn id="2" xr3:uid="{8F4FDD69-72A5-4F1F-ABA4-5AAD37F6314F}" name="Choice"/>
    <tableColumn id="3" xr3:uid="{B4601C62-D5EB-4558-8814-EA49083EE9F2}" name="Current value"/>
    <tableColumn id="6" xr3:uid="{A811ED62-6112-4F38-9018-AA51C3A99830}" name="Open work"/>
    <tableColumn id="4" xr3:uid="{52D44250-B44A-4A48-BFA1-16CDE1E07BB7}" name="Verified train"/>
    <tableColumn id="5" xr3:uid="{0F3AD5E5-14C2-490B-808F-959422D859CE}" name="Verified subm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C9714-ECF8-452D-98E8-68CBD3A0A6AF}" name="Table2" displayName="Table2" ref="A1:M21" totalsRowShown="0">
  <autoFilter ref="A1:M21" xr:uid="{162C9714-ECF8-452D-98E8-68CBD3A0A6AF}"/>
  <tableColumns count="13">
    <tableColumn id="1" xr3:uid="{CD0C5B4F-9DA5-4851-8175-AEDC1F5441EB}" name="ID"/>
    <tableColumn id="2" xr3:uid="{96CE9708-90D1-445F-AD73-473D0FFF2A0B}" name="GIT"/>
    <tableColumn id="12" xr3:uid="{F6596AEB-9D64-4014-88C3-3FBD71A31D55}" name="Over"/>
    <tableColumn id="3" xr3:uid="{AF760907-A5AD-4359-8D65-D2DD7329FFA6}" name="Description"/>
    <tableColumn id="4" xr3:uid="{C61FEF7C-D6CC-453B-B43F-D3647FF606A7}" name="San"/>
    <tableColumn id="5" xr3:uid="{ADA1A98F-3920-41D3-BAA1-B8AE26FFD47F}" name="CV loc"/>
    <tableColumn id="8" xr3:uid="{6CF4D6D5-8CEB-444F-A2A2-3A2A90BFAC66}" name="RMSF loc"/>
    <tableColumn id="10" xr3:uid="{36A8478E-9821-4ACA-9D75-7D077500894E}" name="RMSA loc"/>
    <tableColumn id="6" xr3:uid="{6CF5D5A7-DD58-4784-AE79-32A028248CBE}" name="CV kag"/>
    <tableColumn id="9" xr3:uid="{C287B71C-494C-4903-93AA-2F5669CE90AC}" name="RMSF kag"/>
    <tableColumn id="11" xr3:uid="{060A4CB9-C965-40F8-B5CF-1088C09879A9}" name="RMSA kag"/>
    <tableColumn id="13" xr3:uid="{DEE7C2ED-70DD-4233-BFCD-10F248630020}" name="LB"/>
    <tableColumn id="7" xr3:uid="{3C7DE663-78E6-4BAF-B965-54D475799F16}" name="Conclu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E5C8-CEC6-4FD1-A927-959E65EB6722}">
  <dimension ref="A1:F22"/>
  <sheetViews>
    <sheetView workbookViewId="0">
      <selection activeCell="A14" sqref="A14"/>
    </sheetView>
  </sheetViews>
  <sheetFormatPr defaultRowHeight="15" x14ac:dyDescent="0.25"/>
  <cols>
    <col min="1" max="1" width="11" customWidth="1"/>
    <col min="2" max="2" width="22.7109375" bestFit="1" customWidth="1"/>
    <col min="3" max="3" width="15.42578125" bestFit="1" customWidth="1"/>
    <col min="4" max="4" width="15.42578125" customWidth="1"/>
    <col min="5" max="5" width="15" customWidth="1"/>
    <col min="6" max="6" width="17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31</v>
      </c>
      <c r="E1" t="s">
        <v>2</v>
      </c>
      <c r="F1" t="s">
        <v>3</v>
      </c>
    </row>
    <row r="2" spans="1:6" hidden="1" x14ac:dyDescent="0.25">
      <c r="A2" t="s">
        <v>4</v>
      </c>
      <c r="B2" t="s">
        <v>6</v>
      </c>
      <c r="C2" t="s">
        <v>22</v>
      </c>
      <c r="D2" t="s">
        <v>33</v>
      </c>
    </row>
    <row r="3" spans="1:6" x14ac:dyDescent="0.25">
      <c r="A3" t="s">
        <v>4</v>
      </c>
      <c r="B3" s="2" t="s">
        <v>7</v>
      </c>
      <c r="C3" t="s">
        <v>23</v>
      </c>
      <c r="D3" t="s">
        <v>32</v>
      </c>
      <c r="E3">
        <v>10</v>
      </c>
      <c r="F3">
        <v>10</v>
      </c>
    </row>
    <row r="4" spans="1:6" hidden="1" x14ac:dyDescent="0.25">
      <c r="A4" t="s">
        <v>4</v>
      </c>
      <c r="B4" t="s">
        <v>5</v>
      </c>
      <c r="C4" t="s">
        <v>24</v>
      </c>
      <c r="D4" t="s">
        <v>52</v>
      </c>
    </row>
    <row r="5" spans="1:6" hidden="1" x14ac:dyDescent="0.25">
      <c r="A5" t="s">
        <v>4</v>
      </c>
      <c r="B5" t="s">
        <v>8</v>
      </c>
      <c r="C5" t="s">
        <v>25</v>
      </c>
      <c r="D5" t="s">
        <v>47</v>
      </c>
      <c r="E5" t="s">
        <v>54</v>
      </c>
    </row>
    <row r="6" spans="1:6" hidden="1" x14ac:dyDescent="0.25">
      <c r="A6" t="s">
        <v>4</v>
      </c>
      <c r="B6" t="s">
        <v>9</v>
      </c>
      <c r="C6" t="s">
        <v>25</v>
      </c>
      <c r="D6" t="s">
        <v>68</v>
      </c>
      <c r="E6">
        <v>9</v>
      </c>
      <c r="F6">
        <v>9</v>
      </c>
    </row>
    <row r="7" spans="1:6" x14ac:dyDescent="0.25">
      <c r="A7" t="s">
        <v>4</v>
      </c>
      <c r="B7" t="s">
        <v>10</v>
      </c>
      <c r="C7">
        <v>5</v>
      </c>
      <c r="D7" t="s">
        <v>32</v>
      </c>
      <c r="E7" t="s">
        <v>88</v>
      </c>
      <c r="F7" t="s">
        <v>89</v>
      </c>
    </row>
    <row r="8" spans="1:6" hidden="1" x14ac:dyDescent="0.25">
      <c r="A8" t="s">
        <v>4</v>
      </c>
      <c r="B8" t="s">
        <v>11</v>
      </c>
      <c r="C8" t="s">
        <v>25</v>
      </c>
      <c r="D8" t="s">
        <v>52</v>
      </c>
      <c r="E8">
        <v>7</v>
      </c>
      <c r="F8">
        <v>7</v>
      </c>
    </row>
    <row r="9" spans="1:6" x14ac:dyDescent="0.25">
      <c r="A9" t="s">
        <v>4</v>
      </c>
      <c r="B9" t="s">
        <v>12</v>
      </c>
      <c r="C9">
        <v>1</v>
      </c>
      <c r="D9" t="s">
        <v>32</v>
      </c>
    </row>
    <row r="10" spans="1:6" x14ac:dyDescent="0.25">
      <c r="A10" t="s">
        <v>4</v>
      </c>
      <c r="B10" t="s">
        <v>13</v>
      </c>
      <c r="C10">
        <v>1</v>
      </c>
      <c r="D10" t="s">
        <v>32</v>
      </c>
    </row>
    <row r="11" spans="1:6" hidden="1" x14ac:dyDescent="0.25">
      <c r="A11" t="s">
        <v>4</v>
      </c>
      <c r="B11" t="s">
        <v>14</v>
      </c>
      <c r="C11" t="s">
        <v>25</v>
      </c>
      <c r="D11" t="s">
        <v>47</v>
      </c>
      <c r="E11">
        <v>11</v>
      </c>
      <c r="F11">
        <v>11</v>
      </c>
    </row>
    <row r="12" spans="1:6" hidden="1" x14ac:dyDescent="0.25">
      <c r="A12" t="s">
        <v>4</v>
      </c>
      <c r="B12" t="s">
        <v>15</v>
      </c>
      <c r="C12">
        <v>20</v>
      </c>
      <c r="D12" t="s">
        <v>52</v>
      </c>
    </row>
    <row r="13" spans="1:6" x14ac:dyDescent="0.25">
      <c r="A13" t="s">
        <v>4</v>
      </c>
      <c r="B13" t="s">
        <v>16</v>
      </c>
      <c r="C13" t="s">
        <v>26</v>
      </c>
      <c r="D13" t="s">
        <v>32</v>
      </c>
    </row>
    <row r="14" spans="1:6" x14ac:dyDescent="0.25">
      <c r="A14" t="s">
        <v>17</v>
      </c>
      <c r="B14" t="s">
        <v>63</v>
      </c>
      <c r="C14">
        <v>1</v>
      </c>
      <c r="D14" t="s">
        <v>32</v>
      </c>
    </row>
    <row r="15" spans="1:6" hidden="1" x14ac:dyDescent="0.25">
      <c r="A15" t="s">
        <v>36</v>
      </c>
      <c r="B15" t="s">
        <v>18</v>
      </c>
      <c r="C15" t="s">
        <v>27</v>
      </c>
      <c r="D15" t="s">
        <v>47</v>
      </c>
      <c r="E15">
        <v>6.5</v>
      </c>
      <c r="F15">
        <v>6.5</v>
      </c>
    </row>
    <row r="16" spans="1:6" hidden="1" x14ac:dyDescent="0.25">
      <c r="A16" t="s">
        <v>36</v>
      </c>
      <c r="B16" t="s">
        <v>19</v>
      </c>
      <c r="C16" t="s">
        <v>27</v>
      </c>
      <c r="D16" t="s">
        <v>47</v>
      </c>
      <c r="E16">
        <v>8</v>
      </c>
      <c r="F16">
        <v>8</v>
      </c>
    </row>
    <row r="17" spans="1:6" hidden="1" x14ac:dyDescent="0.25">
      <c r="A17" t="s">
        <v>37</v>
      </c>
      <c r="B17" t="s">
        <v>20</v>
      </c>
      <c r="C17">
        <v>3</v>
      </c>
      <c r="D17" t="s">
        <v>68</v>
      </c>
      <c r="E17" t="s">
        <v>69</v>
      </c>
      <c r="F17" t="s">
        <v>69</v>
      </c>
    </row>
    <row r="18" spans="1:6" hidden="1" x14ac:dyDescent="0.25">
      <c r="A18" t="s">
        <v>4</v>
      </c>
      <c r="B18" t="s">
        <v>34</v>
      </c>
      <c r="C18" t="s">
        <v>27</v>
      </c>
      <c r="D18" t="s">
        <v>33</v>
      </c>
    </row>
    <row r="19" spans="1:6" hidden="1" x14ac:dyDescent="0.25">
      <c r="A19" t="s">
        <v>36</v>
      </c>
      <c r="B19" t="s">
        <v>35</v>
      </c>
      <c r="C19" t="s">
        <v>38</v>
      </c>
      <c r="D19" t="s">
        <v>52</v>
      </c>
    </row>
    <row r="20" spans="1:6" hidden="1" x14ac:dyDescent="0.25">
      <c r="A20" t="s">
        <v>39</v>
      </c>
      <c r="B20" t="s">
        <v>40</v>
      </c>
      <c r="C20">
        <v>1</v>
      </c>
      <c r="D20" t="s">
        <v>52</v>
      </c>
    </row>
    <row r="21" spans="1:6" hidden="1" x14ac:dyDescent="0.25">
      <c r="A21" t="s">
        <v>39</v>
      </c>
      <c r="B21" t="s">
        <v>41</v>
      </c>
      <c r="C21" t="s">
        <v>42</v>
      </c>
      <c r="D21" t="s">
        <v>52</v>
      </c>
    </row>
    <row r="22" spans="1:6" hidden="1" x14ac:dyDescent="0.25">
      <c r="A22" t="s">
        <v>4</v>
      </c>
      <c r="B22" t="s">
        <v>66</v>
      </c>
      <c r="C22" t="s">
        <v>27</v>
      </c>
      <c r="D22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FAC1-2EB9-4491-B20E-B2D987A1FB50}">
  <dimension ref="A1:M21"/>
  <sheetViews>
    <sheetView tabSelected="1" workbookViewId="0">
      <selection activeCell="L21" sqref="L21"/>
    </sheetView>
  </sheetViews>
  <sheetFormatPr defaultRowHeight="15" x14ac:dyDescent="0.25"/>
  <cols>
    <col min="1" max="1" width="5.140625" bestFit="1" customWidth="1"/>
    <col min="2" max="2" width="6.28515625" customWidth="1"/>
    <col min="3" max="3" width="5" customWidth="1"/>
    <col min="4" max="4" width="32.42578125" bestFit="1" customWidth="1"/>
    <col min="5" max="5" width="6.42578125" bestFit="1" customWidth="1"/>
    <col min="6" max="6" width="8.7109375" bestFit="1" customWidth="1"/>
    <col min="7" max="7" width="11.28515625" bestFit="1" customWidth="1"/>
    <col min="8" max="8" width="11.5703125" bestFit="1" customWidth="1"/>
    <col min="9" max="9" width="9.140625" bestFit="1" customWidth="1"/>
    <col min="10" max="10" width="11.7109375" bestFit="1" customWidth="1"/>
    <col min="11" max="11" width="12" bestFit="1" customWidth="1"/>
    <col min="12" max="12" width="6" bestFit="1" customWidth="1"/>
    <col min="13" max="13" width="38.85546875" customWidth="1"/>
    <col min="14" max="14" width="6" customWidth="1"/>
  </cols>
  <sheetData>
    <row r="1" spans="1:13" x14ac:dyDescent="0.25">
      <c r="A1" t="s">
        <v>46</v>
      </c>
      <c r="B1" t="s">
        <v>60</v>
      </c>
      <c r="C1" t="s">
        <v>65</v>
      </c>
      <c r="D1" t="s">
        <v>28</v>
      </c>
      <c r="E1" t="s">
        <v>64</v>
      </c>
      <c r="F1" t="s">
        <v>44</v>
      </c>
      <c r="G1" t="s">
        <v>48</v>
      </c>
      <c r="H1" t="s">
        <v>49</v>
      </c>
      <c r="I1" t="s">
        <v>45</v>
      </c>
      <c r="J1" t="s">
        <v>50</v>
      </c>
      <c r="K1" t="s">
        <v>51</v>
      </c>
      <c r="L1" t="s">
        <v>43</v>
      </c>
      <c r="M1" t="s">
        <v>55</v>
      </c>
    </row>
    <row r="2" spans="1:13" x14ac:dyDescent="0.25">
      <c r="A2">
        <v>1</v>
      </c>
      <c r="B2" t="s">
        <v>29</v>
      </c>
      <c r="C2" t="s">
        <v>27</v>
      </c>
      <c r="D2" t="s">
        <v>30</v>
      </c>
      <c r="E2" t="s">
        <v>25</v>
      </c>
      <c r="F2">
        <v>0.41249999999999998</v>
      </c>
      <c r="I2">
        <v>0.41270000000000001</v>
      </c>
      <c r="L2">
        <v>0.39400000000000002</v>
      </c>
      <c r="M2" t="s">
        <v>62</v>
      </c>
    </row>
    <row r="3" spans="1:13" x14ac:dyDescent="0.25">
      <c r="A3">
        <v>2</v>
      </c>
      <c r="B3" t="s">
        <v>53</v>
      </c>
      <c r="C3" t="s">
        <v>27</v>
      </c>
      <c r="D3" s="1" t="s">
        <v>56</v>
      </c>
      <c r="E3" s="1" t="s">
        <v>25</v>
      </c>
      <c r="F3">
        <v>0.41739999999999999</v>
      </c>
      <c r="G3">
        <v>296.60000000000002</v>
      </c>
      <c r="H3">
        <v>498.7</v>
      </c>
      <c r="I3">
        <v>0.41770000000000002</v>
      </c>
      <c r="J3">
        <v>297.3</v>
      </c>
      <c r="K3">
        <v>497.7</v>
      </c>
      <c r="L3">
        <v>0.39200000000000002</v>
      </c>
      <c r="M3" t="s">
        <v>61</v>
      </c>
    </row>
    <row r="4" spans="1:13" x14ac:dyDescent="0.25">
      <c r="A4">
        <v>3</v>
      </c>
      <c r="B4" t="s">
        <v>53</v>
      </c>
      <c r="C4" t="s">
        <v>25</v>
      </c>
      <c r="D4" s="1" t="s">
        <v>57</v>
      </c>
      <c r="E4" s="1" t="s">
        <v>25</v>
      </c>
      <c r="I4">
        <v>0.42020000000000002</v>
      </c>
      <c r="J4">
        <v>265.10000000000002</v>
      </c>
      <c r="K4">
        <v>496.3</v>
      </c>
      <c r="L4">
        <v>0.39200000000000002</v>
      </c>
    </row>
    <row r="5" spans="1:13" x14ac:dyDescent="0.25">
      <c r="A5">
        <v>4</v>
      </c>
      <c r="B5" t="s">
        <v>53</v>
      </c>
      <c r="C5" t="s">
        <v>25</v>
      </c>
      <c r="D5" s="1" t="s">
        <v>58</v>
      </c>
      <c r="E5" s="1" t="s">
        <v>27</v>
      </c>
      <c r="I5">
        <v>0.42209999999999998</v>
      </c>
      <c r="J5">
        <v>238.5</v>
      </c>
      <c r="K5">
        <v>495.4</v>
      </c>
      <c r="L5">
        <v>0.39100000000000001</v>
      </c>
      <c r="M5" t="s">
        <v>67</v>
      </c>
    </row>
    <row r="6" spans="1:13" x14ac:dyDescent="0.25">
      <c r="A6">
        <v>5</v>
      </c>
      <c r="B6" t="s">
        <v>53</v>
      </c>
      <c r="C6" t="s">
        <v>25</v>
      </c>
      <c r="D6" s="1" t="s">
        <v>59</v>
      </c>
      <c r="E6" s="1" t="s">
        <v>27</v>
      </c>
      <c r="I6">
        <v>0.41170000000000001</v>
      </c>
      <c r="J6">
        <v>273.60000000000002</v>
      </c>
      <c r="K6">
        <v>518.4</v>
      </c>
      <c r="L6">
        <v>0.38200000000000001</v>
      </c>
    </row>
    <row r="7" spans="1:13" x14ac:dyDescent="0.25">
      <c r="A7">
        <v>6</v>
      </c>
      <c r="B7" t="s">
        <v>70</v>
      </c>
      <c r="C7" t="s">
        <v>25</v>
      </c>
      <c r="D7" t="s">
        <v>71</v>
      </c>
      <c r="E7" s="1" t="s">
        <v>27</v>
      </c>
      <c r="I7">
        <v>0.42180000000000001</v>
      </c>
      <c r="J7">
        <v>234.5</v>
      </c>
      <c r="K7">
        <v>496.8</v>
      </c>
    </row>
    <row r="8" spans="1:13" x14ac:dyDescent="0.25">
      <c r="A8">
        <v>6.5</v>
      </c>
      <c r="B8" t="s">
        <v>74</v>
      </c>
      <c r="C8" t="s">
        <v>25</v>
      </c>
      <c r="D8" t="s">
        <v>75</v>
      </c>
      <c r="E8" t="s">
        <v>27</v>
      </c>
      <c r="I8">
        <v>0.41060000000000002</v>
      </c>
      <c r="J8">
        <v>275.8</v>
      </c>
      <c r="K8">
        <v>521.6</v>
      </c>
      <c r="L8">
        <v>0.38100000000000001</v>
      </c>
      <c r="M8" t="s">
        <v>78</v>
      </c>
    </row>
    <row r="9" spans="1:13" x14ac:dyDescent="0.25">
      <c r="A9">
        <v>7</v>
      </c>
      <c r="B9" t="s">
        <v>70</v>
      </c>
      <c r="C9" t="s">
        <v>25</v>
      </c>
      <c r="D9" t="s">
        <v>72</v>
      </c>
      <c r="E9" s="1" t="s">
        <v>27</v>
      </c>
      <c r="I9">
        <v>0.4204</v>
      </c>
      <c r="J9">
        <v>255.6</v>
      </c>
      <c r="K9">
        <v>497</v>
      </c>
      <c r="L9">
        <v>0.39200000000000002</v>
      </c>
      <c r="M9" t="s">
        <v>77</v>
      </c>
    </row>
    <row r="10" spans="1:13" x14ac:dyDescent="0.25">
      <c r="A10">
        <v>8</v>
      </c>
      <c r="B10" t="s">
        <v>70</v>
      </c>
      <c r="C10" t="s">
        <v>25</v>
      </c>
      <c r="D10" t="s">
        <v>73</v>
      </c>
      <c r="E10" s="1" t="s">
        <v>27</v>
      </c>
      <c r="I10">
        <v>0.41880000000000001</v>
      </c>
      <c r="J10">
        <v>260.39999999999998</v>
      </c>
      <c r="K10">
        <v>499.1</v>
      </c>
      <c r="L10">
        <v>0.38900000000000001</v>
      </c>
      <c r="M10" t="s">
        <v>76</v>
      </c>
    </row>
    <row r="11" spans="1:13" x14ac:dyDescent="0.25">
      <c r="A11">
        <v>9</v>
      </c>
      <c r="B11" t="s">
        <v>74</v>
      </c>
      <c r="C11" t="s">
        <v>25</v>
      </c>
      <c r="D11" t="s">
        <v>79</v>
      </c>
      <c r="E11" s="1" t="s">
        <v>27</v>
      </c>
      <c r="I11">
        <v>0.42349999999999999</v>
      </c>
      <c r="J11">
        <v>219.8</v>
      </c>
      <c r="K11">
        <v>495.7</v>
      </c>
      <c r="L11">
        <v>0.37</v>
      </c>
      <c r="M11" t="s">
        <v>82</v>
      </c>
    </row>
    <row r="12" spans="1:13" x14ac:dyDescent="0.25">
      <c r="A12">
        <v>10</v>
      </c>
      <c r="B12" t="s">
        <v>74</v>
      </c>
      <c r="C12" t="s">
        <v>25</v>
      </c>
      <c r="D12" t="s">
        <v>80</v>
      </c>
      <c r="E12" s="1" t="s">
        <v>27</v>
      </c>
      <c r="I12">
        <v>0.4219</v>
      </c>
      <c r="J12">
        <v>235.6</v>
      </c>
      <c r="K12">
        <v>496.9</v>
      </c>
      <c r="L12">
        <v>0.35099999999999998</v>
      </c>
      <c r="M12" t="s">
        <v>82</v>
      </c>
    </row>
    <row r="13" spans="1:13" x14ac:dyDescent="0.25">
      <c r="A13">
        <v>11</v>
      </c>
      <c r="B13" t="s">
        <v>74</v>
      </c>
      <c r="C13" t="s">
        <v>25</v>
      </c>
      <c r="D13" t="s">
        <v>81</v>
      </c>
      <c r="E13" s="1" t="s">
        <v>27</v>
      </c>
      <c r="I13">
        <v>0.42009999999999997</v>
      </c>
      <c r="J13">
        <v>261.89999999999998</v>
      </c>
      <c r="K13">
        <v>495.8</v>
      </c>
      <c r="L13">
        <v>0.36399999999999999</v>
      </c>
      <c r="M13" t="s">
        <v>82</v>
      </c>
    </row>
    <row r="14" spans="1:13" x14ac:dyDescent="0.25">
      <c r="A14">
        <v>12</v>
      </c>
      <c r="B14" t="s">
        <v>74</v>
      </c>
      <c r="C14" t="s">
        <v>25</v>
      </c>
      <c r="D14" t="s">
        <v>83</v>
      </c>
      <c r="E14" s="1" t="s">
        <v>27</v>
      </c>
      <c r="I14">
        <v>0.4214</v>
      </c>
      <c r="J14">
        <v>243.6</v>
      </c>
      <c r="K14">
        <v>496.6</v>
      </c>
      <c r="L14">
        <v>0.33400000000000002</v>
      </c>
    </row>
    <row r="15" spans="1:13" x14ac:dyDescent="0.25">
      <c r="A15">
        <v>13</v>
      </c>
      <c r="B15" t="s">
        <v>74</v>
      </c>
      <c r="C15" t="s">
        <v>25</v>
      </c>
      <c r="D15" t="s">
        <v>84</v>
      </c>
      <c r="E15" s="1" t="s">
        <v>27</v>
      </c>
      <c r="I15">
        <v>0.42309999999999998</v>
      </c>
      <c r="J15">
        <v>222.2</v>
      </c>
      <c r="K15">
        <v>496.5</v>
      </c>
      <c r="L15">
        <v>0.37</v>
      </c>
    </row>
    <row r="16" spans="1:13" x14ac:dyDescent="0.25">
      <c r="A16">
        <v>14</v>
      </c>
      <c r="B16" t="s">
        <v>74</v>
      </c>
      <c r="C16" t="s">
        <v>25</v>
      </c>
      <c r="D16" t="s">
        <v>85</v>
      </c>
      <c r="E16" s="1" t="s">
        <v>27</v>
      </c>
      <c r="I16">
        <v>0.4229</v>
      </c>
      <c r="J16">
        <v>229.4</v>
      </c>
      <c r="K16">
        <v>495.4</v>
      </c>
      <c r="L16">
        <v>0.36</v>
      </c>
      <c r="M16" t="s">
        <v>87</v>
      </c>
    </row>
    <row r="17" spans="1:13" x14ac:dyDescent="0.25">
      <c r="A17">
        <v>15</v>
      </c>
      <c r="B17" t="s">
        <v>74</v>
      </c>
      <c r="C17" t="s">
        <v>25</v>
      </c>
      <c r="D17" t="s">
        <v>86</v>
      </c>
      <c r="E17" s="1" t="s">
        <v>27</v>
      </c>
      <c r="I17">
        <v>0.4194</v>
      </c>
      <c r="J17">
        <v>226.8</v>
      </c>
      <c r="K17">
        <v>506.3</v>
      </c>
    </row>
    <row r="18" spans="1:13" x14ac:dyDescent="0.25">
      <c r="A18">
        <v>16</v>
      </c>
      <c r="B18" t="s">
        <v>74</v>
      </c>
      <c r="C18" t="s">
        <v>25</v>
      </c>
      <c r="D18" t="s">
        <v>90</v>
      </c>
      <c r="E18" s="1" t="s">
        <v>27</v>
      </c>
      <c r="I18">
        <v>0.42209999999999998</v>
      </c>
      <c r="J18">
        <v>231.8</v>
      </c>
      <c r="K18">
        <v>496.8</v>
      </c>
    </row>
    <row r="19" spans="1:13" x14ac:dyDescent="0.25">
      <c r="A19">
        <v>17</v>
      </c>
      <c r="B19" s="1" t="s">
        <v>91</v>
      </c>
      <c r="C19" t="s">
        <v>27</v>
      </c>
      <c r="D19" s="1" t="s">
        <v>57</v>
      </c>
      <c r="E19" t="s">
        <v>25</v>
      </c>
      <c r="F19">
        <v>0.42159999999999997</v>
      </c>
      <c r="G19">
        <v>237.4</v>
      </c>
      <c r="H19">
        <v>496.7</v>
      </c>
      <c r="I19">
        <v>0.42209999999999998</v>
      </c>
      <c r="J19">
        <v>238.5</v>
      </c>
      <c r="K19">
        <v>495.4</v>
      </c>
      <c r="L19">
        <v>0.39100000000000001</v>
      </c>
      <c r="M19" t="s">
        <v>92</v>
      </c>
    </row>
    <row r="20" spans="1:13" x14ac:dyDescent="0.25">
      <c r="A20">
        <v>18</v>
      </c>
      <c r="B20" s="1" t="s">
        <v>94</v>
      </c>
      <c r="C20" t="s">
        <v>27</v>
      </c>
      <c r="D20" t="s">
        <v>93</v>
      </c>
      <c r="E20" t="s">
        <v>25</v>
      </c>
      <c r="F20">
        <v>0.42299999999999999</v>
      </c>
      <c r="G20">
        <v>228.9</v>
      </c>
      <c r="H20">
        <v>494.9</v>
      </c>
      <c r="I20">
        <v>0.42349999999999999</v>
      </c>
      <c r="J20">
        <v>220.6</v>
      </c>
      <c r="K20">
        <v>495.5</v>
      </c>
      <c r="L20">
        <v>0.379</v>
      </c>
    </row>
    <row r="21" spans="1:13" x14ac:dyDescent="0.25">
      <c r="A21">
        <v>19</v>
      </c>
      <c r="B21" t="s">
        <v>96</v>
      </c>
      <c r="C21" t="s">
        <v>27</v>
      </c>
      <c r="D21" t="s">
        <v>95</v>
      </c>
      <c r="E21" t="s">
        <v>25</v>
      </c>
      <c r="F21" s="2">
        <v>0.42230000000000001</v>
      </c>
      <c r="G21" s="2">
        <v>236.6</v>
      </c>
      <c r="H21" s="2">
        <v>495.2</v>
      </c>
      <c r="I21" s="2">
        <v>0.42049999999999998</v>
      </c>
      <c r="J21" s="2">
        <v>229.5</v>
      </c>
      <c r="K21" s="2">
        <v>501.8</v>
      </c>
      <c r="L21" s="2">
        <v>0.372</v>
      </c>
      <c r="M21" t="s">
        <v>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A9B5-89A0-4EDA-AA5C-6A06A9856157}">
  <dimension ref="A1:S14"/>
  <sheetViews>
    <sheetView workbookViewId="0">
      <selection activeCell="N11" sqref="N11"/>
    </sheetView>
  </sheetViews>
  <sheetFormatPr defaultRowHeight="15" x14ac:dyDescent="0.25"/>
  <cols>
    <col min="1" max="1" width="20.85546875" customWidth="1"/>
    <col min="9" max="10" width="16.28515625" customWidth="1"/>
  </cols>
  <sheetData>
    <row r="1" spans="1:19" x14ac:dyDescent="0.25">
      <c r="A1" t="s">
        <v>98</v>
      </c>
    </row>
    <row r="3" spans="1:19" x14ac:dyDescent="0.25">
      <c r="B3" t="s">
        <v>102</v>
      </c>
      <c r="C3" t="s">
        <v>100</v>
      </c>
      <c r="D3" t="s">
        <v>99</v>
      </c>
      <c r="E3" t="s">
        <v>101</v>
      </c>
      <c r="I3" t="s">
        <v>108</v>
      </c>
      <c r="J3" t="s">
        <v>109</v>
      </c>
      <c r="K3" t="s">
        <v>110</v>
      </c>
      <c r="L3" t="s">
        <v>115</v>
      </c>
    </row>
    <row r="4" spans="1:19" x14ac:dyDescent="0.25">
      <c r="A4" t="s">
        <v>106</v>
      </c>
      <c r="B4">
        <v>0.42859999999999998</v>
      </c>
      <c r="C4">
        <v>249.9</v>
      </c>
      <c r="D4">
        <v>494.2</v>
      </c>
      <c r="H4">
        <v>4</v>
      </c>
      <c r="I4" t="s">
        <v>114</v>
      </c>
      <c r="J4">
        <f>2+51/60</f>
        <v>2.85</v>
      </c>
      <c r="K4">
        <f>1+25/60</f>
        <v>1.4166666666666667</v>
      </c>
      <c r="N4">
        <f>K4/4</f>
        <v>0.35416666666666669</v>
      </c>
      <c r="Q4">
        <f>60*K4</f>
        <v>85</v>
      </c>
    </row>
    <row r="5" spans="1:19" x14ac:dyDescent="0.25">
      <c r="A5" t="s">
        <v>105</v>
      </c>
      <c r="B5">
        <v>0.51339999999999997</v>
      </c>
      <c r="C5">
        <v>243.9</v>
      </c>
      <c r="D5">
        <v>194.6</v>
      </c>
      <c r="H5">
        <v>4</v>
      </c>
      <c r="I5" t="s">
        <v>111</v>
      </c>
      <c r="K5">
        <f>1+32/60</f>
        <v>1.5333333333333332</v>
      </c>
    </row>
    <row r="6" spans="1:19" x14ac:dyDescent="0.25">
      <c r="A6" t="s">
        <v>107</v>
      </c>
      <c r="B6" s="3">
        <v>0.42049999999999998</v>
      </c>
      <c r="C6" s="3">
        <v>229.5</v>
      </c>
      <c r="D6" s="3">
        <v>501.8</v>
      </c>
      <c r="E6" s="3">
        <v>0.372</v>
      </c>
      <c r="H6" s="2">
        <v>4</v>
      </c>
      <c r="I6" t="s">
        <v>112</v>
      </c>
      <c r="J6">
        <f>59/60</f>
        <v>0.98333333333333328</v>
      </c>
      <c r="K6">
        <f>1+41/60</f>
        <v>1.6833333333333333</v>
      </c>
      <c r="L6">
        <f>26/60</f>
        <v>0.43333333333333335</v>
      </c>
    </row>
    <row r="7" spans="1:19" x14ac:dyDescent="0.25">
      <c r="A7" t="s">
        <v>104</v>
      </c>
      <c r="B7">
        <v>0.46400000000000002</v>
      </c>
      <c r="C7">
        <v>234.6</v>
      </c>
      <c r="D7">
        <v>388.6</v>
      </c>
      <c r="E7">
        <v>0.41699999999999998</v>
      </c>
    </row>
    <row r="8" spans="1:19" x14ac:dyDescent="0.25">
      <c r="A8" t="s">
        <v>103</v>
      </c>
      <c r="B8">
        <v>0.47399999999999998</v>
      </c>
      <c r="C8">
        <v>228.3</v>
      </c>
      <c r="D8">
        <v>368.6</v>
      </c>
      <c r="E8">
        <v>0.23200000000000001</v>
      </c>
      <c r="H8">
        <v>7</v>
      </c>
      <c r="I8" t="s">
        <v>113</v>
      </c>
      <c r="J8">
        <f>1+37/60</f>
        <v>1.6166666666666667</v>
      </c>
    </row>
    <row r="9" spans="1:19" x14ac:dyDescent="0.25">
      <c r="A9" t="s">
        <v>116</v>
      </c>
      <c r="B9">
        <f>B7+B8-B6</f>
        <v>0.51749999999999996</v>
      </c>
      <c r="E9">
        <f>E7+E8-E6</f>
        <v>0.27700000000000002</v>
      </c>
      <c r="S9">
        <f>87/126*3/2</f>
        <v>1.0357142857142856</v>
      </c>
    </row>
    <row r="11" spans="1:19" x14ac:dyDescent="0.25">
      <c r="S11">
        <f>73/87*4/3</f>
        <v>1.1187739463601531</v>
      </c>
    </row>
    <row r="13" spans="1:19" x14ac:dyDescent="0.25">
      <c r="S13">
        <f>3/4</f>
        <v>0.75</v>
      </c>
    </row>
    <row r="14" spans="1:19" x14ac:dyDescent="0.25">
      <c r="S14">
        <f>73/87</f>
        <v>0.83908045977011492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Choices</vt:lpstr>
      <vt:lpstr>Submissions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2025-08-03T05:03:16Z</dcterms:created>
  <dcterms:modified xsi:type="dcterms:W3CDTF">2025-08-14T20:04:06Z</dcterms:modified>
</cp:coreProperties>
</file>