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PElectrik\Desktop\FPGM\TRABAJOS\MAQUINAS ELECTRICAS\"/>
    </mc:Choice>
  </mc:AlternateContent>
  <bookViews>
    <workbookView xWindow="0" yWindow="0" windowWidth="20490" windowHeight="7890"/>
  </bookViews>
  <sheets>
    <sheet name="Traformador Monofasico" sheetId="1" r:id="rId1"/>
    <sheet name="Traformadores Trifas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2" i="2" l="1"/>
  <c r="D4" i="2"/>
  <c r="F4" i="2" s="1"/>
  <c r="F3" i="2"/>
  <c r="D3" i="2"/>
  <c r="D2" i="2"/>
  <c r="F2" i="2" s="1"/>
  <c r="D4" i="1"/>
  <c r="F4" i="1" s="1"/>
  <c r="D12" i="1" s="1"/>
  <c r="F12" i="1" s="1"/>
  <c r="D13" i="1" s="1"/>
  <c r="F13" i="1" s="1"/>
  <c r="B14" i="1" s="1"/>
  <c r="D3" i="1"/>
  <c r="F3" i="1" s="1"/>
  <c r="D10" i="1" s="1"/>
  <c r="F10" i="1" s="1"/>
  <c r="D11" i="1" s="1"/>
  <c r="F11" i="1" s="1"/>
  <c r="B13" i="1" s="1"/>
  <c r="D2" i="1"/>
  <c r="F2" i="1" s="1"/>
  <c r="D7" i="2" l="1"/>
  <c r="D6" i="2"/>
  <c r="F6" i="2" s="1"/>
  <c r="D13" i="2" s="1"/>
  <c r="F13" i="2" s="1"/>
  <c r="D14" i="2" s="1"/>
  <c r="F14" i="2" s="1"/>
  <c r="D5" i="2"/>
  <c r="F5" i="2" s="1"/>
  <c r="F7" i="2"/>
  <c r="D15" i="2" s="1"/>
  <c r="F15" i="2" s="1"/>
  <c r="D16" i="2" s="1"/>
  <c r="F16" i="2" s="1"/>
  <c r="B22" i="1"/>
  <c r="B23" i="1"/>
  <c r="D14" i="1"/>
  <c r="F14" i="1" s="1"/>
  <c r="D5" i="1"/>
  <c r="F5" i="1" s="1"/>
  <c r="D8" i="2" l="1"/>
  <c r="F8" i="2" s="1"/>
  <c r="D17" i="2"/>
  <c r="F17" i="2" s="1"/>
  <c r="D18" i="2" s="1"/>
  <c r="F18" i="2" s="1"/>
  <c r="D19" i="2" s="1"/>
  <c r="F19" i="2" s="1"/>
  <c r="D7" i="1"/>
  <c r="F7" i="1" s="1"/>
  <c r="D9" i="1" s="1"/>
  <c r="F9" i="1" s="1"/>
  <c r="B21" i="1" s="1"/>
  <c r="D6" i="1"/>
  <c r="F6" i="1" s="1"/>
  <c r="D8" i="1" s="1"/>
  <c r="F8" i="1" s="1"/>
  <c r="B20" i="1" s="1"/>
  <c r="D15" i="1"/>
  <c r="F15" i="1" s="1"/>
  <c r="D16" i="1"/>
  <c r="F16" i="1" s="1"/>
  <c r="D17" i="1" s="1"/>
  <c r="F17" i="1" s="1"/>
  <c r="B4" i="1" s="1"/>
  <c r="D10" i="2" l="1"/>
  <c r="F10" i="2" s="1"/>
  <c r="D12" i="2" s="1"/>
  <c r="F12" i="2" s="1"/>
  <c r="D9" i="2"/>
  <c r="F9" i="2" s="1"/>
  <c r="D11" i="2" s="1"/>
  <c r="F11" i="2" s="1"/>
</calcChain>
</file>

<file path=xl/sharedStrings.xml><?xml version="1.0" encoding="utf-8"?>
<sst xmlns="http://schemas.openxmlformats.org/spreadsheetml/2006/main" count="151" uniqueCount="83">
  <si>
    <t>Calculador de traformador</t>
  </si>
  <si>
    <t xml:space="preserve">Relacuion de traformacion </t>
  </si>
  <si>
    <t>Ventana de carrete</t>
  </si>
  <si>
    <t xml:space="preserve">Numero de chapas </t>
  </si>
  <si>
    <t>Columna de la chapa</t>
  </si>
  <si>
    <t>Reandimiento</t>
  </si>
  <si>
    <t xml:space="preserve">Densidad de corriente </t>
  </si>
  <si>
    <t>Inducion</t>
  </si>
  <si>
    <t xml:space="preserve">Perdidas  en el cobre </t>
  </si>
  <si>
    <t>Factor de apilamiento</t>
  </si>
  <si>
    <t>Datos</t>
  </si>
  <si>
    <t>Voltaje primario</t>
  </si>
  <si>
    <t>Voltaje secundario</t>
  </si>
  <si>
    <t>Calculos a pasos</t>
  </si>
  <si>
    <t>Potencia (VA)</t>
  </si>
  <si>
    <t>Pasos</t>
  </si>
  <si>
    <t>1ª  Sn</t>
  </si>
  <si>
    <t>2ª  I1</t>
  </si>
  <si>
    <t>Resultado</t>
  </si>
  <si>
    <t>Unidad</t>
  </si>
  <si>
    <t>CM2</t>
  </si>
  <si>
    <t>A</t>
  </si>
  <si>
    <t>3ª I2</t>
  </si>
  <si>
    <t>4ª Vesp</t>
  </si>
  <si>
    <t>Frecuencia</t>
  </si>
  <si>
    <t>V</t>
  </si>
  <si>
    <t>5ª N1</t>
  </si>
  <si>
    <t>6ª N2</t>
  </si>
  <si>
    <t>7ª N1real</t>
  </si>
  <si>
    <t>8ª N2real</t>
  </si>
  <si>
    <t>9ª Seccion1</t>
  </si>
  <si>
    <t>10ªDiamtro1</t>
  </si>
  <si>
    <t>11ªSeccion2</t>
  </si>
  <si>
    <t>12ªDiametro2</t>
  </si>
  <si>
    <t>MM2</t>
  </si>
  <si>
    <t>MM</t>
  </si>
  <si>
    <t>13ªSnreal</t>
  </si>
  <si>
    <t>14ª Lado A</t>
  </si>
  <si>
    <t>CM</t>
  </si>
  <si>
    <t>15ª Lado H</t>
  </si>
  <si>
    <t>Lado a de la chapa en el catalogo en (CM)</t>
  </si>
  <si>
    <t>16ª Nchapas</t>
  </si>
  <si>
    <t>Grosor de la chapa en (CM)</t>
  </si>
  <si>
    <t>Vueltas</t>
  </si>
  <si>
    <t>Espiras Primario</t>
  </si>
  <si>
    <t>Espiras Secundario</t>
  </si>
  <si>
    <t>Diametro del hilo Primario</t>
  </si>
  <si>
    <t>Diametro del hilo Secundario</t>
  </si>
  <si>
    <t>Corriente Primario</t>
  </si>
  <si>
    <t>Corriente Secundario</t>
  </si>
  <si>
    <t>Unidades</t>
  </si>
  <si>
    <t>VA</t>
  </si>
  <si>
    <t>A/MM2</t>
  </si>
  <si>
    <t>T</t>
  </si>
  <si>
    <t>Hz</t>
  </si>
  <si>
    <t>4,2 x 4,2</t>
  </si>
  <si>
    <t xml:space="preserve">Conexión </t>
  </si>
  <si>
    <t>Estrella-Triangulo</t>
  </si>
  <si>
    <t>1ª Vf1</t>
  </si>
  <si>
    <t>2ªVf2</t>
  </si>
  <si>
    <t>3ªSc</t>
  </si>
  <si>
    <t>4ªSn</t>
  </si>
  <si>
    <t>cm2</t>
  </si>
  <si>
    <t>5ªI1</t>
  </si>
  <si>
    <t>6ªI2</t>
  </si>
  <si>
    <t>7ªVesp</t>
  </si>
  <si>
    <t>8ªN1</t>
  </si>
  <si>
    <t>9ªN2</t>
  </si>
  <si>
    <t>10ªN1real</t>
  </si>
  <si>
    <t>11ªN2real</t>
  </si>
  <si>
    <t>12ªSeccion1</t>
  </si>
  <si>
    <t>14ªSeccion2</t>
  </si>
  <si>
    <t>13ªDiametro1</t>
  </si>
  <si>
    <t>15ªDiametro2</t>
  </si>
  <si>
    <t>mm2</t>
  </si>
  <si>
    <t>mm</t>
  </si>
  <si>
    <t>16ªSnreal</t>
  </si>
  <si>
    <t>17ªLado A</t>
  </si>
  <si>
    <t>cm</t>
  </si>
  <si>
    <t xml:space="preserve">Relacion de traformacion </t>
  </si>
  <si>
    <t>18ªNchapas</t>
  </si>
  <si>
    <t>Rendimiento</t>
  </si>
  <si>
    <t>50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</si>
</sst>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/>
    <xf numFmtId="43" fontId="2" fillId="0" borderId="0" xfId="1" applyFont="1" applyAlignment="1"/>
    <xf numFmtId="43" fontId="0" fillId="0" borderId="0" xfId="1" applyFont="1" applyAlignment="1"/>
    <xf numFmtId="164" fontId="0" fillId="0" borderId="0" xfId="0" applyNumberFormat="1"/>
    <xf numFmtId="0" fontId="0" fillId="0" borderId="0" xfId="0" applyNumberFormat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19050</xdr:rowOff>
    </xdr:from>
    <xdr:to>
      <xdr:col>4</xdr:col>
      <xdr:colOff>879990</xdr:colOff>
      <xdr:row>30</xdr:row>
      <xdr:rowOff>180804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57775"/>
          <a:ext cx="7576065" cy="9237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186672</xdr:rowOff>
    </xdr:from>
    <xdr:to>
      <xdr:col>3</xdr:col>
      <xdr:colOff>1676400</xdr:colOff>
      <xdr:row>42</xdr:row>
      <xdr:rowOff>190187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87397"/>
          <a:ext cx="6677025" cy="22895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904280</xdr:colOff>
      <xdr:row>66</xdr:row>
      <xdr:rowOff>28024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277225"/>
          <a:ext cx="4761905" cy="4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30</xdr:row>
      <xdr:rowOff>171449</xdr:rowOff>
    </xdr:from>
    <xdr:to>
      <xdr:col>9</xdr:col>
      <xdr:colOff>580426</xdr:colOff>
      <xdr:row>38</xdr:row>
      <xdr:rowOff>62578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6550" y="5972174"/>
          <a:ext cx="4809526" cy="141512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26</xdr:row>
      <xdr:rowOff>57150</xdr:rowOff>
    </xdr:from>
    <xdr:to>
      <xdr:col>10</xdr:col>
      <xdr:colOff>685205</xdr:colOff>
      <xdr:row>31</xdr:row>
      <xdr:rowOff>47507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0" y="5095875"/>
          <a:ext cx="4761905" cy="9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1676400</xdr:colOff>
      <xdr:row>38</xdr:row>
      <xdr:rowOff>66675</xdr:rowOff>
    </xdr:from>
    <xdr:to>
      <xdr:col>9</xdr:col>
      <xdr:colOff>581025</xdr:colOff>
      <xdr:row>42</xdr:row>
      <xdr:rowOff>123723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77025" y="7391400"/>
          <a:ext cx="4819650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0" zoomScaleNormal="80" workbookViewId="0">
      <selection activeCell="B2" sqref="B2"/>
    </sheetView>
  </sheetViews>
  <sheetFormatPr baseColWidth="10" defaultRowHeight="15" x14ac:dyDescent="0.25"/>
  <cols>
    <col min="1" max="1" width="38.7109375" customWidth="1"/>
    <col min="2" max="2" width="19.140625" style="4" customWidth="1"/>
    <col min="3" max="3" width="17.140625" style="4" customWidth="1"/>
    <col min="4" max="4" width="25.42578125" style="4" customWidth="1"/>
    <col min="5" max="5" width="13.28515625" customWidth="1"/>
    <col min="6" max="6" width="15.7109375" style="4" customWidth="1"/>
    <col min="15" max="15" width="13.140625" customWidth="1"/>
  </cols>
  <sheetData>
    <row r="1" spans="1:15" ht="23.25" x14ac:dyDescent="0.35">
      <c r="A1" s="1" t="s">
        <v>0</v>
      </c>
      <c r="B1" s="6" t="s">
        <v>10</v>
      </c>
      <c r="C1" s="6" t="s">
        <v>50</v>
      </c>
      <c r="D1" s="2" t="s">
        <v>13</v>
      </c>
      <c r="E1" s="1" t="s">
        <v>15</v>
      </c>
      <c r="F1" s="2" t="s">
        <v>18</v>
      </c>
      <c r="G1" s="1" t="s">
        <v>19</v>
      </c>
      <c r="O1" s="1"/>
    </row>
    <row r="2" spans="1:15" x14ac:dyDescent="0.25">
      <c r="A2" t="s">
        <v>1</v>
      </c>
      <c r="B2" s="3">
        <f>B15/B16</f>
        <v>4.791666666666667</v>
      </c>
      <c r="D2" s="4">
        <f>SQRT(B17)*1.1</f>
        <v>15.556349186104047</v>
      </c>
      <c r="E2" t="s">
        <v>16</v>
      </c>
      <c r="F2" s="3">
        <f t="shared" ref="F2:F10" si="0">D2</f>
        <v>15.556349186104047</v>
      </c>
      <c r="G2" t="s">
        <v>20</v>
      </c>
    </row>
    <row r="3" spans="1:15" x14ac:dyDescent="0.25">
      <c r="A3" t="s">
        <v>2</v>
      </c>
      <c r="B3" s="4" t="s">
        <v>55</v>
      </c>
      <c r="C3" s="4" t="s">
        <v>38</v>
      </c>
      <c r="D3" s="4">
        <f>B17/B15</f>
        <v>0.86956521739130432</v>
      </c>
      <c r="E3" t="s">
        <v>17</v>
      </c>
      <c r="F3" s="3">
        <f t="shared" si="0"/>
        <v>0.86956521739130432</v>
      </c>
      <c r="G3" t="s">
        <v>21</v>
      </c>
    </row>
    <row r="4" spans="1:15" x14ac:dyDescent="0.25">
      <c r="A4" t="s">
        <v>3</v>
      </c>
      <c r="B4" s="3">
        <f>F17</f>
        <v>82.308725852402361</v>
      </c>
      <c r="D4" s="4">
        <f>B7*(B17/B16)</f>
        <v>3.8750000000000004</v>
      </c>
      <c r="E4" t="s">
        <v>22</v>
      </c>
      <c r="F4" s="3">
        <f t="shared" si="0"/>
        <v>3.8750000000000004</v>
      </c>
      <c r="G4" t="s">
        <v>21</v>
      </c>
    </row>
    <row r="5" spans="1:15" x14ac:dyDescent="0.25">
      <c r="A5" t="s">
        <v>42</v>
      </c>
      <c r="B5" s="4">
        <v>0.05</v>
      </c>
      <c r="C5" s="4" t="s">
        <v>38</v>
      </c>
      <c r="D5" s="4">
        <f>4.44*B18*B9*F2*0.0001</f>
        <v>0.51802642789726494</v>
      </c>
      <c r="E5" t="s">
        <v>23</v>
      </c>
      <c r="F5" s="3">
        <f t="shared" si="0"/>
        <v>0.51802642789726494</v>
      </c>
      <c r="G5" t="s">
        <v>25</v>
      </c>
    </row>
    <row r="6" spans="1:15" x14ac:dyDescent="0.25">
      <c r="A6" t="s">
        <v>4</v>
      </c>
      <c r="B6" s="4">
        <v>2.1</v>
      </c>
      <c r="C6" s="4" t="s">
        <v>38</v>
      </c>
      <c r="D6" s="4">
        <f>B15/F5</f>
        <v>443.99279189982491</v>
      </c>
      <c r="E6" t="s">
        <v>26</v>
      </c>
      <c r="F6" s="3">
        <f t="shared" si="0"/>
        <v>443.99279189982491</v>
      </c>
      <c r="G6" t="s">
        <v>43</v>
      </c>
    </row>
    <row r="7" spans="1:15" x14ac:dyDescent="0.25">
      <c r="A7" t="s">
        <v>5</v>
      </c>
      <c r="B7" s="5">
        <v>0.93</v>
      </c>
      <c r="D7" s="4">
        <f>B16/F5</f>
        <v>92.659365266050415</v>
      </c>
      <c r="E7" t="s">
        <v>27</v>
      </c>
      <c r="F7" s="3">
        <f t="shared" si="0"/>
        <v>92.659365266050415</v>
      </c>
      <c r="G7" t="s">
        <v>43</v>
      </c>
    </row>
    <row r="8" spans="1:15" x14ac:dyDescent="0.25">
      <c r="A8" t="s">
        <v>6</v>
      </c>
      <c r="B8" s="4">
        <v>2.5</v>
      </c>
      <c r="C8" s="4" t="s">
        <v>52</v>
      </c>
      <c r="D8" s="4">
        <f>F6*B10</f>
        <v>466.19243149481616</v>
      </c>
      <c r="E8" t="s">
        <v>28</v>
      </c>
      <c r="F8" s="3">
        <f t="shared" si="0"/>
        <v>466.19243149481616</v>
      </c>
      <c r="G8" t="s">
        <v>43</v>
      </c>
    </row>
    <row r="9" spans="1:15" x14ac:dyDescent="0.25">
      <c r="A9" t="s">
        <v>7</v>
      </c>
      <c r="B9" s="4">
        <v>1.5</v>
      </c>
      <c r="C9" s="4" t="s">
        <v>53</v>
      </c>
      <c r="D9" s="4">
        <f>F7*B10</f>
        <v>97.292333529352945</v>
      </c>
      <c r="E9" t="s">
        <v>29</v>
      </c>
      <c r="F9" s="3">
        <f t="shared" si="0"/>
        <v>97.292333529352945</v>
      </c>
      <c r="G9" t="s">
        <v>43</v>
      </c>
    </row>
    <row r="10" spans="1:15" x14ac:dyDescent="0.25">
      <c r="A10" t="s">
        <v>8</v>
      </c>
      <c r="B10" s="4">
        <v>1.05</v>
      </c>
      <c r="D10" s="4">
        <f>F3/B8</f>
        <v>0.34782608695652173</v>
      </c>
      <c r="E10" t="s">
        <v>30</v>
      </c>
      <c r="F10" s="3">
        <f t="shared" si="0"/>
        <v>0.34782608695652173</v>
      </c>
      <c r="G10" t="s">
        <v>34</v>
      </c>
    </row>
    <row r="11" spans="1:15" x14ac:dyDescent="0.25">
      <c r="A11" t="s">
        <v>9</v>
      </c>
      <c r="B11" s="4">
        <v>0.9</v>
      </c>
      <c r="D11" s="4">
        <f>(F10*4)/(3.14)</f>
        <v>0.44309055663251173</v>
      </c>
      <c r="E11" t="s">
        <v>31</v>
      </c>
      <c r="F11" s="3">
        <f>SQRT(D11)</f>
        <v>0.66565047632561014</v>
      </c>
      <c r="G11" t="s">
        <v>35</v>
      </c>
    </row>
    <row r="12" spans="1:15" x14ac:dyDescent="0.25">
      <c r="D12" s="4">
        <f>(F4/B8)</f>
        <v>1.5500000000000003</v>
      </c>
      <c r="E12" t="s">
        <v>32</v>
      </c>
      <c r="F12" s="3">
        <f>D12</f>
        <v>1.5500000000000003</v>
      </c>
      <c r="G12" t="s">
        <v>34</v>
      </c>
    </row>
    <row r="13" spans="1:15" x14ac:dyDescent="0.25">
      <c r="A13" t="s">
        <v>46</v>
      </c>
      <c r="B13" s="3">
        <f>F11</f>
        <v>0.66565047632561014</v>
      </c>
      <c r="C13" s="4" t="s">
        <v>35</v>
      </c>
      <c r="D13" s="4">
        <f>(F12*4)/(3.14)</f>
        <v>1.9745222929936308</v>
      </c>
      <c r="E13" t="s">
        <v>33</v>
      </c>
      <c r="F13" s="3">
        <f>SQRT(D13)</f>
        <v>1.4051769614513436</v>
      </c>
      <c r="G13" t="s">
        <v>35</v>
      </c>
    </row>
    <row r="14" spans="1:15" x14ac:dyDescent="0.25">
      <c r="A14" t="s">
        <v>47</v>
      </c>
      <c r="B14" s="3">
        <f>F13</f>
        <v>1.4051769614513436</v>
      </c>
      <c r="C14" s="4" t="s">
        <v>35</v>
      </c>
      <c r="D14" s="4">
        <f>F2/B11</f>
        <v>17.284832429004496</v>
      </c>
      <c r="E14" t="s">
        <v>36</v>
      </c>
      <c r="F14" s="3">
        <f>D14</f>
        <v>17.284832429004496</v>
      </c>
      <c r="G14" t="s">
        <v>20</v>
      </c>
    </row>
    <row r="15" spans="1:15" ht="13.5" customHeight="1" x14ac:dyDescent="0.25">
      <c r="A15" t="s">
        <v>11</v>
      </c>
      <c r="B15" s="4">
        <v>230</v>
      </c>
      <c r="C15" s="4" t="s">
        <v>25</v>
      </c>
      <c r="D15" s="4">
        <f>SQRT(F14)</f>
        <v>4.1575031484058425</v>
      </c>
      <c r="E15" t="s">
        <v>37</v>
      </c>
      <c r="F15" s="3">
        <f>D15</f>
        <v>4.1575031484058425</v>
      </c>
      <c r="G15" t="s">
        <v>38</v>
      </c>
    </row>
    <row r="16" spans="1:15" x14ac:dyDescent="0.25">
      <c r="A16" t="s">
        <v>12</v>
      </c>
      <c r="B16" s="4">
        <v>48</v>
      </c>
      <c r="C16" s="4" t="s">
        <v>25</v>
      </c>
      <c r="D16" s="4">
        <f>F14/B19</f>
        <v>4.1154362926201182</v>
      </c>
      <c r="E16" t="s">
        <v>39</v>
      </c>
      <c r="F16" s="3">
        <f>D16</f>
        <v>4.1154362926201182</v>
      </c>
      <c r="G16" t="s">
        <v>38</v>
      </c>
    </row>
    <row r="17" spans="1:6" x14ac:dyDescent="0.25">
      <c r="A17" t="s">
        <v>14</v>
      </c>
      <c r="B17" s="4">
        <v>200</v>
      </c>
      <c r="C17" s="4" t="s">
        <v>51</v>
      </c>
      <c r="D17" s="4">
        <f>F16/B5</f>
        <v>82.308725852402361</v>
      </c>
      <c r="E17" t="s">
        <v>41</v>
      </c>
      <c r="F17" s="3">
        <f>D17</f>
        <v>82.308725852402361</v>
      </c>
    </row>
    <row r="18" spans="1:6" x14ac:dyDescent="0.25">
      <c r="A18" t="s">
        <v>24</v>
      </c>
      <c r="B18" s="4">
        <v>50</v>
      </c>
      <c r="C18" s="4" t="s">
        <v>54</v>
      </c>
    </row>
    <row r="19" spans="1:6" x14ac:dyDescent="0.25">
      <c r="A19" t="s">
        <v>40</v>
      </c>
      <c r="B19" s="4">
        <v>4.2</v>
      </c>
      <c r="C19" s="4" t="s">
        <v>38</v>
      </c>
    </row>
    <row r="20" spans="1:6" x14ac:dyDescent="0.25">
      <c r="A20" t="s">
        <v>44</v>
      </c>
      <c r="B20" s="3">
        <f>F8</f>
        <v>466.19243149481616</v>
      </c>
      <c r="C20" s="4" t="s">
        <v>43</v>
      </c>
    </row>
    <row r="21" spans="1:6" x14ac:dyDescent="0.25">
      <c r="A21" t="s">
        <v>45</v>
      </c>
      <c r="B21" s="3">
        <f>F9</f>
        <v>97.292333529352945</v>
      </c>
      <c r="C21" s="4" t="s">
        <v>43</v>
      </c>
    </row>
    <row r="22" spans="1:6" x14ac:dyDescent="0.25">
      <c r="A22" t="s">
        <v>48</v>
      </c>
      <c r="B22" s="3">
        <f>F3</f>
        <v>0.86956521739130432</v>
      </c>
      <c r="C22" s="4" t="s">
        <v>21</v>
      </c>
    </row>
    <row r="23" spans="1:6" x14ac:dyDescent="0.25">
      <c r="A23" t="s">
        <v>49</v>
      </c>
      <c r="B23" s="3">
        <f>F4</f>
        <v>3.8750000000000004</v>
      </c>
      <c r="C23" s="4" t="s">
        <v>21</v>
      </c>
    </row>
  </sheetData>
  <pageMargins left="0.7" right="0.7" top="0.75" bottom="0.75" header="0.3" footer="0.3"/>
  <pageSetup paperSize="9" orientation="portrait" r:id="rId1"/>
  <ignoredErrors>
    <ignoredError sqref="F11:F13 D1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D25" sqref="D25"/>
    </sheetView>
  </sheetViews>
  <sheetFormatPr baseColWidth="10" defaultRowHeight="15" x14ac:dyDescent="0.25"/>
  <cols>
    <col min="1" max="1" width="38.7109375" customWidth="1"/>
    <col min="2" max="2" width="12.28515625" style="4" customWidth="1"/>
    <col min="3" max="3" width="16.140625" style="4" customWidth="1"/>
    <col min="4" max="4" width="25.85546875" customWidth="1"/>
    <col min="5" max="5" width="13.28515625" customWidth="1"/>
    <col min="6" max="6" width="18.28515625" style="8" customWidth="1"/>
    <col min="7" max="7" width="12.42578125" style="4" customWidth="1"/>
  </cols>
  <sheetData>
    <row r="1" spans="1:7" ht="23.25" x14ac:dyDescent="0.35">
      <c r="A1" s="1" t="s">
        <v>0</v>
      </c>
      <c r="B1" s="2" t="s">
        <v>10</v>
      </c>
      <c r="C1" s="2" t="s">
        <v>50</v>
      </c>
      <c r="D1" s="2" t="s">
        <v>13</v>
      </c>
      <c r="E1" s="1" t="s">
        <v>15</v>
      </c>
      <c r="F1" s="7" t="s">
        <v>18</v>
      </c>
      <c r="G1" s="2" t="s">
        <v>19</v>
      </c>
    </row>
    <row r="2" spans="1:7" x14ac:dyDescent="0.25">
      <c r="A2" t="s">
        <v>79</v>
      </c>
      <c r="B2" s="4">
        <f>B15/B16</f>
        <v>6</v>
      </c>
      <c r="D2">
        <f>B15/1.73</f>
        <v>346.82080924855489</v>
      </c>
      <c r="E2" t="s">
        <v>58</v>
      </c>
      <c r="F2" s="8">
        <f t="shared" ref="F2:F13" si="0">D2</f>
        <v>346.82080924855489</v>
      </c>
      <c r="G2" s="4" t="s">
        <v>25</v>
      </c>
    </row>
    <row r="3" spans="1:7" x14ac:dyDescent="0.25">
      <c r="A3" t="s">
        <v>2</v>
      </c>
      <c r="B3" s="4" t="s">
        <v>82</v>
      </c>
      <c r="D3">
        <f>B16</f>
        <v>100</v>
      </c>
      <c r="E3" t="s">
        <v>59</v>
      </c>
      <c r="F3" s="8">
        <f t="shared" si="0"/>
        <v>100</v>
      </c>
      <c r="G3" s="4" t="s">
        <v>25</v>
      </c>
    </row>
    <row r="4" spans="1:7" x14ac:dyDescent="0.25">
      <c r="A4" t="s">
        <v>3</v>
      </c>
      <c r="B4" s="11">
        <v>108</v>
      </c>
      <c r="D4">
        <f>B17/1.73</f>
        <v>578.03468208092488</v>
      </c>
      <c r="E4" t="s">
        <v>60</v>
      </c>
      <c r="F4" s="8">
        <f t="shared" si="0"/>
        <v>578.03468208092488</v>
      </c>
      <c r="G4" s="4" t="s">
        <v>51</v>
      </c>
    </row>
    <row r="5" spans="1:7" x14ac:dyDescent="0.25">
      <c r="A5" t="s">
        <v>42</v>
      </c>
      <c r="B5" s="4">
        <v>0.05</v>
      </c>
      <c r="D5" s="9">
        <f>1.1*SQRT(F4)</f>
        <v>26.446587025888981</v>
      </c>
      <c r="E5" t="s">
        <v>61</v>
      </c>
      <c r="F5" s="8">
        <f t="shared" si="0"/>
        <v>26.446587025888981</v>
      </c>
      <c r="G5" s="4" t="s">
        <v>62</v>
      </c>
    </row>
    <row r="6" spans="1:7" x14ac:dyDescent="0.25">
      <c r="A6" t="s">
        <v>4</v>
      </c>
      <c r="D6">
        <f>F4/F2</f>
        <v>1.6666666666666667</v>
      </c>
      <c r="E6" t="s">
        <v>63</v>
      </c>
      <c r="F6" s="8">
        <f t="shared" si="0"/>
        <v>1.6666666666666667</v>
      </c>
      <c r="G6" s="4" t="s">
        <v>21</v>
      </c>
    </row>
    <row r="7" spans="1:7" x14ac:dyDescent="0.25">
      <c r="A7" t="s">
        <v>81</v>
      </c>
      <c r="B7" s="5">
        <v>0.96</v>
      </c>
      <c r="D7">
        <f>B7*(F4/F3)</f>
        <v>5.5491329479768785</v>
      </c>
      <c r="E7" t="s">
        <v>64</v>
      </c>
      <c r="F7" s="8">
        <f t="shared" si="0"/>
        <v>5.5491329479768785</v>
      </c>
      <c r="G7" s="4" t="s">
        <v>21</v>
      </c>
    </row>
    <row r="8" spans="1:7" x14ac:dyDescent="0.25">
      <c r="A8" t="s">
        <v>6</v>
      </c>
      <c r="B8" s="4">
        <v>2</v>
      </c>
      <c r="D8" s="9">
        <f>4.44*B18*B9*F5*0.0001</f>
        <v>0.99809419435705027</v>
      </c>
      <c r="E8" t="s">
        <v>65</v>
      </c>
      <c r="F8" s="8">
        <f t="shared" si="0"/>
        <v>0.99809419435705027</v>
      </c>
      <c r="G8" s="4" t="s">
        <v>25</v>
      </c>
    </row>
    <row r="9" spans="1:7" x14ac:dyDescent="0.25">
      <c r="A9" t="s">
        <v>7</v>
      </c>
      <c r="B9" s="4">
        <v>1.7</v>
      </c>
      <c r="C9" s="4" t="s">
        <v>53</v>
      </c>
      <c r="D9">
        <f>F2/F8</f>
        <v>347.48304439539299</v>
      </c>
      <c r="E9" t="s">
        <v>66</v>
      </c>
      <c r="F9" s="8">
        <f t="shared" si="0"/>
        <v>347.48304439539299</v>
      </c>
      <c r="G9" s="4" t="s">
        <v>43</v>
      </c>
    </row>
    <row r="10" spans="1:7" x14ac:dyDescent="0.25">
      <c r="A10" t="s">
        <v>8</v>
      </c>
      <c r="B10" s="4">
        <v>1.0249999999999999</v>
      </c>
      <c r="D10">
        <f>F3/F8</f>
        <v>100.19094446733831</v>
      </c>
      <c r="E10" t="s">
        <v>67</v>
      </c>
      <c r="F10" s="8">
        <f t="shared" si="0"/>
        <v>100.19094446733831</v>
      </c>
      <c r="G10" s="4" t="s">
        <v>43</v>
      </c>
    </row>
    <row r="11" spans="1:7" x14ac:dyDescent="0.25">
      <c r="A11" t="s">
        <v>9</v>
      </c>
      <c r="B11" s="4">
        <v>0.9</v>
      </c>
      <c r="D11" s="9">
        <f>F9*B10</f>
        <v>356.17012050527779</v>
      </c>
      <c r="E11" t="s">
        <v>68</v>
      </c>
      <c r="F11" s="8">
        <f t="shared" si="0"/>
        <v>356.17012050527779</v>
      </c>
      <c r="G11" s="4" t="s">
        <v>43</v>
      </c>
    </row>
    <row r="12" spans="1:7" x14ac:dyDescent="0.25">
      <c r="A12" t="s">
        <v>56</v>
      </c>
      <c r="B12" s="12" t="s">
        <v>57</v>
      </c>
      <c r="C12" s="12"/>
      <c r="D12" s="9">
        <f>F10*B10</f>
        <v>102.69571807902176</v>
      </c>
      <c r="E12" t="s">
        <v>69</v>
      </c>
      <c r="F12" s="8">
        <f t="shared" si="0"/>
        <v>102.69571807902176</v>
      </c>
      <c r="G12" s="4" t="s">
        <v>43</v>
      </c>
    </row>
    <row r="13" spans="1:7" x14ac:dyDescent="0.25">
      <c r="A13" t="s">
        <v>46</v>
      </c>
      <c r="B13" s="4">
        <v>1.03</v>
      </c>
      <c r="D13" s="10">
        <f>F6/B8</f>
        <v>0.83333333333333337</v>
      </c>
      <c r="E13" t="s">
        <v>70</v>
      </c>
      <c r="F13" s="8">
        <f t="shared" si="0"/>
        <v>0.83333333333333337</v>
      </c>
      <c r="G13" s="4" t="s">
        <v>74</v>
      </c>
    </row>
    <row r="14" spans="1:7" x14ac:dyDescent="0.25">
      <c r="A14" t="s">
        <v>47</v>
      </c>
      <c r="B14" s="4">
        <v>1.8</v>
      </c>
      <c r="D14">
        <f>(F13*4)/(3.14)</f>
        <v>1.0615711252653928</v>
      </c>
      <c r="E14" t="s">
        <v>72</v>
      </c>
      <c r="F14" s="8">
        <f>SQRT(D14)</f>
        <v>1.0303257374565544</v>
      </c>
      <c r="G14" s="4" t="s">
        <v>75</v>
      </c>
    </row>
    <row r="15" spans="1:7" x14ac:dyDescent="0.25">
      <c r="A15" t="s">
        <v>11</v>
      </c>
      <c r="B15" s="4">
        <v>600</v>
      </c>
      <c r="C15" s="4" t="s">
        <v>25</v>
      </c>
      <c r="D15" s="10">
        <f>F7/B8</f>
        <v>2.7745664739884393</v>
      </c>
      <c r="E15" t="s">
        <v>71</v>
      </c>
      <c r="F15" s="8">
        <f>D15</f>
        <v>2.7745664739884393</v>
      </c>
      <c r="G15" s="4" t="s">
        <v>74</v>
      </c>
    </row>
    <row r="16" spans="1:7" x14ac:dyDescent="0.25">
      <c r="A16" t="s">
        <v>12</v>
      </c>
      <c r="B16" s="4">
        <v>100</v>
      </c>
      <c r="C16" s="4" t="s">
        <v>25</v>
      </c>
      <c r="D16">
        <f>(F15*4)/(3.14)</f>
        <v>3.5344795846986488</v>
      </c>
      <c r="E16" t="s">
        <v>73</v>
      </c>
      <c r="F16" s="8">
        <f>SQRT(D16)</f>
        <v>1.8800211660241086</v>
      </c>
      <c r="G16" s="4" t="s">
        <v>75</v>
      </c>
    </row>
    <row r="17" spans="1:7" x14ac:dyDescent="0.25">
      <c r="A17" t="s">
        <v>14</v>
      </c>
      <c r="B17" s="4">
        <v>1000</v>
      </c>
      <c r="C17" s="4" t="s">
        <v>51</v>
      </c>
      <c r="D17" s="10">
        <f>F5/B11</f>
        <v>29.3850966954322</v>
      </c>
      <c r="E17" t="s">
        <v>76</v>
      </c>
      <c r="F17" s="8">
        <f>D17</f>
        <v>29.3850966954322</v>
      </c>
      <c r="G17" s="4" t="s">
        <v>62</v>
      </c>
    </row>
    <row r="18" spans="1:7" x14ac:dyDescent="0.25">
      <c r="A18" t="s">
        <v>24</v>
      </c>
      <c r="B18" s="4">
        <v>50</v>
      </c>
      <c r="C18" s="4" t="s">
        <v>54</v>
      </c>
      <c r="D18">
        <f>SQRT(F17)</f>
        <v>5.4208022188078582</v>
      </c>
      <c r="E18" t="s">
        <v>77</v>
      </c>
      <c r="F18" s="8">
        <f>D18</f>
        <v>5.4208022188078582</v>
      </c>
      <c r="G18" s="4" t="s">
        <v>78</v>
      </c>
    </row>
    <row r="19" spans="1:7" x14ac:dyDescent="0.25">
      <c r="A19" t="s">
        <v>40</v>
      </c>
      <c r="B19" s="4">
        <v>50</v>
      </c>
      <c r="D19" s="9">
        <f>F18/B5</f>
        <v>108.41604437615716</v>
      </c>
      <c r="E19" t="s">
        <v>80</v>
      </c>
      <c r="F19" s="8">
        <f>D19</f>
        <v>108.41604437615716</v>
      </c>
    </row>
    <row r="20" spans="1:7" x14ac:dyDescent="0.25">
      <c r="A20" t="s">
        <v>44</v>
      </c>
      <c r="B20" s="4">
        <v>356</v>
      </c>
      <c r="C20" s="4" t="s">
        <v>43</v>
      </c>
    </row>
    <row r="21" spans="1:7" x14ac:dyDescent="0.25">
      <c r="A21" t="s">
        <v>45</v>
      </c>
      <c r="B21" s="4">
        <v>102</v>
      </c>
      <c r="C21" s="4" t="s">
        <v>43</v>
      </c>
    </row>
    <row r="22" spans="1:7" x14ac:dyDescent="0.25">
      <c r="A22" t="s">
        <v>48</v>
      </c>
      <c r="B22" s="4">
        <v>1.6</v>
      </c>
      <c r="C22" s="4" t="s">
        <v>21</v>
      </c>
    </row>
    <row r="23" spans="1:7" x14ac:dyDescent="0.25">
      <c r="A23" t="s">
        <v>49</v>
      </c>
      <c r="B23" s="4">
        <v>5.5</v>
      </c>
      <c r="C23" s="4" t="s">
        <v>21</v>
      </c>
    </row>
  </sheetData>
  <mergeCells count="1">
    <mergeCell ref="B12:C12"/>
  </mergeCells>
  <pageMargins left="0.7" right="0.7" top="0.75" bottom="0.75" header="0.3" footer="0.3"/>
  <ignoredErrors>
    <ignoredError sqref="D3 F14:F16 D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Traformador Monofasico</vt:lpstr>
      <vt:lpstr>Traformadores Trifasicos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JCPElectrik</dc:creator>
  <cp:lastModifiedBy>JCPElectrik</cp:lastModifiedBy>
  <dcterms:created xsi:type="dcterms:W3CDTF">2024-11-25T16:39:38Z</dcterms:created>
  <dcterms:modified xsi:type="dcterms:W3CDTF">2024-11-26T17:13:22Z</dcterms:modified>
</cp:coreProperties>
</file>