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slicers/slicer2.xml" ContentType="application/vnd.ms-excel.slicer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esktop\"/>
    </mc:Choice>
  </mc:AlternateContent>
  <xr:revisionPtr revIDLastSave="0" documentId="13_ncr:1_{0C60A6B7-6498-4852-8000-7AF4D471183F}" xr6:coauthVersionLast="47" xr6:coauthVersionMax="47" xr10:uidLastSave="{00000000-0000-0000-0000-000000000000}"/>
  <bookViews>
    <workbookView xWindow="-108" yWindow="-108" windowWidth="23256" windowHeight="12456" activeTab="10" xr2:uid="{CC1B3F34-A34C-451F-83A9-589929C713FD}"/>
  </bookViews>
  <sheets>
    <sheet name="Data" sheetId="2" r:id="rId1"/>
    <sheet name="H1" sheetId="1" r:id="rId2"/>
    <sheet name="H2" sheetId="3" r:id="rId3"/>
    <sheet name="H3" sheetId="4" r:id="rId4"/>
    <sheet name="H4" sheetId="5" r:id="rId5"/>
    <sheet name="H5" sheetId="6" r:id="rId6"/>
    <sheet name="H6" sheetId="7" r:id="rId7"/>
    <sheet name="H7" sheetId="8" r:id="rId8"/>
    <sheet name="H8" sheetId="9" r:id="rId9"/>
    <sheet name="H9" sheetId="10" r:id="rId10"/>
    <sheet name="H10" sheetId="11" r:id="rId11"/>
  </sheets>
  <definedNames>
    <definedName name="_xlnm._FilterDatabase" localSheetId="0" hidden="1">Data!$C$11:$G$11</definedName>
    <definedName name="_xlchart.v1.0" hidden="1">Data!$F$12:$F$311</definedName>
    <definedName name="_xlchart.v1.1" hidden="1">'H6'!$E$4:$E$303</definedName>
    <definedName name="_xlchart.v1.2" hidden="1">'H6'!$C$4:$C$303</definedName>
    <definedName name="_xlchart.v1.3" hidden="1">'H6'!$E$4:$E$303</definedName>
    <definedName name="_xlcn.WorksheetConnection_Libro1data1" hidden="1">data[]</definedName>
    <definedName name="SegmentaciónDeDatos_Geography">#N/A</definedName>
    <definedName name="SegmentaciónDeDatos_Sales_Person">#N/A</definedName>
  </definedNames>
  <calcPr calcId="181029"/>
  <pivotCaches>
    <pivotCache cacheId="0" r:id="rId12"/>
    <pivotCache cacheId="34" r:id="rId13"/>
    <pivotCache cacheId="35" r:id="rId14"/>
    <pivotCache cacheId="36" r:id="rId15"/>
    <pivotCache cacheId="46" r:id="rId16"/>
  </pivotCaches>
  <extLst>
    <ext xmlns:x14="http://schemas.microsoft.com/office/spreadsheetml/2009/9/main" uri="{876F7934-8845-4945-9796-88D515C7AA90}">
      <x14:pivotCaches>
        <pivotCache cacheId="4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" name="data" connection="WorksheetConnection_Libro1!data"/>
        </x15:modelTables>
      </x15:dataModel>
    </ext>
  </extLst>
</workbook>
</file>

<file path=xl/calcChain.xml><?xml version="1.0" encoding="utf-8"?>
<calcChain xmlns="http://schemas.openxmlformats.org/spreadsheetml/2006/main">
  <c r="I10" i="10" l="1"/>
  <c r="I11" i="10"/>
  <c r="I15" i="10"/>
  <c r="I13" i="10"/>
  <c r="I16" i="10"/>
  <c r="I9" i="10"/>
  <c r="I17" i="10"/>
  <c r="I12" i="10"/>
  <c r="I14" i="10"/>
  <c r="I8" i="10"/>
  <c r="H11" i="10"/>
  <c r="H15" i="10"/>
  <c r="H13" i="10"/>
  <c r="H16" i="10"/>
  <c r="H9" i="10"/>
  <c r="H10" i="10"/>
  <c r="H17" i="10"/>
  <c r="H12" i="10"/>
  <c r="H14" i="10"/>
  <c r="H8" i="10"/>
  <c r="G8" i="10"/>
  <c r="G11" i="10"/>
  <c r="G15" i="10"/>
  <c r="G13" i="10"/>
  <c r="G16" i="10"/>
  <c r="G9" i="10"/>
  <c r="G10" i="10"/>
  <c r="G17" i="10"/>
  <c r="G12" i="10"/>
  <c r="G14" i="10"/>
  <c r="C12" i="10"/>
  <c r="C10" i="10"/>
  <c r="C9" i="10"/>
  <c r="C8" i="10"/>
  <c r="C7" i="10"/>
  <c r="I13" i="2" l="1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I12" i="2"/>
  <c r="G303" i="7"/>
  <c r="H303" i="7" s="1"/>
  <c r="G302" i="7"/>
  <c r="H302" i="7" s="1"/>
  <c r="G301" i="7"/>
  <c r="H301" i="7" s="1"/>
  <c r="G300" i="7"/>
  <c r="H300" i="7" s="1"/>
  <c r="G299" i="7"/>
  <c r="H299" i="7" s="1"/>
  <c r="G298" i="7"/>
  <c r="H298" i="7" s="1"/>
  <c r="G297" i="7"/>
  <c r="H297" i="7" s="1"/>
  <c r="H296" i="7"/>
  <c r="G296" i="7"/>
  <c r="G295" i="7"/>
  <c r="H295" i="7" s="1"/>
  <c r="G294" i="7"/>
  <c r="H294" i="7" s="1"/>
  <c r="G293" i="7"/>
  <c r="H293" i="7" s="1"/>
  <c r="G292" i="7"/>
  <c r="H292" i="7" s="1"/>
  <c r="G291" i="7"/>
  <c r="H291" i="7" s="1"/>
  <c r="G290" i="7"/>
  <c r="H290" i="7" s="1"/>
  <c r="G289" i="7"/>
  <c r="H289" i="7" s="1"/>
  <c r="G288" i="7"/>
  <c r="H288" i="7" s="1"/>
  <c r="G287" i="7"/>
  <c r="H287" i="7" s="1"/>
  <c r="G286" i="7"/>
  <c r="H286" i="7" s="1"/>
  <c r="G285" i="7"/>
  <c r="H285" i="7" s="1"/>
  <c r="G284" i="7"/>
  <c r="H284" i="7" s="1"/>
  <c r="G283" i="7"/>
  <c r="H283" i="7" s="1"/>
  <c r="G282" i="7"/>
  <c r="H282" i="7" s="1"/>
  <c r="G281" i="7"/>
  <c r="H281" i="7" s="1"/>
  <c r="G280" i="7"/>
  <c r="H280" i="7" s="1"/>
  <c r="G279" i="7"/>
  <c r="H279" i="7" s="1"/>
  <c r="G278" i="7"/>
  <c r="H278" i="7" s="1"/>
  <c r="G277" i="7"/>
  <c r="H277" i="7" s="1"/>
  <c r="G276" i="7"/>
  <c r="H276" i="7" s="1"/>
  <c r="G275" i="7"/>
  <c r="H275" i="7" s="1"/>
  <c r="G274" i="7"/>
  <c r="H274" i="7" s="1"/>
  <c r="G273" i="7"/>
  <c r="H273" i="7" s="1"/>
  <c r="H272" i="7"/>
  <c r="G272" i="7"/>
  <c r="G271" i="7"/>
  <c r="H271" i="7" s="1"/>
  <c r="G270" i="7"/>
  <c r="H270" i="7" s="1"/>
  <c r="G269" i="7"/>
  <c r="H269" i="7" s="1"/>
  <c r="G268" i="7"/>
  <c r="H268" i="7" s="1"/>
  <c r="G267" i="7"/>
  <c r="H267" i="7" s="1"/>
  <c r="G266" i="7"/>
  <c r="H266" i="7" s="1"/>
  <c r="G265" i="7"/>
  <c r="H265" i="7" s="1"/>
  <c r="G264" i="7"/>
  <c r="H264" i="7" s="1"/>
  <c r="G263" i="7"/>
  <c r="H263" i="7" s="1"/>
  <c r="G262" i="7"/>
  <c r="H262" i="7" s="1"/>
  <c r="G261" i="7"/>
  <c r="H261" i="7" s="1"/>
  <c r="G260" i="7"/>
  <c r="H260" i="7" s="1"/>
  <c r="G259" i="7"/>
  <c r="H259" i="7" s="1"/>
  <c r="G258" i="7"/>
  <c r="H258" i="7" s="1"/>
  <c r="G257" i="7"/>
  <c r="H257" i="7" s="1"/>
  <c r="G256" i="7"/>
  <c r="H256" i="7" s="1"/>
  <c r="G255" i="7"/>
  <c r="H255" i="7" s="1"/>
  <c r="G254" i="7"/>
  <c r="H254" i="7" s="1"/>
  <c r="G253" i="7"/>
  <c r="H253" i="7" s="1"/>
  <c r="G252" i="7"/>
  <c r="H252" i="7" s="1"/>
  <c r="G251" i="7"/>
  <c r="H251" i="7" s="1"/>
  <c r="G250" i="7"/>
  <c r="H250" i="7" s="1"/>
  <c r="G249" i="7"/>
  <c r="H249" i="7" s="1"/>
  <c r="H248" i="7"/>
  <c r="G248" i="7"/>
  <c r="G247" i="7"/>
  <c r="H247" i="7" s="1"/>
  <c r="G246" i="7"/>
  <c r="H246" i="7" s="1"/>
  <c r="G245" i="7"/>
  <c r="H245" i="7" s="1"/>
  <c r="G244" i="7"/>
  <c r="H244" i="7" s="1"/>
  <c r="G243" i="7"/>
  <c r="H243" i="7" s="1"/>
  <c r="G242" i="7"/>
  <c r="H242" i="7" s="1"/>
  <c r="G241" i="7"/>
  <c r="H241" i="7" s="1"/>
  <c r="G240" i="7"/>
  <c r="H240" i="7" s="1"/>
  <c r="G239" i="7"/>
  <c r="H239" i="7" s="1"/>
  <c r="G238" i="7"/>
  <c r="H238" i="7" s="1"/>
  <c r="G237" i="7"/>
  <c r="H237" i="7" s="1"/>
  <c r="G236" i="7"/>
  <c r="H236" i="7" s="1"/>
  <c r="G235" i="7"/>
  <c r="H235" i="7" s="1"/>
  <c r="G234" i="7"/>
  <c r="H234" i="7" s="1"/>
  <c r="G233" i="7"/>
  <c r="H233" i="7" s="1"/>
  <c r="G232" i="7"/>
  <c r="H232" i="7" s="1"/>
  <c r="G231" i="7"/>
  <c r="H231" i="7" s="1"/>
  <c r="G230" i="7"/>
  <c r="H230" i="7" s="1"/>
  <c r="G229" i="7"/>
  <c r="H229" i="7" s="1"/>
  <c r="G228" i="7"/>
  <c r="H228" i="7" s="1"/>
  <c r="G227" i="7"/>
  <c r="H227" i="7" s="1"/>
  <c r="G226" i="7"/>
  <c r="H226" i="7" s="1"/>
  <c r="G225" i="7"/>
  <c r="H225" i="7" s="1"/>
  <c r="H224" i="7"/>
  <c r="G224" i="7"/>
  <c r="G223" i="7"/>
  <c r="H223" i="7" s="1"/>
  <c r="G222" i="7"/>
  <c r="H222" i="7" s="1"/>
  <c r="G221" i="7"/>
  <c r="H221" i="7" s="1"/>
  <c r="G220" i="7"/>
  <c r="H220" i="7" s="1"/>
  <c r="G219" i="7"/>
  <c r="H219" i="7" s="1"/>
  <c r="G218" i="7"/>
  <c r="H218" i="7" s="1"/>
  <c r="G217" i="7"/>
  <c r="H217" i="7" s="1"/>
  <c r="G216" i="7"/>
  <c r="H216" i="7" s="1"/>
  <c r="G215" i="7"/>
  <c r="H215" i="7" s="1"/>
  <c r="G214" i="7"/>
  <c r="H214" i="7" s="1"/>
  <c r="G213" i="7"/>
  <c r="H213" i="7" s="1"/>
  <c r="G212" i="7"/>
  <c r="H212" i="7" s="1"/>
  <c r="G211" i="7"/>
  <c r="H211" i="7" s="1"/>
  <c r="G210" i="7"/>
  <c r="H210" i="7" s="1"/>
  <c r="G209" i="7"/>
  <c r="H209" i="7" s="1"/>
  <c r="G208" i="7"/>
  <c r="H208" i="7" s="1"/>
  <c r="G207" i="7"/>
  <c r="H207" i="7" s="1"/>
  <c r="G206" i="7"/>
  <c r="H206" i="7" s="1"/>
  <c r="G205" i="7"/>
  <c r="H205" i="7" s="1"/>
  <c r="G204" i="7"/>
  <c r="H204" i="7" s="1"/>
  <c r="G203" i="7"/>
  <c r="H203" i="7" s="1"/>
  <c r="G202" i="7"/>
  <c r="H202" i="7" s="1"/>
  <c r="G201" i="7"/>
  <c r="H201" i="7" s="1"/>
  <c r="H200" i="7"/>
  <c r="G200" i="7"/>
  <c r="G199" i="7"/>
  <c r="H199" i="7" s="1"/>
  <c r="G198" i="7"/>
  <c r="H198" i="7" s="1"/>
  <c r="G197" i="7"/>
  <c r="H197" i="7" s="1"/>
  <c r="G196" i="7"/>
  <c r="H196" i="7" s="1"/>
  <c r="G195" i="7"/>
  <c r="H195" i="7" s="1"/>
  <c r="G194" i="7"/>
  <c r="H194" i="7" s="1"/>
  <c r="G193" i="7"/>
  <c r="H193" i="7" s="1"/>
  <c r="G192" i="7"/>
  <c r="H192" i="7" s="1"/>
  <c r="G191" i="7"/>
  <c r="H191" i="7" s="1"/>
  <c r="G190" i="7"/>
  <c r="H190" i="7" s="1"/>
  <c r="G189" i="7"/>
  <c r="H189" i="7" s="1"/>
  <c r="G188" i="7"/>
  <c r="H188" i="7" s="1"/>
  <c r="G187" i="7"/>
  <c r="H187" i="7" s="1"/>
  <c r="G186" i="7"/>
  <c r="H186" i="7" s="1"/>
  <c r="G185" i="7"/>
  <c r="H185" i="7" s="1"/>
  <c r="G184" i="7"/>
  <c r="H184" i="7" s="1"/>
  <c r="G183" i="7"/>
  <c r="H183" i="7" s="1"/>
  <c r="G182" i="7"/>
  <c r="H182" i="7" s="1"/>
  <c r="G181" i="7"/>
  <c r="H181" i="7" s="1"/>
  <c r="G180" i="7"/>
  <c r="H180" i="7" s="1"/>
  <c r="G179" i="7"/>
  <c r="H179" i="7" s="1"/>
  <c r="G178" i="7"/>
  <c r="H178" i="7" s="1"/>
  <c r="G177" i="7"/>
  <c r="H177" i="7" s="1"/>
  <c r="H176" i="7"/>
  <c r="G176" i="7"/>
  <c r="G175" i="7"/>
  <c r="H175" i="7" s="1"/>
  <c r="G174" i="7"/>
  <c r="H174" i="7" s="1"/>
  <c r="G173" i="7"/>
  <c r="H173" i="7" s="1"/>
  <c r="G172" i="7"/>
  <c r="H172" i="7" s="1"/>
  <c r="G171" i="7"/>
  <c r="H171" i="7" s="1"/>
  <c r="G170" i="7"/>
  <c r="H170" i="7" s="1"/>
  <c r="G169" i="7"/>
  <c r="H169" i="7" s="1"/>
  <c r="G168" i="7"/>
  <c r="H168" i="7" s="1"/>
  <c r="G167" i="7"/>
  <c r="H167" i="7" s="1"/>
  <c r="G166" i="7"/>
  <c r="H166" i="7" s="1"/>
  <c r="G165" i="7"/>
  <c r="H165" i="7" s="1"/>
  <c r="G164" i="7"/>
  <c r="H164" i="7" s="1"/>
  <c r="G163" i="7"/>
  <c r="H163" i="7" s="1"/>
  <c r="G162" i="7"/>
  <c r="H162" i="7" s="1"/>
  <c r="G161" i="7"/>
  <c r="H161" i="7" s="1"/>
  <c r="G160" i="7"/>
  <c r="H160" i="7" s="1"/>
  <c r="G159" i="7"/>
  <c r="H159" i="7" s="1"/>
  <c r="G158" i="7"/>
  <c r="H158" i="7" s="1"/>
  <c r="G157" i="7"/>
  <c r="H157" i="7" s="1"/>
  <c r="G156" i="7"/>
  <c r="H156" i="7" s="1"/>
  <c r="G155" i="7"/>
  <c r="H155" i="7" s="1"/>
  <c r="G154" i="7"/>
  <c r="H154" i="7" s="1"/>
  <c r="G153" i="7"/>
  <c r="H153" i="7" s="1"/>
  <c r="H152" i="7"/>
  <c r="G152" i="7"/>
  <c r="G151" i="7"/>
  <c r="H151" i="7" s="1"/>
  <c r="G150" i="7"/>
  <c r="H150" i="7" s="1"/>
  <c r="G149" i="7"/>
  <c r="H149" i="7" s="1"/>
  <c r="G148" i="7"/>
  <c r="H148" i="7" s="1"/>
  <c r="G147" i="7"/>
  <c r="H147" i="7" s="1"/>
  <c r="G146" i="7"/>
  <c r="H146" i="7" s="1"/>
  <c r="G145" i="7"/>
  <c r="H145" i="7" s="1"/>
  <c r="G144" i="7"/>
  <c r="H144" i="7" s="1"/>
  <c r="G143" i="7"/>
  <c r="H143" i="7" s="1"/>
  <c r="G142" i="7"/>
  <c r="H142" i="7" s="1"/>
  <c r="G141" i="7"/>
  <c r="H141" i="7" s="1"/>
  <c r="G140" i="7"/>
  <c r="H140" i="7" s="1"/>
  <c r="G139" i="7"/>
  <c r="H139" i="7" s="1"/>
  <c r="G138" i="7"/>
  <c r="H138" i="7" s="1"/>
  <c r="G137" i="7"/>
  <c r="H137" i="7" s="1"/>
  <c r="G136" i="7"/>
  <c r="H136" i="7" s="1"/>
  <c r="G135" i="7"/>
  <c r="H135" i="7" s="1"/>
  <c r="G134" i="7"/>
  <c r="H134" i="7" s="1"/>
  <c r="G133" i="7"/>
  <c r="H133" i="7" s="1"/>
  <c r="G132" i="7"/>
  <c r="H132" i="7" s="1"/>
  <c r="G131" i="7"/>
  <c r="H131" i="7" s="1"/>
  <c r="G130" i="7"/>
  <c r="H130" i="7" s="1"/>
  <c r="G129" i="7"/>
  <c r="H129" i="7" s="1"/>
  <c r="H128" i="7"/>
  <c r="G128" i="7"/>
  <c r="G127" i="7"/>
  <c r="H127" i="7" s="1"/>
  <c r="G126" i="7"/>
  <c r="H126" i="7" s="1"/>
  <c r="G125" i="7"/>
  <c r="H125" i="7" s="1"/>
  <c r="G124" i="7"/>
  <c r="H124" i="7" s="1"/>
  <c r="G123" i="7"/>
  <c r="H123" i="7" s="1"/>
  <c r="G122" i="7"/>
  <c r="H122" i="7" s="1"/>
  <c r="G121" i="7"/>
  <c r="H121" i="7" s="1"/>
  <c r="G120" i="7"/>
  <c r="H120" i="7" s="1"/>
  <c r="G119" i="7"/>
  <c r="H119" i="7" s="1"/>
  <c r="G118" i="7"/>
  <c r="H118" i="7" s="1"/>
  <c r="G117" i="7"/>
  <c r="H117" i="7" s="1"/>
  <c r="G116" i="7"/>
  <c r="H116" i="7" s="1"/>
  <c r="G115" i="7"/>
  <c r="H115" i="7" s="1"/>
  <c r="G114" i="7"/>
  <c r="H114" i="7" s="1"/>
  <c r="G113" i="7"/>
  <c r="H113" i="7" s="1"/>
  <c r="G112" i="7"/>
  <c r="H112" i="7" s="1"/>
  <c r="G111" i="7"/>
  <c r="H111" i="7" s="1"/>
  <c r="G110" i="7"/>
  <c r="H110" i="7" s="1"/>
  <c r="G109" i="7"/>
  <c r="H109" i="7" s="1"/>
  <c r="G108" i="7"/>
  <c r="H108" i="7" s="1"/>
  <c r="G107" i="7"/>
  <c r="H107" i="7" s="1"/>
  <c r="G106" i="7"/>
  <c r="H106" i="7" s="1"/>
  <c r="G105" i="7"/>
  <c r="H105" i="7" s="1"/>
  <c r="G104" i="7"/>
  <c r="H104" i="7" s="1"/>
  <c r="G103" i="7"/>
  <c r="H103" i="7" s="1"/>
  <c r="G102" i="7"/>
  <c r="H102" i="7" s="1"/>
  <c r="G101" i="7"/>
  <c r="H101" i="7" s="1"/>
  <c r="G100" i="7"/>
  <c r="H100" i="7" s="1"/>
  <c r="G99" i="7"/>
  <c r="H99" i="7" s="1"/>
  <c r="G98" i="7"/>
  <c r="H98" i="7" s="1"/>
  <c r="G97" i="7"/>
  <c r="H97" i="7" s="1"/>
  <c r="G96" i="7"/>
  <c r="H96" i="7" s="1"/>
  <c r="G95" i="7"/>
  <c r="H95" i="7" s="1"/>
  <c r="G94" i="7"/>
  <c r="H94" i="7" s="1"/>
  <c r="G93" i="7"/>
  <c r="H93" i="7" s="1"/>
  <c r="G92" i="7"/>
  <c r="H92" i="7" s="1"/>
  <c r="G91" i="7"/>
  <c r="H91" i="7" s="1"/>
  <c r="G90" i="7"/>
  <c r="H90" i="7" s="1"/>
  <c r="G89" i="7"/>
  <c r="H89" i="7" s="1"/>
  <c r="G88" i="7"/>
  <c r="H88" i="7" s="1"/>
  <c r="G87" i="7"/>
  <c r="H87" i="7" s="1"/>
  <c r="G86" i="7"/>
  <c r="H86" i="7" s="1"/>
  <c r="H85" i="7"/>
  <c r="G85" i="7"/>
  <c r="G84" i="7"/>
  <c r="H84" i="7" s="1"/>
  <c r="G83" i="7"/>
  <c r="H83" i="7" s="1"/>
  <c r="G82" i="7"/>
  <c r="H82" i="7" s="1"/>
  <c r="G81" i="7"/>
  <c r="H81" i="7" s="1"/>
  <c r="G80" i="7"/>
  <c r="H80" i="7" s="1"/>
  <c r="G79" i="7"/>
  <c r="H79" i="7" s="1"/>
  <c r="G78" i="7"/>
  <c r="H78" i="7" s="1"/>
  <c r="G77" i="7"/>
  <c r="H77" i="7" s="1"/>
  <c r="G76" i="7"/>
  <c r="H76" i="7" s="1"/>
  <c r="G75" i="7"/>
  <c r="H75" i="7" s="1"/>
  <c r="G74" i="7"/>
  <c r="H74" i="7" s="1"/>
  <c r="G73" i="7"/>
  <c r="H73" i="7" s="1"/>
  <c r="G72" i="7"/>
  <c r="H72" i="7" s="1"/>
  <c r="G71" i="7"/>
  <c r="H71" i="7" s="1"/>
  <c r="G70" i="7"/>
  <c r="H70" i="7" s="1"/>
  <c r="G69" i="7"/>
  <c r="H69" i="7" s="1"/>
  <c r="G68" i="7"/>
  <c r="H68" i="7" s="1"/>
  <c r="G67" i="7"/>
  <c r="H67" i="7" s="1"/>
  <c r="G66" i="7"/>
  <c r="H66" i="7" s="1"/>
  <c r="G65" i="7"/>
  <c r="H65" i="7" s="1"/>
  <c r="G64" i="7"/>
  <c r="H64" i="7" s="1"/>
  <c r="G63" i="7"/>
  <c r="H63" i="7" s="1"/>
  <c r="G62" i="7"/>
  <c r="H62" i="7" s="1"/>
  <c r="G61" i="7"/>
  <c r="H61" i="7" s="1"/>
  <c r="G60" i="7"/>
  <c r="H60" i="7" s="1"/>
  <c r="G59" i="7"/>
  <c r="H59" i="7" s="1"/>
  <c r="G58" i="7"/>
  <c r="H58" i="7" s="1"/>
  <c r="G57" i="7"/>
  <c r="H57" i="7" s="1"/>
  <c r="G56" i="7"/>
  <c r="H56" i="7" s="1"/>
  <c r="G55" i="7"/>
  <c r="H55" i="7" s="1"/>
  <c r="G54" i="7"/>
  <c r="H54" i="7" s="1"/>
  <c r="G53" i="7"/>
  <c r="H53" i="7" s="1"/>
  <c r="G52" i="7"/>
  <c r="H52" i="7" s="1"/>
  <c r="G51" i="7"/>
  <c r="H51" i="7" s="1"/>
  <c r="G50" i="7"/>
  <c r="H50" i="7" s="1"/>
  <c r="G49" i="7"/>
  <c r="H49" i="7" s="1"/>
  <c r="G48" i="7"/>
  <c r="H48" i="7" s="1"/>
  <c r="G47" i="7"/>
  <c r="H47" i="7" s="1"/>
  <c r="G46" i="7"/>
  <c r="H46" i="7" s="1"/>
  <c r="G45" i="7"/>
  <c r="H45" i="7" s="1"/>
  <c r="G44" i="7"/>
  <c r="H44" i="7" s="1"/>
  <c r="G43" i="7"/>
  <c r="H43" i="7" s="1"/>
  <c r="G42" i="7"/>
  <c r="H42" i="7" s="1"/>
  <c r="G41" i="7"/>
  <c r="H41" i="7" s="1"/>
  <c r="G40" i="7"/>
  <c r="H40" i="7" s="1"/>
  <c r="G39" i="7"/>
  <c r="H39" i="7" s="1"/>
  <c r="G38" i="7"/>
  <c r="H38" i="7" s="1"/>
  <c r="G37" i="7"/>
  <c r="H37" i="7" s="1"/>
  <c r="G36" i="7"/>
  <c r="H36" i="7" s="1"/>
  <c r="G35" i="7"/>
  <c r="H35" i="7" s="1"/>
  <c r="G34" i="7"/>
  <c r="H34" i="7" s="1"/>
  <c r="G33" i="7"/>
  <c r="H33" i="7" s="1"/>
  <c r="G32" i="7"/>
  <c r="H32" i="7" s="1"/>
  <c r="G31" i="7"/>
  <c r="H31" i="7" s="1"/>
  <c r="G30" i="7"/>
  <c r="H30" i="7" s="1"/>
  <c r="G29" i="7"/>
  <c r="H29" i="7" s="1"/>
  <c r="G28" i="7"/>
  <c r="H28" i="7" s="1"/>
  <c r="G27" i="7"/>
  <c r="H27" i="7" s="1"/>
  <c r="G26" i="7"/>
  <c r="H26" i="7" s="1"/>
  <c r="G25" i="7"/>
  <c r="H25" i="7" s="1"/>
  <c r="G24" i="7"/>
  <c r="H24" i="7" s="1"/>
  <c r="G23" i="7"/>
  <c r="H23" i="7" s="1"/>
  <c r="G22" i="7"/>
  <c r="H22" i="7" s="1"/>
  <c r="G21" i="7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2" i="7"/>
  <c r="H12" i="7" s="1"/>
  <c r="G11" i="7"/>
  <c r="H11" i="7" s="1"/>
  <c r="G10" i="7"/>
  <c r="H10" i="7" s="1"/>
  <c r="G9" i="7"/>
  <c r="H9" i="7" s="1"/>
  <c r="G8" i="7"/>
  <c r="H8" i="7" s="1"/>
  <c r="G7" i="7"/>
  <c r="H7" i="7" s="1"/>
  <c r="G6" i="7"/>
  <c r="H6" i="7" s="1"/>
  <c r="G5" i="7"/>
  <c r="H5" i="7" s="1"/>
  <c r="H4" i="7"/>
  <c r="G4" i="7"/>
  <c r="H12" i="2"/>
  <c r="E7" i="4"/>
  <c r="E5" i="4"/>
  <c r="E8" i="4"/>
  <c r="E9" i="4"/>
  <c r="E4" i="4"/>
  <c r="E6" i="4"/>
  <c r="D7" i="4"/>
  <c r="D5" i="4"/>
  <c r="D8" i="4"/>
  <c r="D9" i="4"/>
  <c r="D4" i="4"/>
  <c r="D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744F5-5D02-472A-8087-02ABCA47454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6582FE0-37A0-41C2-A713-60EE04B12967}" name="WorksheetConnection_Libro1!data" type="102" refreshedVersion="7" minRefreshableVersion="5">
    <extLst>
      <ext xmlns:x15="http://schemas.microsoft.com/office/spreadsheetml/2010/11/main" uri="{DE250136-89BD-433C-8126-D09CA5730AF9}">
        <x15:connection id="data" autoDelete="1">
          <x15:rangePr sourceName="_xlcn.WorksheetConnection_Libro1data1"/>
        </x15:connection>
      </ext>
    </extLst>
  </connection>
</connections>
</file>

<file path=xl/sharedStrings.xml><?xml version="1.0" encoding="utf-8"?>
<sst xmlns="http://schemas.openxmlformats.org/spreadsheetml/2006/main" count="2925" uniqueCount="94">
  <si>
    <t>Beginner Excel Data Analysis Course</t>
  </si>
  <si>
    <t>Added at Step 8</t>
  </si>
  <si>
    <t>Sales Person</t>
  </si>
  <si>
    <t>Geography</t>
  </si>
  <si>
    <t>Product</t>
  </si>
  <si>
    <t>Amount</t>
  </si>
  <si>
    <t>Units</t>
  </si>
  <si>
    <t>Cost per unit</t>
  </si>
  <si>
    <t>Cost</t>
  </si>
  <si>
    <t>Questions</t>
  </si>
  <si>
    <t>Ram Mahesh</t>
  </si>
  <si>
    <t>New Zealand</t>
  </si>
  <si>
    <t>70% Dark Bites</t>
  </si>
  <si>
    <t>Quick statistics</t>
  </si>
  <si>
    <t>Milk Bars</t>
  </si>
  <si>
    <t>Brien Boise</t>
  </si>
  <si>
    <t>USA</t>
  </si>
  <si>
    <t>Choco Coated Almonds</t>
  </si>
  <si>
    <t>Exploratory Data Analysis (EDA) with CF</t>
  </si>
  <si>
    <t>50% Dark Bites</t>
  </si>
  <si>
    <t>Husein Augar</t>
  </si>
  <si>
    <t>Almond Choco</t>
  </si>
  <si>
    <t>Sales by country (with formulas)</t>
  </si>
  <si>
    <t>Carla Molina</t>
  </si>
  <si>
    <t>Canada</t>
  </si>
  <si>
    <t>Drinking Coco</t>
  </si>
  <si>
    <t>Sales by country (with pivots)</t>
  </si>
  <si>
    <t>Raspberry Choco</t>
  </si>
  <si>
    <t>Curtice Advani</t>
  </si>
  <si>
    <t>UK</t>
  </si>
  <si>
    <t>White Choc</t>
  </si>
  <si>
    <t>Top 5 products by $ per unit</t>
  </si>
  <si>
    <t>Mint Chip Choco</t>
  </si>
  <si>
    <t>Peanut Butter Cubes</t>
  </si>
  <si>
    <t>Are there any anomalies in the data?</t>
  </si>
  <si>
    <t>Eclairs</t>
  </si>
  <si>
    <t>Australia</t>
  </si>
  <si>
    <t>Smooth Sliky Salty</t>
  </si>
  <si>
    <t>Best Sales person by country</t>
  </si>
  <si>
    <t>After Nines</t>
  </si>
  <si>
    <t>Profits by product (using products table)</t>
  </si>
  <si>
    <t>99% Dark &amp; Pure</t>
  </si>
  <si>
    <t>Ches Bonnell</t>
  </si>
  <si>
    <t>Dynamic country-level Sales Report</t>
  </si>
  <si>
    <t>Orange Choco</t>
  </si>
  <si>
    <t>Gigi Bohling</t>
  </si>
  <si>
    <t>Which products to discontinue?</t>
  </si>
  <si>
    <t>Spicy Special Slims</t>
  </si>
  <si>
    <t>Barr Faughny</t>
  </si>
  <si>
    <t>Gunar Cockshoot</t>
  </si>
  <si>
    <t>Fruit &amp; Nut Bars</t>
  </si>
  <si>
    <t>85% Dark Bars</t>
  </si>
  <si>
    <t>India</t>
  </si>
  <si>
    <t>Baker's Choco Chips</t>
  </si>
  <si>
    <t>Manuka Honey Choco</t>
  </si>
  <si>
    <t>Organic Choco Syrup</t>
  </si>
  <si>
    <t>Caramel Stuffed Bars</t>
  </si>
  <si>
    <t>Oby Sorrel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</si>
  <si>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</si>
  <si>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</si>
  <si>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</si>
  <si>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</si>
  <si>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</si>
  <si>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</si>
  <si>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</si>
  <si>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</si>
  <si>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</si>
  <si>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</si>
  <si>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</si>
  <si>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</si>
  <si>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</si>
  <si>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AMOUNT</t>
  </si>
  <si>
    <t>UNITS</t>
  </si>
  <si>
    <t>Average</t>
  </si>
  <si>
    <t>Median</t>
  </si>
  <si>
    <t>Min</t>
  </si>
  <si>
    <t>Max</t>
  </si>
  <si>
    <t>Range</t>
  </si>
  <si>
    <t>First Q</t>
  </si>
  <si>
    <t>Third Q</t>
  </si>
  <si>
    <t>Country</t>
  </si>
  <si>
    <t>Etiquetas de fila</t>
  </si>
  <si>
    <t>Total general</t>
  </si>
  <si>
    <t>Suma de Amount</t>
  </si>
  <si>
    <t>Suma de Units</t>
  </si>
  <si>
    <t xml:space="preserve"> </t>
  </si>
  <si>
    <t>Sales per unit</t>
  </si>
  <si>
    <t>Total profit</t>
  </si>
  <si>
    <t>Pick a Country:</t>
  </si>
  <si>
    <t>Quick summary</t>
  </si>
  <si>
    <t>By sales person</t>
  </si>
  <si>
    <t>Number of transactions</t>
  </si>
  <si>
    <t>Suma de Cost</t>
  </si>
  <si>
    <t>%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</si>
</sst>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&quot;$&quot;#,##0.0_);[Red]\(&quot;$&quot;#,##0.0\)"/>
    <numFmt numFmtId="167" formatCode="_-* #,##0_-;\-* #,##0_-;_-* &quot;-&quot;??_-;_-@_-"/>
    <numFmt numFmtId="168" formatCode="\$\ #,##0.00;\-\$\ #,##0.00;\$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3" borderId="0" xfId="0" applyFont="1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3" fillId="0" borderId="1" xfId="0" applyFont="1" applyBorder="1"/>
    <xf numFmtId="0" fontId="0" fillId="0" borderId="1" xfId="0" applyBorder="1"/>
    <xf numFmtId="0" fontId="0" fillId="6" borderId="2" xfId="0" applyFont="1" applyFill="1" applyBorder="1"/>
    <xf numFmtId="0" fontId="0" fillId="0" borderId="2" xfId="0" applyFont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Continuous"/>
    </xf>
    <xf numFmtId="0" fontId="3" fillId="3" borderId="0" xfId="0" applyFont="1" applyFill="1" applyAlignment="1">
      <alignment horizontal="right"/>
    </xf>
    <xf numFmtId="0" fontId="0" fillId="0" borderId="5" xfId="0" applyBorder="1"/>
    <xf numFmtId="164" fontId="0" fillId="0" borderId="5" xfId="0" applyNumberFormat="1" applyBorder="1"/>
    <xf numFmtId="166" fontId="0" fillId="0" borderId="5" xfId="0" applyNumberFormat="1" applyBorder="1"/>
    <xf numFmtId="164" fontId="0" fillId="6" borderId="2" xfId="0" applyNumberFormat="1" applyFont="1" applyFill="1" applyBorder="1"/>
    <xf numFmtId="164" fontId="0" fillId="0" borderId="2" xfId="0" applyNumberFormat="1" applyFont="1" applyBorder="1"/>
    <xf numFmtId="0" fontId="2" fillId="5" borderId="6" xfId="0" applyFont="1" applyFill="1" applyBorder="1"/>
    <xf numFmtId="0" fontId="0" fillId="0" borderId="7" xfId="0" applyFont="1" applyBorder="1"/>
    <xf numFmtId="164" fontId="0" fillId="0" borderId="7" xfId="0" applyNumberFormat="1" applyFont="1" applyBorder="1"/>
    <xf numFmtId="3" fontId="0" fillId="0" borderId="2" xfId="0" applyNumberFormat="1" applyFont="1" applyFill="1" applyBorder="1"/>
    <xf numFmtId="3" fontId="0" fillId="0" borderId="7" xfId="0" applyNumberFormat="1" applyFont="1" applyFill="1" applyBorder="1"/>
    <xf numFmtId="167" fontId="0" fillId="0" borderId="0" xfId="1" applyNumberFormat="1" applyFont="1"/>
    <xf numFmtId="0" fontId="0" fillId="0" borderId="8" xfId="0" applyBorder="1"/>
    <xf numFmtId="167" fontId="0" fillId="0" borderId="8" xfId="1" applyNumberFormat="1" applyFont="1" applyBorder="1"/>
    <xf numFmtId="0" fontId="3" fillId="7" borderId="8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 indent="1"/>
    </xf>
    <xf numFmtId="0" fontId="3" fillId="4" borderId="0" xfId="0" applyFont="1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0" xfId="0" applyFont="1" applyFill="1" applyBorder="1" applyAlignment="1"/>
    <xf numFmtId="0" fontId="0" fillId="0" borderId="11" xfId="0" applyBorder="1"/>
    <xf numFmtId="0" fontId="3" fillId="8" borderId="0" xfId="0" applyFont="1" applyFill="1" applyBorder="1" applyAlignment="1">
      <alignment horizontal="left"/>
    </xf>
    <xf numFmtId="167" fontId="0" fillId="0" borderId="0" xfId="1" applyNumberFormat="1" applyFon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6" fillId="9" borderId="9" xfId="0" applyFont="1" applyFill="1" applyBorder="1" applyAlignment="1">
      <alignment horizontal="left"/>
    </xf>
    <xf numFmtId="0" fontId="6" fillId="9" borderId="12" xfId="0" applyFont="1" applyFill="1" applyBorder="1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50">
    <dxf>
      <numFmt numFmtId="14" formatCode="0.00%"/>
    </dxf>
    <dxf>
      <numFmt numFmtId="14" formatCode="0.00%"/>
    </dxf>
    <dxf>
      <numFmt numFmtId="167" formatCode="_-* #,##0_-;\-* #,##0_-;_-* &quot;-&quot;??_-;_-@_-"/>
    </dxf>
    <dxf>
      <numFmt numFmtId="169" formatCode="_-* #,##0.0_-;\-* #,##0.0_-;_-* &quot;-&quot;??_-;_-@_-"/>
    </dxf>
    <dxf>
      <numFmt numFmtId="167" formatCode="_-* #,##0_-;\-* #,##0_-;_-* &quot;-&quot;??_-;_-@_-"/>
    </dxf>
    <dxf>
      <numFmt numFmtId="14" formatCode="0.00%"/>
    </dxf>
    <dxf>
      <numFmt numFmtId="14" formatCode="0.00%"/>
    </dxf>
    <dxf>
      <numFmt numFmtId="169" formatCode="_-* #,##0.0_-;\-* #,##0.0_-;_-* &quot;-&quot;??_-;_-@_-"/>
    </dxf>
    <dxf>
      <numFmt numFmtId="35" formatCode="_-* #,##0.00_-;\-* #,##0.00_-;_-* &quot;-&quot;??_-;_-@_-"/>
    </dxf>
    <dxf>
      <numFmt numFmtId="14" formatCode="0.00%"/>
    </dxf>
    <dxf>
      <numFmt numFmtId="14" formatCode="0.00%"/>
    </dxf>
    <dxf>
      <numFmt numFmtId="35" formatCode="_-* #,##0.00_-;\-* #,##0.00_-;_-* &quot;-&quot;??_-;_-@_-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%"/>
    </dxf>
    <dxf>
      <numFmt numFmtId="14" formatCode="0.00%"/>
    </dxf>
    <dxf>
      <numFmt numFmtId="170" formatCode="0.0%"/>
    </dxf>
    <dxf>
      <numFmt numFmtId="14" formatCode="0.00%"/>
    </dxf>
    <dxf>
      <numFmt numFmtId="170" formatCode="0.0%"/>
    </dxf>
    <dxf>
      <numFmt numFmtId="170" formatCode="0.0%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8" formatCode="\$\ #,##0.00;\-\$\ #,##0.00;\$\ #,##0.00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5" formatCode="&quot;$&quot;#,##0.00_);[Red]\(&quot;$&quot;#,##0.00\)"/>
      <alignment horizontal="general" vertical="bottom" textRotation="0" wrapText="0" indent="0" justifyLastLine="0" shrinkToFit="0" readingOrder="0"/>
    </dxf>
    <dxf>
      <numFmt numFmtId="165" formatCode="&quot;$&quot;#,##0.00_);[Red]\(&quot;$&quot;#,##0.00\)"/>
      <alignment horizontal="general" vertical="bottom" textRotation="0" wrapText="0" indent="0" justifyLastLine="0" shrinkToFit="0" readingOrder="0"/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\$\ #,##0.00;\-\$\ #,##0.00;\$\ #,##0.00"/>
    </dxf>
    <dxf>
      <numFmt numFmtId="167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_);[Red]\(&quot;$&quot;#,##0\)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5" formatCode="&quot;$&quot;#,##0.00_);[Red]\(&quot;$&quot;#,##0.00\)"/>
      <alignment horizontal="general" vertical="bottom" textRotation="0" wrapText="0" indent="0" justifyLastLine="0" shrinkToFit="0" readingOrder="0"/>
    </dxf>
    <dxf>
      <numFmt numFmtId="165" formatCode="&quot;$&quot;#,##0.00_);[Red]\(&quot;$&quot;#,##0.00\)"/>
      <alignment horizontal="general" vertical="bottom" textRotation="0" wrapText="0" indent="0" justifyLastLine="0" shrinkToFit="0" readingOrder="0"/>
    </dxf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microsoft.com/office/2007/relationships/slicerCache" Target="slicerCaches/slicerCache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'H6'!$E$4:$E$303</c:f>
              <c:numCache>
                <c:formatCode>"$"#,##0_);[Red]\("$"#,##0\)</c:formatCode>
                <c:ptCount val="300"/>
                <c:pt idx="0">
                  <c:v>1624</c:v>
                </c:pt>
                <c:pt idx="1">
                  <c:v>6706</c:v>
                </c:pt>
                <c:pt idx="2">
                  <c:v>959</c:v>
                </c:pt>
                <c:pt idx="3">
                  <c:v>9632</c:v>
                </c:pt>
                <c:pt idx="4">
                  <c:v>2100</c:v>
                </c:pt>
                <c:pt idx="5">
                  <c:v>8869</c:v>
                </c:pt>
                <c:pt idx="6">
                  <c:v>2681</c:v>
                </c:pt>
                <c:pt idx="7">
                  <c:v>5012</c:v>
                </c:pt>
                <c:pt idx="8">
                  <c:v>1281</c:v>
                </c:pt>
                <c:pt idx="9">
                  <c:v>4991</c:v>
                </c:pt>
                <c:pt idx="10">
                  <c:v>1785</c:v>
                </c:pt>
                <c:pt idx="11">
                  <c:v>3983</c:v>
                </c:pt>
                <c:pt idx="12">
                  <c:v>2646</c:v>
                </c:pt>
                <c:pt idx="13">
                  <c:v>252</c:v>
                </c:pt>
                <c:pt idx="14">
                  <c:v>2464</c:v>
                </c:pt>
                <c:pt idx="15">
                  <c:v>2114</c:v>
                </c:pt>
                <c:pt idx="16">
                  <c:v>7693</c:v>
                </c:pt>
                <c:pt idx="17">
                  <c:v>15610</c:v>
                </c:pt>
                <c:pt idx="18">
                  <c:v>336</c:v>
                </c:pt>
                <c:pt idx="19">
                  <c:v>9443</c:v>
                </c:pt>
                <c:pt idx="20">
                  <c:v>8155</c:v>
                </c:pt>
                <c:pt idx="21">
                  <c:v>1701</c:v>
                </c:pt>
                <c:pt idx="22">
                  <c:v>2205</c:v>
                </c:pt>
                <c:pt idx="23">
                  <c:v>1771</c:v>
                </c:pt>
                <c:pt idx="24">
                  <c:v>2114</c:v>
                </c:pt>
                <c:pt idx="25">
                  <c:v>10311</c:v>
                </c:pt>
                <c:pt idx="26">
                  <c:v>21</c:v>
                </c:pt>
                <c:pt idx="27">
                  <c:v>1974</c:v>
                </c:pt>
                <c:pt idx="28">
                  <c:v>6314</c:v>
                </c:pt>
                <c:pt idx="29">
                  <c:v>4683</c:v>
                </c:pt>
                <c:pt idx="30">
                  <c:v>6398</c:v>
                </c:pt>
                <c:pt idx="31">
                  <c:v>553</c:v>
                </c:pt>
                <c:pt idx="32">
                  <c:v>7021</c:v>
                </c:pt>
                <c:pt idx="33">
                  <c:v>5817</c:v>
                </c:pt>
                <c:pt idx="34">
                  <c:v>3976</c:v>
                </c:pt>
                <c:pt idx="35">
                  <c:v>1134</c:v>
                </c:pt>
                <c:pt idx="36">
                  <c:v>6027</c:v>
                </c:pt>
                <c:pt idx="37">
                  <c:v>1904</c:v>
                </c:pt>
                <c:pt idx="38">
                  <c:v>3262</c:v>
                </c:pt>
                <c:pt idx="39">
                  <c:v>2289</c:v>
                </c:pt>
                <c:pt idx="40">
                  <c:v>6986</c:v>
                </c:pt>
                <c:pt idx="41">
                  <c:v>4417</c:v>
                </c:pt>
                <c:pt idx="42">
                  <c:v>1442</c:v>
                </c:pt>
                <c:pt idx="43">
                  <c:v>2415</c:v>
                </c:pt>
                <c:pt idx="44">
                  <c:v>238</c:v>
                </c:pt>
                <c:pt idx="45">
                  <c:v>4949</c:v>
                </c:pt>
                <c:pt idx="46">
                  <c:v>5075</c:v>
                </c:pt>
                <c:pt idx="47">
                  <c:v>9198</c:v>
                </c:pt>
                <c:pt idx="48">
                  <c:v>3339</c:v>
                </c:pt>
                <c:pt idx="49">
                  <c:v>5019</c:v>
                </c:pt>
                <c:pt idx="50">
                  <c:v>16184</c:v>
                </c:pt>
                <c:pt idx="51">
                  <c:v>497</c:v>
                </c:pt>
                <c:pt idx="52">
                  <c:v>8211</c:v>
                </c:pt>
                <c:pt idx="53">
                  <c:v>6580</c:v>
                </c:pt>
                <c:pt idx="54">
                  <c:v>4760</c:v>
                </c:pt>
                <c:pt idx="55">
                  <c:v>5439</c:v>
                </c:pt>
                <c:pt idx="56">
                  <c:v>1463</c:v>
                </c:pt>
                <c:pt idx="57">
                  <c:v>7777</c:v>
                </c:pt>
                <c:pt idx="58">
                  <c:v>1085</c:v>
                </c:pt>
                <c:pt idx="59">
                  <c:v>182</c:v>
                </c:pt>
                <c:pt idx="60">
                  <c:v>4242</c:v>
                </c:pt>
                <c:pt idx="61">
                  <c:v>6118</c:v>
                </c:pt>
                <c:pt idx="62">
                  <c:v>2317</c:v>
                </c:pt>
                <c:pt idx="63">
                  <c:v>938</c:v>
                </c:pt>
                <c:pt idx="64">
                  <c:v>9709</c:v>
                </c:pt>
                <c:pt idx="65">
                  <c:v>2205</c:v>
                </c:pt>
                <c:pt idx="66">
                  <c:v>4487</c:v>
                </c:pt>
                <c:pt idx="67">
                  <c:v>2415</c:v>
                </c:pt>
                <c:pt idx="68">
                  <c:v>4018</c:v>
                </c:pt>
                <c:pt idx="69">
                  <c:v>861</c:v>
                </c:pt>
                <c:pt idx="70">
                  <c:v>5586</c:v>
                </c:pt>
                <c:pt idx="71">
                  <c:v>2226</c:v>
                </c:pt>
                <c:pt idx="72">
                  <c:v>14329</c:v>
                </c:pt>
                <c:pt idx="73">
                  <c:v>8463</c:v>
                </c:pt>
                <c:pt idx="74">
                  <c:v>2891</c:v>
                </c:pt>
                <c:pt idx="75">
                  <c:v>3773</c:v>
                </c:pt>
                <c:pt idx="76">
                  <c:v>854</c:v>
                </c:pt>
                <c:pt idx="77">
                  <c:v>4970</c:v>
                </c:pt>
                <c:pt idx="78">
                  <c:v>98</c:v>
                </c:pt>
                <c:pt idx="79">
                  <c:v>13391</c:v>
                </c:pt>
                <c:pt idx="80">
                  <c:v>8890</c:v>
                </c:pt>
                <c:pt idx="81">
                  <c:v>56</c:v>
                </c:pt>
                <c:pt idx="82">
                  <c:v>3339</c:v>
                </c:pt>
                <c:pt idx="83">
                  <c:v>3808</c:v>
                </c:pt>
                <c:pt idx="84">
                  <c:v>63</c:v>
                </c:pt>
                <c:pt idx="85">
                  <c:v>7812</c:v>
                </c:pt>
                <c:pt idx="86">
                  <c:v>7693</c:v>
                </c:pt>
                <c:pt idx="87">
                  <c:v>973</c:v>
                </c:pt>
                <c:pt idx="88">
                  <c:v>567</c:v>
                </c:pt>
                <c:pt idx="89">
                  <c:v>2471</c:v>
                </c:pt>
                <c:pt idx="90">
                  <c:v>7189</c:v>
                </c:pt>
                <c:pt idx="91">
                  <c:v>7455</c:v>
                </c:pt>
                <c:pt idx="92">
                  <c:v>3108</c:v>
                </c:pt>
                <c:pt idx="93">
                  <c:v>469</c:v>
                </c:pt>
                <c:pt idx="94">
                  <c:v>2737</c:v>
                </c:pt>
                <c:pt idx="95">
                  <c:v>4305</c:v>
                </c:pt>
                <c:pt idx="96">
                  <c:v>2408</c:v>
                </c:pt>
                <c:pt idx="97">
                  <c:v>1281</c:v>
                </c:pt>
                <c:pt idx="98">
                  <c:v>12348</c:v>
                </c:pt>
                <c:pt idx="99">
                  <c:v>3689</c:v>
                </c:pt>
                <c:pt idx="100">
                  <c:v>2870</c:v>
                </c:pt>
                <c:pt idx="101">
                  <c:v>798</c:v>
                </c:pt>
                <c:pt idx="102">
                  <c:v>2933</c:v>
                </c:pt>
                <c:pt idx="103">
                  <c:v>2744</c:v>
                </c:pt>
                <c:pt idx="104">
                  <c:v>9772</c:v>
                </c:pt>
                <c:pt idx="105">
                  <c:v>1568</c:v>
                </c:pt>
                <c:pt idx="106">
                  <c:v>11417</c:v>
                </c:pt>
                <c:pt idx="107">
                  <c:v>6748</c:v>
                </c:pt>
                <c:pt idx="108">
                  <c:v>1407</c:v>
                </c:pt>
                <c:pt idx="109">
                  <c:v>2023</c:v>
                </c:pt>
                <c:pt idx="110">
                  <c:v>5236</c:v>
                </c:pt>
                <c:pt idx="111">
                  <c:v>1925</c:v>
                </c:pt>
                <c:pt idx="112">
                  <c:v>6608</c:v>
                </c:pt>
                <c:pt idx="113">
                  <c:v>8008</c:v>
                </c:pt>
                <c:pt idx="114">
                  <c:v>1428</c:v>
                </c:pt>
                <c:pt idx="115">
                  <c:v>525</c:v>
                </c:pt>
                <c:pt idx="116">
                  <c:v>1505</c:v>
                </c:pt>
                <c:pt idx="117">
                  <c:v>6755</c:v>
                </c:pt>
                <c:pt idx="118">
                  <c:v>11571</c:v>
                </c:pt>
                <c:pt idx="119">
                  <c:v>2541</c:v>
                </c:pt>
                <c:pt idx="120">
                  <c:v>1526</c:v>
                </c:pt>
                <c:pt idx="121">
                  <c:v>6125</c:v>
                </c:pt>
                <c:pt idx="122">
                  <c:v>847</c:v>
                </c:pt>
                <c:pt idx="123">
                  <c:v>4753</c:v>
                </c:pt>
                <c:pt idx="124">
                  <c:v>959</c:v>
                </c:pt>
                <c:pt idx="125">
                  <c:v>2793</c:v>
                </c:pt>
                <c:pt idx="126">
                  <c:v>4606</c:v>
                </c:pt>
                <c:pt idx="127">
                  <c:v>5551</c:v>
                </c:pt>
                <c:pt idx="128">
                  <c:v>6657</c:v>
                </c:pt>
                <c:pt idx="129">
                  <c:v>4438</c:v>
                </c:pt>
                <c:pt idx="130">
                  <c:v>168</c:v>
                </c:pt>
                <c:pt idx="131">
                  <c:v>7777</c:v>
                </c:pt>
                <c:pt idx="132">
                  <c:v>3339</c:v>
                </c:pt>
                <c:pt idx="133">
                  <c:v>6391</c:v>
                </c:pt>
                <c:pt idx="134">
                  <c:v>518</c:v>
                </c:pt>
                <c:pt idx="135">
                  <c:v>5677</c:v>
                </c:pt>
                <c:pt idx="136">
                  <c:v>6048</c:v>
                </c:pt>
                <c:pt idx="137">
                  <c:v>3752</c:v>
                </c:pt>
                <c:pt idx="138">
                  <c:v>4480</c:v>
                </c:pt>
                <c:pt idx="139">
                  <c:v>259</c:v>
                </c:pt>
                <c:pt idx="140">
                  <c:v>42</c:v>
                </c:pt>
                <c:pt idx="141">
                  <c:v>98</c:v>
                </c:pt>
                <c:pt idx="142">
                  <c:v>2478</c:v>
                </c:pt>
                <c:pt idx="143">
                  <c:v>7847</c:v>
                </c:pt>
                <c:pt idx="144">
                  <c:v>9926</c:v>
                </c:pt>
                <c:pt idx="145">
                  <c:v>819</c:v>
                </c:pt>
                <c:pt idx="146">
                  <c:v>3052</c:v>
                </c:pt>
                <c:pt idx="147">
                  <c:v>6832</c:v>
                </c:pt>
                <c:pt idx="148">
                  <c:v>2016</c:v>
                </c:pt>
                <c:pt idx="149">
                  <c:v>7322</c:v>
                </c:pt>
                <c:pt idx="150">
                  <c:v>357</c:v>
                </c:pt>
                <c:pt idx="151">
                  <c:v>3192</c:v>
                </c:pt>
                <c:pt idx="152">
                  <c:v>8435</c:v>
                </c:pt>
                <c:pt idx="153">
                  <c:v>0</c:v>
                </c:pt>
                <c:pt idx="154">
                  <c:v>8862</c:v>
                </c:pt>
                <c:pt idx="155">
                  <c:v>3556</c:v>
                </c:pt>
                <c:pt idx="156">
                  <c:v>7280</c:v>
                </c:pt>
                <c:pt idx="157">
                  <c:v>3402</c:v>
                </c:pt>
                <c:pt idx="158">
                  <c:v>4592</c:v>
                </c:pt>
                <c:pt idx="159">
                  <c:v>7833</c:v>
                </c:pt>
                <c:pt idx="160">
                  <c:v>7651</c:v>
                </c:pt>
                <c:pt idx="161">
                  <c:v>2275</c:v>
                </c:pt>
                <c:pt idx="162">
                  <c:v>5670</c:v>
                </c:pt>
                <c:pt idx="163">
                  <c:v>2135</c:v>
                </c:pt>
                <c:pt idx="164">
                  <c:v>2779</c:v>
                </c:pt>
                <c:pt idx="165">
                  <c:v>12950</c:v>
                </c:pt>
                <c:pt idx="166">
                  <c:v>2646</c:v>
                </c:pt>
                <c:pt idx="167">
                  <c:v>3794</c:v>
                </c:pt>
                <c:pt idx="168">
                  <c:v>819</c:v>
                </c:pt>
                <c:pt idx="169">
                  <c:v>2583</c:v>
                </c:pt>
                <c:pt idx="170">
                  <c:v>4585</c:v>
                </c:pt>
                <c:pt idx="171">
                  <c:v>1652</c:v>
                </c:pt>
                <c:pt idx="172">
                  <c:v>4991</c:v>
                </c:pt>
                <c:pt idx="173">
                  <c:v>2009</c:v>
                </c:pt>
                <c:pt idx="174">
                  <c:v>1568</c:v>
                </c:pt>
                <c:pt idx="175">
                  <c:v>3388</c:v>
                </c:pt>
                <c:pt idx="176">
                  <c:v>623</c:v>
                </c:pt>
                <c:pt idx="177">
                  <c:v>10073</c:v>
                </c:pt>
                <c:pt idx="178">
                  <c:v>1561</c:v>
                </c:pt>
                <c:pt idx="179">
                  <c:v>11522</c:v>
                </c:pt>
                <c:pt idx="180">
                  <c:v>2317</c:v>
                </c:pt>
                <c:pt idx="181">
                  <c:v>3059</c:v>
                </c:pt>
                <c:pt idx="182">
                  <c:v>2324</c:v>
                </c:pt>
                <c:pt idx="183">
                  <c:v>4956</c:v>
                </c:pt>
                <c:pt idx="184">
                  <c:v>5355</c:v>
                </c:pt>
                <c:pt idx="185">
                  <c:v>7259</c:v>
                </c:pt>
                <c:pt idx="186">
                  <c:v>6279</c:v>
                </c:pt>
                <c:pt idx="187">
                  <c:v>2541</c:v>
                </c:pt>
                <c:pt idx="188">
                  <c:v>3864</c:v>
                </c:pt>
                <c:pt idx="189">
                  <c:v>6146</c:v>
                </c:pt>
                <c:pt idx="190">
                  <c:v>2639</c:v>
                </c:pt>
                <c:pt idx="191">
                  <c:v>1890</c:v>
                </c:pt>
                <c:pt idx="192">
                  <c:v>1932</c:v>
                </c:pt>
                <c:pt idx="193">
                  <c:v>6300</c:v>
                </c:pt>
                <c:pt idx="194">
                  <c:v>560</c:v>
                </c:pt>
                <c:pt idx="195">
                  <c:v>2856</c:v>
                </c:pt>
                <c:pt idx="196">
                  <c:v>707</c:v>
                </c:pt>
                <c:pt idx="197">
                  <c:v>3598</c:v>
                </c:pt>
                <c:pt idx="198">
                  <c:v>6853</c:v>
                </c:pt>
                <c:pt idx="199">
                  <c:v>4725</c:v>
                </c:pt>
                <c:pt idx="200">
                  <c:v>10304</c:v>
                </c:pt>
                <c:pt idx="201">
                  <c:v>1274</c:v>
                </c:pt>
                <c:pt idx="202">
                  <c:v>1526</c:v>
                </c:pt>
                <c:pt idx="203">
                  <c:v>3101</c:v>
                </c:pt>
                <c:pt idx="204">
                  <c:v>1057</c:v>
                </c:pt>
                <c:pt idx="205">
                  <c:v>5306</c:v>
                </c:pt>
                <c:pt idx="206">
                  <c:v>4018</c:v>
                </c:pt>
                <c:pt idx="207">
                  <c:v>938</c:v>
                </c:pt>
                <c:pt idx="208">
                  <c:v>1778</c:v>
                </c:pt>
                <c:pt idx="209">
                  <c:v>1638</c:v>
                </c:pt>
                <c:pt idx="210">
                  <c:v>154</c:v>
                </c:pt>
                <c:pt idx="211">
                  <c:v>9835</c:v>
                </c:pt>
                <c:pt idx="212">
                  <c:v>7273</c:v>
                </c:pt>
                <c:pt idx="213">
                  <c:v>6909</c:v>
                </c:pt>
                <c:pt idx="214">
                  <c:v>3920</c:v>
                </c:pt>
                <c:pt idx="215">
                  <c:v>4858</c:v>
                </c:pt>
                <c:pt idx="216">
                  <c:v>3549</c:v>
                </c:pt>
                <c:pt idx="217">
                  <c:v>966</c:v>
                </c:pt>
                <c:pt idx="218">
                  <c:v>385</c:v>
                </c:pt>
                <c:pt idx="219">
                  <c:v>2219</c:v>
                </c:pt>
                <c:pt idx="220">
                  <c:v>2954</c:v>
                </c:pt>
                <c:pt idx="221">
                  <c:v>280</c:v>
                </c:pt>
                <c:pt idx="222">
                  <c:v>6118</c:v>
                </c:pt>
                <c:pt idx="223">
                  <c:v>4802</c:v>
                </c:pt>
                <c:pt idx="224">
                  <c:v>4137</c:v>
                </c:pt>
                <c:pt idx="225">
                  <c:v>2023</c:v>
                </c:pt>
                <c:pt idx="226">
                  <c:v>9051</c:v>
                </c:pt>
                <c:pt idx="227">
                  <c:v>2919</c:v>
                </c:pt>
                <c:pt idx="228">
                  <c:v>5915</c:v>
                </c:pt>
                <c:pt idx="229">
                  <c:v>2562</c:v>
                </c:pt>
                <c:pt idx="230">
                  <c:v>8813</c:v>
                </c:pt>
                <c:pt idx="231">
                  <c:v>6111</c:v>
                </c:pt>
                <c:pt idx="232">
                  <c:v>3507</c:v>
                </c:pt>
                <c:pt idx="233">
                  <c:v>4319</c:v>
                </c:pt>
                <c:pt idx="234">
                  <c:v>609</c:v>
                </c:pt>
                <c:pt idx="235">
                  <c:v>6370</c:v>
                </c:pt>
                <c:pt idx="236">
                  <c:v>5474</c:v>
                </c:pt>
                <c:pt idx="237">
                  <c:v>3164</c:v>
                </c:pt>
                <c:pt idx="238">
                  <c:v>1302</c:v>
                </c:pt>
                <c:pt idx="239">
                  <c:v>7308</c:v>
                </c:pt>
                <c:pt idx="240">
                  <c:v>6132</c:v>
                </c:pt>
                <c:pt idx="241">
                  <c:v>3472</c:v>
                </c:pt>
                <c:pt idx="242">
                  <c:v>9660</c:v>
                </c:pt>
                <c:pt idx="243">
                  <c:v>2436</c:v>
                </c:pt>
                <c:pt idx="244">
                  <c:v>9506</c:v>
                </c:pt>
                <c:pt idx="245">
                  <c:v>245</c:v>
                </c:pt>
                <c:pt idx="246">
                  <c:v>2702</c:v>
                </c:pt>
                <c:pt idx="247">
                  <c:v>700</c:v>
                </c:pt>
                <c:pt idx="248">
                  <c:v>3759</c:v>
                </c:pt>
                <c:pt idx="249">
                  <c:v>1589</c:v>
                </c:pt>
                <c:pt idx="250">
                  <c:v>5194</c:v>
                </c:pt>
                <c:pt idx="251">
                  <c:v>945</c:v>
                </c:pt>
                <c:pt idx="252">
                  <c:v>1988</c:v>
                </c:pt>
                <c:pt idx="253">
                  <c:v>6734</c:v>
                </c:pt>
                <c:pt idx="254">
                  <c:v>217</c:v>
                </c:pt>
                <c:pt idx="255">
                  <c:v>6279</c:v>
                </c:pt>
                <c:pt idx="256">
                  <c:v>4424</c:v>
                </c:pt>
                <c:pt idx="257">
                  <c:v>189</c:v>
                </c:pt>
                <c:pt idx="258">
                  <c:v>490</c:v>
                </c:pt>
                <c:pt idx="259">
                  <c:v>434</c:v>
                </c:pt>
                <c:pt idx="260">
                  <c:v>10129</c:v>
                </c:pt>
                <c:pt idx="261">
                  <c:v>1652</c:v>
                </c:pt>
                <c:pt idx="262">
                  <c:v>6433</c:v>
                </c:pt>
                <c:pt idx="263">
                  <c:v>2212</c:v>
                </c:pt>
                <c:pt idx="264">
                  <c:v>609</c:v>
                </c:pt>
                <c:pt idx="265">
                  <c:v>1638</c:v>
                </c:pt>
                <c:pt idx="266">
                  <c:v>3829</c:v>
                </c:pt>
                <c:pt idx="267">
                  <c:v>5775</c:v>
                </c:pt>
                <c:pt idx="268">
                  <c:v>1071</c:v>
                </c:pt>
                <c:pt idx="269">
                  <c:v>5019</c:v>
                </c:pt>
                <c:pt idx="270">
                  <c:v>2863</c:v>
                </c:pt>
                <c:pt idx="271">
                  <c:v>1617</c:v>
                </c:pt>
                <c:pt idx="272">
                  <c:v>6818</c:v>
                </c:pt>
                <c:pt idx="273">
                  <c:v>6657</c:v>
                </c:pt>
                <c:pt idx="274">
                  <c:v>2919</c:v>
                </c:pt>
                <c:pt idx="275">
                  <c:v>3094</c:v>
                </c:pt>
                <c:pt idx="276">
                  <c:v>2989</c:v>
                </c:pt>
                <c:pt idx="277">
                  <c:v>2268</c:v>
                </c:pt>
                <c:pt idx="278">
                  <c:v>4753</c:v>
                </c:pt>
                <c:pt idx="279">
                  <c:v>7511</c:v>
                </c:pt>
                <c:pt idx="280">
                  <c:v>4326</c:v>
                </c:pt>
                <c:pt idx="281">
                  <c:v>4935</c:v>
                </c:pt>
                <c:pt idx="282">
                  <c:v>4781</c:v>
                </c:pt>
                <c:pt idx="283">
                  <c:v>7483</c:v>
                </c:pt>
                <c:pt idx="284">
                  <c:v>6860</c:v>
                </c:pt>
                <c:pt idx="285">
                  <c:v>9002</c:v>
                </c:pt>
                <c:pt idx="286">
                  <c:v>1400</c:v>
                </c:pt>
                <c:pt idx="287">
                  <c:v>4053</c:v>
                </c:pt>
                <c:pt idx="288">
                  <c:v>2149</c:v>
                </c:pt>
                <c:pt idx="289">
                  <c:v>3640</c:v>
                </c:pt>
                <c:pt idx="290">
                  <c:v>630</c:v>
                </c:pt>
                <c:pt idx="291">
                  <c:v>2429</c:v>
                </c:pt>
                <c:pt idx="292">
                  <c:v>2142</c:v>
                </c:pt>
                <c:pt idx="293">
                  <c:v>6454</c:v>
                </c:pt>
                <c:pt idx="294">
                  <c:v>4487</c:v>
                </c:pt>
                <c:pt idx="295">
                  <c:v>938</c:v>
                </c:pt>
                <c:pt idx="296">
                  <c:v>8841</c:v>
                </c:pt>
                <c:pt idx="297">
                  <c:v>4018</c:v>
                </c:pt>
                <c:pt idx="298">
                  <c:v>714</c:v>
                </c:pt>
                <c:pt idx="299">
                  <c:v>3850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2C-4F31-8951-13AFE8FFA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170672"/>
        <c:axId val="1804169424"/>
      </c:scatterChart>
      <c:valAx>
        <c:axId val="180417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169424"/>
        <c:crosses val="autoZero"/>
        <c:crossBetween val="midCat"/>
      </c:valAx>
      <c:valAx>
        <c:axId val="18041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17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AMOUNT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AMOUNT</a:t>
          </a:r>
        </a:p>
      </cx:txPr>
    </cx:title>
    <cx:plotArea>
      <cx:plotAreaRegion>
        <cx:series layoutId="clusteredColumn" uniqueId="{6D671E10-7582-4FA5-9B4B-7A77F52C88FE}">
          <cx:tx>
            <cx:txData>
              <cx:f/>
              <cx:v>Amount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Amount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Amount</a:t>
          </a:r>
        </a:p>
      </cx:txPr>
    </cx:title>
    <cx:plotArea>
      <cx:plotAreaRegion>
        <cx:series layoutId="boxWhisker" uniqueId="{506EF734-5EB1-48AC-BB65-9BFB6A58AFC8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Amount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Amount</a:t>
          </a:r>
        </a:p>
      </cx:txPr>
    </cx:title>
    <cx:plotArea>
      <cx:plotAreaRegion>
        <cx:series layoutId="boxWhisker" uniqueId="{506EF734-5EB1-48AC-BB65-9BFB6A58AFC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11</xdr:col>
      <xdr:colOff>2314878</xdr:colOff>
      <xdr:row>2</xdr:row>
      <xdr:rowOff>0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68AC9-19DD-4335-B308-50805292D4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8740140" y="152482"/>
          <a:ext cx="2314878" cy="69333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4237CC5-F7F9-4F1C-8B55-CBFBF39272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57595"/>
          <a:ext cx="1261705" cy="120455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311728</xdr:colOff>
      <xdr:row>5</xdr:row>
      <xdr:rowOff>117398</xdr:rowOff>
    </xdr:from>
    <xdr:to>
      <xdr:col>15</xdr:col>
      <xdr:colOff>519545</xdr:colOff>
      <xdr:row>20</xdr:row>
      <xdr:rowOff>145107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3">
              <a:extLst>
                <a:ext uri="{FF2B5EF4-FFF2-40B4-BE49-F238E27FC236}">
                  <a16:creationId xmlns:a16="http://schemas.microsoft.com/office/drawing/2014/main" id="{6368E160-9035-48C9-8566-4BFA6AEFC3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5528" y="856538"/>
              <a:ext cx="4962697" cy="27785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101989</xdr:colOff>
      <xdr:row>2</xdr:row>
      <xdr:rowOff>5276</xdr:rowOff>
    </xdr:from>
    <xdr:to>
      <xdr:col>7</xdr:col>
      <xdr:colOff>158261</xdr:colOff>
      <xdr:row>15</xdr:row>
      <xdr:rowOff>110051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ales Person">
              <a:extLst>
                <a:ext uri="{FF2B5EF4-FFF2-40B4-BE49-F238E27FC236}">
                  <a16:creationId xmlns:a16="http://schemas.microsoft.com/office/drawing/2014/main" id="{9453DFB2-4E0E-461A-A261-26B78F720D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Pers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0897" y="186984"/>
              <a:ext cx="1638887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384810</xdr:colOff>
      <xdr:row>2</xdr:row>
      <xdr:rowOff>85090</xdr:rowOff>
    </xdr:from>
    <xdr:to>
      <xdr:col>10</xdr:col>
      <xdr:colOff>681990</xdr:colOff>
      <xdr:row>22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9457F3E-BB01-4D69-A3A5-59A9238356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4810" y="269240"/>
              <a:ext cx="1884680" cy="3658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167640</xdr:colOff>
      <xdr:row>3</xdr:row>
      <xdr:rowOff>80010</xdr:rowOff>
    </xdr:from>
    <xdr:to>
      <xdr:col>17</xdr:col>
      <xdr:colOff>91440</xdr:colOff>
      <xdr:row>22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5A631254-E683-4B60-8781-2C3CA20C12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84920" y="445770"/>
              <a:ext cx="4678680" cy="3448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17</xdr:col>
      <xdr:colOff>476250</xdr:colOff>
      <xdr:row>4</xdr:row>
      <xdr:rowOff>125730</xdr:rowOff>
    </xdr:from>
    <xdr:to>
      <xdr:col>23</xdr:col>
      <xdr:colOff>293370</xdr:colOff>
      <xdr:row>21</xdr:row>
      <xdr:rowOff>26670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7D8B889-6888-447D-8A6A-6936755CC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134230</xdr:colOff>
      <xdr:row>2</xdr:row>
      <xdr:rowOff>52167</xdr:rowOff>
    </xdr:from>
    <xdr:to>
      <xdr:col>6</xdr:col>
      <xdr:colOff>460718</xdr:colOff>
      <xdr:row>15</xdr:row>
      <xdr:rowOff>140530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Geography">
              <a:extLst>
                <a:ext uri="{FF2B5EF4-FFF2-40B4-BE49-F238E27FC236}">
                  <a16:creationId xmlns:a16="http://schemas.microsoft.com/office/drawing/2014/main" id="{4F3A8EC9-1E1A-4071-A388-16C7C7F047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ograph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68030" y="597290"/>
              <a:ext cx="1827042" cy="2450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Javier Sánchez Álvarez" refreshedDate="45639.958998726848" createdVersion="7" refreshedVersion="7" minRefreshableVersion="3" recordCount="300" xr:uid="{F93E3890-E8E3-4A0B-BB3E-914E4AE250A1}">
  <cacheSource type="worksheet">
    <worksheetSource name="data[[Sales Person]:[Units]]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/>
    </cacheField>
    <cacheField name="Amount" numFmtId="164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</cacheFields>
  <extLst>
    <ext xmlns:x14="http://schemas.microsoft.com/office/spreadsheetml/2009/9/main" uri="{725AE2AE-9491-48be-B2B4-4EB974FC3084}">
      <x14:pivotCacheDefinition pivotCacheId="114697443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ristian Javier Sánchez Álvarez" refreshedDate="45640.486252083334" backgroundQuery="1" createdVersion="7" refreshedVersion="7" minRefreshableVersion="3" recordCount="0" supportSubquery="1" supportAdvancedDrill="1" xr:uid="{7F2664A4-8C67-410A-835E-E479908199BF}">
  <cacheSource type="external" connectionId="1"/>
  <cacheFields count="2">
    <cacheField name="[data].[Product].[Product]" caption="Product" numFmtId="0" hierarchy="2" level="1">
      <sharedItems count="5">
        <s v="85% Dark Bars"/>
        <s v="After Nines"/>
        <s v="Baker's Choco Chips"/>
        <s v="Peanut Butter Cubes"/>
        <s v="Raspberry Choco"/>
      </sharedItems>
    </cacheField>
    <cacheField name="[Measures].[Sales per unit]" caption="Sales per unit" numFmtId="0" hierarchy="10" level="32767"/>
  </cacheFields>
  <cacheHierarchies count="15">
    <cacheHierarchy uniqueName="[data].[Sales Person]" caption="Sales Person" attribute="1" defaultMemberUniqueName="[data].[Sales Person].[All]" allUniqueName="[data].[Sales Person].[All]" dimensionUniqueName="[data]" displayFolder="" count="0" memberValueDatatype="130" unbalanced="0"/>
    <cacheHierarchy uniqueName="[data].[Geography]" caption="Geography" attribute="1" defaultMemberUniqueName="[data].[Geography].[All]" allUniqueName="[data].[Geography].[All]" dimensionUniqueName="[data]" displayFolder="" count="0" memberValueDatatype="130" unbalanced="0"/>
    <cacheHierarchy uniqueName="[data].[Product]" caption="Product" attribute="1" defaultMemberUniqueName="[data].[Product].[All]" allUniqueName="[data].[Product].[All]" dimensionUniqueName="[data]" displayFolder="" count="2" memberValueDatatype="130" unbalanced="0">
      <fieldsUsage count="2">
        <fieldUsage x="-1"/>
        <fieldUsage x="0"/>
      </fieldsUsage>
    </cacheHierarchy>
    <cacheHierarchy uniqueName="[data].[Amount]" caption="Amount" attribute="1" defaultMemberUniqueName="[data].[Amount].[All]" allUniqueName="[data].[Amount].[All]" dimensionUniqueName="[data]" displayFolder="" count="0" memberValueDatatype="20" unbalanced="0"/>
    <cacheHierarchy uniqueName="[data].[Units]" caption="Units" attribute="1" defaultMemberUniqueName="[data].[Units].[All]" allUniqueName="[data].[Units].[All]" dimensionUniqueName="[data]" displayFolder="" count="0" memberValueDatatype="20" unbalanced="0"/>
    <cacheHierarchy uniqueName="[data].[Cost per unit]" caption="Cost per unit" attribute="1" defaultMemberUniqueName="[data].[Cost per unit].[All]" allUniqueName="[data].[Cost per unit].[All]" dimensionUniqueName="[data]" displayFolder="" count="0" memberValueDatatype="5" unbalanced="0"/>
    <cacheHierarchy uniqueName="[data].[Cost]" caption="Cost" attribute="1" defaultMemberUniqueName="[data].[Cost].[All]" allUniqueName="[data].[Cost].[All]" dimensionUniqueName="[data]" displayFolder="" count="0" memberValueDatatype="5" unbalanced="0"/>
    <cacheHierarchy uniqueName="[Measures].[Suma de Amount]" caption="Suma de Amount" measure="1" displayFolder="" measureGroup="data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de Units]" caption="Suma de Units" measure="1" displayFolder="" measureGroup="data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de Cost]" caption="Suma de Cost" measure="1" displayFolder="" measureGroup="data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ales per unit]" caption="Sales per unit" measure="1" displayFolder="" measureGroup="data" count="0" oneField="1">
      <fieldsUsage count="1">
        <fieldUsage x="1"/>
      </fieldsUsage>
    </cacheHierarchy>
    <cacheHierarchy uniqueName="[Measures].[Total profit]" caption="Total profit" measure="1" displayFolder="" measureGroup="data" count="0"/>
    <cacheHierarchy uniqueName="[Measures].[% profit]" caption="% profit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ristian Javier Sánchez Álvarez" refreshedDate="45640.486250462964" backgroundQuery="1" createdVersion="7" refreshedVersion="7" minRefreshableVersion="3" recordCount="0" supportSubquery="1" supportAdvancedDrill="1" xr:uid="{F7B57F06-146C-4561-B9EF-14BE934EDB9D}">
  <cacheSource type="external" connectionId="1"/>
  <cacheFields count="3">
    <cacheField name="[data].[Geography].[Geography]" caption="Geography" numFmtId="0" hierarchy="1" level="1">
      <sharedItems count="6">
        <s v="Australia"/>
        <s v="Canada"/>
        <s v="India"/>
        <s v="New Zealand"/>
        <s v="UK"/>
        <s v="USA"/>
      </sharedItems>
    </cacheField>
    <cacheField name="[Measures].[Suma de Amount]" caption="Suma de Amount" numFmtId="0" hierarchy="7" level="32767"/>
    <cacheField name="[data].[Sales Person].[Sales Person]" caption="Sales Person" numFmtId="0" level="1">
      <sharedItems count="4">
        <s v="Gigi Bohling"/>
        <s v="Ches Bonnell"/>
        <s v="Barr Faughny"/>
        <s v="Ram Mahesh"/>
      </sharedItems>
    </cacheField>
  </cacheFields>
  <cacheHierarchies count="15">
    <cacheHierarchy uniqueName="[data].[Sales Person]" caption="Sales Person" attribute="1" defaultMemberUniqueName="[data].[Sales Person].[All]" allUniqueName="[data].[Sales Person].[All]" dimensionUniqueName="[data]" displayFolder="" count="2" memberValueDatatype="130" unbalanced="0">
      <fieldsUsage count="2">
        <fieldUsage x="-1"/>
        <fieldUsage x="2"/>
      </fieldsUsage>
    </cacheHierarchy>
    <cacheHierarchy uniqueName="[data].[Geography]" caption="Geography" attribute="1" defaultMemberUniqueName="[data].[Geography].[All]" allUniqueName="[data].[Geography].[All]" dimensionUniqueName="[data]" displayFolder="" count="2" memberValueDatatype="130" unbalanced="0">
      <fieldsUsage count="2">
        <fieldUsage x="-1"/>
        <fieldUsage x="0"/>
      </fieldsUsage>
    </cacheHierarchy>
    <cacheHierarchy uniqueName="[data].[Product]" caption="Product" attribute="1" defaultMemberUniqueName="[data].[Product].[All]" allUniqueName="[data].[Product].[All]" dimensionUniqueName="[data]" displayFolder="" count="0" memberValueDatatype="130" unbalanced="0"/>
    <cacheHierarchy uniqueName="[data].[Amount]" caption="Amount" attribute="1" defaultMemberUniqueName="[data].[Amount].[All]" allUniqueName="[data].[Amount].[All]" dimensionUniqueName="[data]" displayFolder="" count="0" memberValueDatatype="20" unbalanced="0"/>
    <cacheHierarchy uniqueName="[data].[Units]" caption="Units" attribute="1" defaultMemberUniqueName="[data].[Units].[All]" allUniqueName="[data].[Units].[All]" dimensionUniqueName="[data]" displayFolder="" count="0" memberValueDatatype="20" unbalanced="0"/>
    <cacheHierarchy uniqueName="[data].[Cost per unit]" caption="Cost per unit" attribute="1" defaultMemberUniqueName="[data].[Cost per unit].[All]" allUniqueName="[data].[Cost per unit].[All]" dimensionUniqueName="[data]" displayFolder="" count="0" memberValueDatatype="5" unbalanced="0"/>
    <cacheHierarchy uniqueName="[data].[Cost]" caption="Cost" attribute="1" defaultMemberUniqueName="[data].[Cost].[All]" allUniqueName="[data].[Cost].[All]" dimensionUniqueName="[data]" displayFolder="" count="0" memberValueDatatype="5" unbalanced="0"/>
    <cacheHierarchy uniqueName="[Measures].[Suma de Amount]" caption="Suma de Amount" measure="1" displayFolder="" measureGroup="data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de Units]" caption="Suma de Units" measure="1" displayFolder="" measureGroup="data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de Cost]" caption="Suma de Cost" measure="1" displayFolder="" measureGroup="data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ales per unit]" caption="Sales per unit" measure="1" displayFolder="" measureGroup="data" count="0"/>
    <cacheHierarchy uniqueName="[Measures].[Total profit]" caption="Total profit" measure="1" displayFolder="" measureGroup="data" count="0"/>
    <cacheHierarchy uniqueName="[Measures].[% profit]" caption="% profit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ristian Javier Sánchez Álvarez" refreshedDate="45641.831480787034" backgroundQuery="1" createdVersion="7" refreshedVersion="7" minRefreshableVersion="3" recordCount="0" supportSubquery="1" supportAdvancedDrill="1" xr:uid="{64B817ED-B6BF-43F4-9546-99AC4A1AB3D4}">
  <cacheSource type="external" connectionId="1"/>
  <cacheFields count="3">
    <cacheField name="[data].[Product].[Product]" caption="Product" numFmtId="0" hierarchy="2" level="1">
      <sharedItems count="22">
        <s v="50% Dark Bites"/>
        <s v="70% Dark Bites"/>
        <s v="85% Dark Bars"/>
        <s v="99% Dark &amp; Pure"/>
        <s v="After Nines"/>
        <s v="Almond Choco"/>
        <s v="Baker's Choco Chips"/>
        <s v="Caramel Stuffed Bars"/>
        <s v="Choco Coated Almonds"/>
        <s v="Drinking Coco"/>
        <s v="Eclairs"/>
        <s v="Fruit &amp; Nut Bars"/>
        <s v="Manuka Honey Choco"/>
        <s v="Milk Bars"/>
        <s v="Mint Chip Choco"/>
        <s v="Orange Choco"/>
        <s v="Organic Choco Syrup"/>
        <s v="Peanut Butter Cubes"/>
        <s v="Raspberry Choco"/>
        <s v="Smooth Sliky Salty"/>
        <s v="Spicy Special Slims"/>
        <s v="White Choc"/>
      </sharedItems>
    </cacheField>
    <cacheField name="[Measures].[Total profit]" caption="Total profit" numFmtId="0" hierarchy="11" level="32767"/>
    <cacheField name="[data].[Geography].[Geography]" caption="Geography" numFmtId="0" hierarchy="1" level="1">
      <sharedItems containsSemiMixedTypes="0" containsNonDate="0" containsString="0"/>
    </cacheField>
  </cacheFields>
  <cacheHierarchies count="15">
    <cacheHierarchy uniqueName="[data].[Sales Person]" caption="Sales Person" attribute="1" defaultMemberUniqueName="[data].[Sales Person].[All]" allUniqueName="[data].[Sales Person].[All]" dimensionUniqueName="[data]" displayFolder="" count="0" memberValueDatatype="130" unbalanced="0"/>
    <cacheHierarchy uniqueName="[data].[Geography]" caption="Geography" attribute="1" defaultMemberUniqueName="[data].[Geography].[All]" allUniqueName="[data].[Geography].[All]" dimensionUniqueName="[data]" displayFolder="" count="2" memberValueDatatype="130" unbalanced="0">
      <fieldsUsage count="2">
        <fieldUsage x="-1"/>
        <fieldUsage x="2"/>
      </fieldsUsage>
    </cacheHierarchy>
    <cacheHierarchy uniqueName="[data].[Product]" caption="Product" attribute="1" defaultMemberUniqueName="[data].[Product].[All]" allUniqueName="[data].[Product].[All]" dimensionUniqueName="[data]" displayFolder="" count="2" memberValueDatatype="130" unbalanced="0">
      <fieldsUsage count="2">
        <fieldUsage x="-1"/>
        <fieldUsage x="0"/>
      </fieldsUsage>
    </cacheHierarchy>
    <cacheHierarchy uniqueName="[data].[Amount]" caption="Amount" attribute="1" defaultMemberUniqueName="[data].[Amount].[All]" allUniqueName="[data].[Amount].[All]" dimensionUniqueName="[data]" displayFolder="" count="0" memberValueDatatype="20" unbalanced="0"/>
    <cacheHierarchy uniqueName="[data].[Units]" caption="Units" attribute="1" defaultMemberUniqueName="[data].[Units].[All]" allUniqueName="[data].[Units].[All]" dimensionUniqueName="[data]" displayFolder="" count="0" memberValueDatatype="20" unbalanced="0"/>
    <cacheHierarchy uniqueName="[data].[Cost per unit]" caption="Cost per unit" attribute="1" defaultMemberUniqueName="[data].[Cost per unit].[All]" allUniqueName="[data].[Cost per unit].[All]" dimensionUniqueName="[data]" displayFolder="" count="0" memberValueDatatype="5" unbalanced="0"/>
    <cacheHierarchy uniqueName="[data].[Cost]" caption="Cost" attribute="1" defaultMemberUniqueName="[data].[Cost].[All]" allUniqueName="[data].[Cost].[All]" dimensionUniqueName="[data]" displayFolder="" count="0" memberValueDatatype="5" unbalanced="0"/>
    <cacheHierarchy uniqueName="[Measures].[Suma de Amount]" caption="Suma de Amount" measure="1" displayFolder="" measureGroup="data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de Units]" caption="Suma de Units" measure="1" displayFolder="" measureGroup="data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de Cost]" caption="Suma de Cost" measure="1" displayFolder="" measureGroup="data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ales per unit]" caption="Sales per unit" measure="1" displayFolder="" measureGroup="data" count="0"/>
    <cacheHierarchy uniqueName="[Measures].[Total profit]" caption="Total profit" measure="1" displayFolder="" measureGroup="data" count="0" oneField="1">
      <fieldsUsage count="1">
        <fieldUsage x="1"/>
      </fieldsUsage>
    </cacheHierarchy>
    <cacheHierarchy uniqueName="[Measures].[% profit]" caption="% profit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ristian Javier Sánchez Álvarez" refreshedDate="45641.865465972223" backgroundQuery="1" createdVersion="7" refreshedVersion="7" minRefreshableVersion="3" recordCount="0" supportSubquery="1" supportAdvancedDrill="1" xr:uid="{A878C218-2C7D-4E93-A200-5A3FC6828EBE}">
  <cacheSource type="external" connectionId="1"/>
  <cacheFields count="5">
    <cacheField name="[data].[Product].[Product]" caption="Product" numFmtId="0" hierarchy="2" level="1">
      <sharedItems count="22">
        <s v="50% Dark Bites"/>
        <s v="70% Dark Bites"/>
        <s v="85% Dark Bars"/>
        <s v="99% Dark &amp; Pure"/>
        <s v="After Nines"/>
        <s v="Almond Choco"/>
        <s v="Baker's Choco Chips"/>
        <s v="Caramel Stuffed Bars"/>
        <s v="Choco Coated Almonds"/>
        <s v="Drinking Coco"/>
        <s v="Eclairs"/>
        <s v="Fruit &amp; Nut Bars"/>
        <s v="Manuka Honey Choco"/>
        <s v="Milk Bars"/>
        <s v="Mint Chip Choco"/>
        <s v="Orange Choco"/>
        <s v="Organic Choco Syrup"/>
        <s v="Peanut Butter Cubes"/>
        <s v="Raspberry Choco"/>
        <s v="Smooth Sliky Salty"/>
        <s v="Spicy Special Slims"/>
        <s v="White Choc"/>
      </sharedItems>
    </cacheField>
    <cacheField name="[Measures].[Suma de Amount]" caption="Suma de Amount" numFmtId="0" hierarchy="7" level="32767"/>
    <cacheField name="[Measures].[Suma de Cost]" caption="Suma de Cost" numFmtId="0" hierarchy="9" level="32767"/>
    <cacheField name="[Measures].[Total profit]" caption="Total profit" numFmtId="0" hierarchy="11" level="32767"/>
    <cacheField name="[Measures].[% profit]" caption="% profit" numFmtId="0" hierarchy="12" level="32767"/>
  </cacheFields>
  <cacheHierarchies count="15">
    <cacheHierarchy uniqueName="[data].[Sales Person]" caption="Sales Person" attribute="1" defaultMemberUniqueName="[data].[Sales Person].[All]" allUniqueName="[data].[Sales Person].[All]" dimensionUniqueName="[data]" displayFolder="" count="0" memberValueDatatype="130" unbalanced="0"/>
    <cacheHierarchy uniqueName="[data].[Geography]" caption="Geography" attribute="1" defaultMemberUniqueName="[data].[Geography].[All]" allUniqueName="[data].[Geography].[All]" dimensionUniqueName="[data]" displayFolder="" count="0" memberValueDatatype="130" unbalanced="0"/>
    <cacheHierarchy uniqueName="[data].[Product]" caption="Product" attribute="1" defaultMemberUniqueName="[data].[Product].[All]" allUniqueName="[data].[Product].[All]" dimensionUniqueName="[data]" displayFolder="" count="2" memberValueDatatype="130" unbalanced="0">
      <fieldsUsage count="2">
        <fieldUsage x="-1"/>
        <fieldUsage x="0"/>
      </fieldsUsage>
    </cacheHierarchy>
    <cacheHierarchy uniqueName="[data].[Amount]" caption="Amount" attribute="1" defaultMemberUniqueName="[data].[Amount].[All]" allUniqueName="[data].[Amount].[All]" dimensionUniqueName="[data]" displayFolder="" count="0" memberValueDatatype="20" unbalanced="0"/>
    <cacheHierarchy uniqueName="[data].[Units]" caption="Units" attribute="1" defaultMemberUniqueName="[data].[Units].[All]" allUniqueName="[data].[Units].[All]" dimensionUniqueName="[data]" displayFolder="" count="0" memberValueDatatype="20" unbalanced="0"/>
    <cacheHierarchy uniqueName="[data].[Cost per unit]" caption="Cost per unit" attribute="1" defaultMemberUniqueName="[data].[Cost per unit].[All]" allUniqueName="[data].[Cost per unit].[All]" dimensionUniqueName="[data]" displayFolder="" count="0" memberValueDatatype="5" unbalanced="0"/>
    <cacheHierarchy uniqueName="[data].[Cost]" caption="Cost" attribute="1" defaultMemberUniqueName="[data].[Cost].[All]" allUniqueName="[data].[Cost].[All]" dimensionUniqueName="[data]" displayFolder="" count="0" memberValueDatatype="5" unbalanced="0"/>
    <cacheHierarchy uniqueName="[Measures].[Suma de Amount]" caption="Suma de Amount" measure="1" displayFolder="" measureGroup="data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de Units]" caption="Suma de Units" measure="1" displayFolder="" measureGroup="data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de Cost]" caption="Suma de Cost" measure="1" displayFolder="" measureGroup="data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ales per unit]" caption="Sales per unit" measure="1" displayFolder="" measureGroup="data" count="0"/>
    <cacheHierarchy uniqueName="[Measures].[Total profit]" caption="Total profit" measure="1" displayFolder="" measureGroup="data" count="0" oneField="1">
      <fieldsUsage count="1">
        <fieldUsage x="3"/>
      </fieldsUsage>
    </cacheHierarchy>
    <cacheHierarchy uniqueName="[Measures].[% profit]" caption="% profit" measure="1" displayFolder="" measureGroup="data" count="0" oneField="1">
      <fieldsUsage count="1">
        <fieldUsage x="4"/>
      </fieldsUsage>
    </cacheHierarchy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ristian Javier Sánchez Álvarez" refreshedDate="45640.491587500001" backgroundQuery="1" createdVersion="3" refreshedVersion="7" minRefreshableVersion="3" recordCount="0" supportSubquery="1" supportAdvancedDrill="1" xr:uid="{8687B8FA-42A8-4429-B852-05F97BE44FBC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14">
    <cacheHierarchy uniqueName="[data].[Sales Person]" caption="Sales Person" attribute="1" defaultMemberUniqueName="[data].[Sales Person].[All]" allUniqueName="[data].[Sales Person].[All]" dimensionUniqueName="[data]" displayFolder="" count="0" memberValueDatatype="130" unbalanced="0"/>
    <cacheHierarchy uniqueName="[data].[Geography]" caption="Geography" attribute="1" defaultMemberUniqueName="[data].[Geography].[All]" allUniqueName="[data].[Geography].[All]" dimensionUniqueName="[data]" displayFolder="" count="2" memberValueDatatype="130" unbalanced="0"/>
    <cacheHierarchy uniqueName="[data].[Product]" caption="Product" attribute="1" defaultMemberUniqueName="[data].[Product].[All]" allUniqueName="[data].[Product].[All]" dimensionUniqueName="[data]" displayFolder="" count="0" memberValueDatatype="130" unbalanced="0"/>
    <cacheHierarchy uniqueName="[data].[Amount]" caption="Amount" attribute="1" defaultMemberUniqueName="[data].[Amount].[All]" allUniqueName="[data].[Amount].[All]" dimensionUniqueName="[data]" displayFolder="" count="0" memberValueDatatype="20" unbalanced="0"/>
    <cacheHierarchy uniqueName="[data].[Units]" caption="Units" attribute="1" defaultMemberUniqueName="[data].[Units].[All]" allUniqueName="[data].[Units].[All]" dimensionUniqueName="[data]" displayFolder="" count="0" memberValueDatatype="20" unbalanced="0"/>
    <cacheHierarchy uniqueName="[data].[Cost per unit]" caption="Cost per unit" attribute="1" defaultMemberUniqueName="[data].[Cost per unit].[All]" allUniqueName="[data].[Cost per unit].[All]" dimensionUniqueName="[data]" displayFolder="" count="0" memberValueDatatype="5" unbalanced="0"/>
    <cacheHierarchy uniqueName="[data].[Cost]" caption="Cost" attribute="1" defaultMemberUniqueName="[data].[Cost].[All]" allUniqueName="[data].[Cost].[All]" dimensionUniqueName="[data]" displayFolder="" count="0" memberValueDatatype="5" unbalanced="0"/>
    <cacheHierarchy uniqueName="[Measures].[Suma de Amount]" caption="Suma de Amount" measure="1" displayFolder="" measureGroup="data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de Units]" caption="Suma de Units" measure="1" displayFolder="" measureGroup="data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a de Cost]" caption="Suma de Cost" measure="1" displayFolder="" measureGroup="data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ales per unit]" caption="Sales per unit" measure="1" displayFolder="" measureGroup="data" count="0"/>
    <cacheHierarchy uniqueName="[Measures].[Total profit]" caption="Total profit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472035409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s v="70% Dark Bites"/>
    <n v="1624"/>
    <n v="114"/>
  </r>
  <r>
    <x v="1"/>
    <x v="1"/>
    <s v="Choco Coated Almonds"/>
    <n v="6706"/>
    <n v="459"/>
  </r>
  <r>
    <x v="2"/>
    <x v="1"/>
    <s v="Almond Choco"/>
    <n v="959"/>
    <n v="147"/>
  </r>
  <r>
    <x v="3"/>
    <x v="2"/>
    <s v="Drinking Coco"/>
    <n v="9632"/>
    <n v="288"/>
  </r>
  <r>
    <x v="4"/>
    <x v="3"/>
    <s v="White Choc"/>
    <n v="2100"/>
    <n v="414"/>
  </r>
  <r>
    <x v="0"/>
    <x v="1"/>
    <s v="Peanut Butter Cubes"/>
    <n v="8869"/>
    <n v="432"/>
  </r>
  <r>
    <x v="4"/>
    <x v="4"/>
    <s v="Smooth Sliky Salty"/>
    <n v="2681"/>
    <n v="54"/>
  </r>
  <r>
    <x v="1"/>
    <x v="1"/>
    <s v="After Nines"/>
    <n v="5012"/>
    <n v="210"/>
  </r>
  <r>
    <x v="5"/>
    <x v="4"/>
    <s v="50% Dark Bites"/>
    <n v="1281"/>
    <n v="75"/>
  </r>
  <r>
    <x v="6"/>
    <x v="0"/>
    <s v="50% Dark Bites"/>
    <n v="4991"/>
    <n v="12"/>
  </r>
  <r>
    <x v="7"/>
    <x v="3"/>
    <s v="White Choc"/>
    <n v="1785"/>
    <n v="462"/>
  </r>
  <r>
    <x v="8"/>
    <x v="0"/>
    <s v="Eclairs"/>
    <n v="3983"/>
    <n v="144"/>
  </r>
  <r>
    <x v="2"/>
    <x v="4"/>
    <s v="Mint Chip Choco"/>
    <n v="2646"/>
    <n v="120"/>
  </r>
  <r>
    <x v="7"/>
    <x v="5"/>
    <s v="Milk Bars"/>
    <n v="252"/>
    <n v="54"/>
  </r>
  <r>
    <x v="8"/>
    <x v="1"/>
    <s v="White Choc"/>
    <n v="2464"/>
    <n v="234"/>
  </r>
  <r>
    <x v="8"/>
    <x v="1"/>
    <s v="Manuka Honey Choco"/>
    <n v="2114"/>
    <n v="66"/>
  </r>
  <r>
    <x v="4"/>
    <x v="0"/>
    <s v="Smooth Sliky Salty"/>
    <n v="7693"/>
    <n v="87"/>
  </r>
  <r>
    <x v="6"/>
    <x v="5"/>
    <s v="Orange Choco"/>
    <n v="15610"/>
    <n v="339"/>
  </r>
  <r>
    <x v="3"/>
    <x v="5"/>
    <s v="After Nines"/>
    <n v="336"/>
    <n v="144"/>
  </r>
  <r>
    <x v="7"/>
    <x v="3"/>
    <s v="Orange Choco"/>
    <n v="9443"/>
    <n v="162"/>
  </r>
  <r>
    <x v="2"/>
    <x v="5"/>
    <s v="Fruit &amp; Nut Bars"/>
    <n v="8155"/>
    <n v="90"/>
  </r>
  <r>
    <x v="1"/>
    <x v="4"/>
    <s v="Fruit &amp; Nut Bars"/>
    <n v="1701"/>
    <n v="234"/>
  </r>
  <r>
    <x v="9"/>
    <x v="4"/>
    <s v="After Nines"/>
    <n v="2205"/>
    <n v="141"/>
  </r>
  <r>
    <x v="1"/>
    <x v="0"/>
    <s v="99% Dark &amp; Pure"/>
    <n v="1771"/>
    <n v="204"/>
  </r>
  <r>
    <x v="3"/>
    <x v="1"/>
    <s v="Raspberry Choco"/>
    <n v="2114"/>
    <n v="186"/>
  </r>
  <r>
    <x v="3"/>
    <x v="2"/>
    <s v="Milk Bars"/>
    <n v="10311"/>
    <n v="231"/>
  </r>
  <r>
    <x v="8"/>
    <x v="3"/>
    <s v="Mint Chip Choco"/>
    <n v="21"/>
    <n v="168"/>
  </r>
  <r>
    <x v="9"/>
    <x v="1"/>
    <s v="Orange Choco"/>
    <n v="1974"/>
    <n v="195"/>
  </r>
  <r>
    <x v="6"/>
    <x v="2"/>
    <s v="Fruit &amp; Nut Bars"/>
    <n v="6314"/>
    <n v="15"/>
  </r>
  <r>
    <x v="9"/>
    <x v="0"/>
    <s v="Fruit &amp; Nut Bars"/>
    <n v="4683"/>
    <n v="30"/>
  </r>
  <r>
    <x v="3"/>
    <x v="0"/>
    <s v="85% Dark Bars"/>
    <n v="6398"/>
    <n v="102"/>
  </r>
  <r>
    <x v="7"/>
    <x v="1"/>
    <s v="99% Dark &amp; Pure"/>
    <n v="553"/>
    <n v="15"/>
  </r>
  <r>
    <x v="1"/>
    <x v="3"/>
    <s v="70% Dark Bites"/>
    <n v="7021"/>
    <n v="183"/>
  </r>
  <r>
    <x v="0"/>
    <x v="3"/>
    <s v="After Nines"/>
    <n v="5817"/>
    <n v="12"/>
  </r>
  <r>
    <x v="3"/>
    <x v="3"/>
    <s v="50% Dark Bites"/>
    <n v="3976"/>
    <n v="72"/>
  </r>
  <r>
    <x v="4"/>
    <x v="4"/>
    <s v="Organic Choco Syrup"/>
    <n v="1134"/>
    <n v="282"/>
  </r>
  <r>
    <x v="7"/>
    <x v="3"/>
    <s v="Caramel Stuffed Bars"/>
    <n v="6027"/>
    <n v="144"/>
  </r>
  <r>
    <x v="4"/>
    <x v="0"/>
    <s v="Mint Chip Choco"/>
    <n v="1904"/>
    <n v="405"/>
  </r>
  <r>
    <x v="5"/>
    <x v="5"/>
    <s v="Choco Coated Almonds"/>
    <n v="3262"/>
    <n v="75"/>
  </r>
  <r>
    <x v="0"/>
    <x v="5"/>
    <s v="Organic Choco Syrup"/>
    <n v="2289"/>
    <n v="135"/>
  </r>
  <r>
    <x v="6"/>
    <x v="5"/>
    <s v="Organic Choco Syrup"/>
    <n v="6986"/>
    <n v="21"/>
  </r>
  <r>
    <x v="7"/>
    <x v="4"/>
    <s v="Fruit &amp; Nut Bars"/>
    <n v="4417"/>
    <n v="153"/>
  </r>
  <r>
    <x v="4"/>
    <x v="5"/>
    <s v="Raspberry Choco"/>
    <n v="1442"/>
    <n v="15"/>
  </r>
  <r>
    <x v="8"/>
    <x v="1"/>
    <s v="50% Dark Bites"/>
    <n v="2415"/>
    <n v="255"/>
  </r>
  <r>
    <x v="7"/>
    <x v="0"/>
    <s v="99% Dark &amp; Pure"/>
    <n v="238"/>
    <n v="18"/>
  </r>
  <r>
    <x v="4"/>
    <x v="0"/>
    <s v="Fruit &amp; Nut Bars"/>
    <n v="4949"/>
    <n v="189"/>
  </r>
  <r>
    <x v="6"/>
    <x v="4"/>
    <s v="Choco Coated Almonds"/>
    <n v="5075"/>
    <n v="21"/>
  </r>
  <r>
    <x v="8"/>
    <x v="2"/>
    <s v="Mint Chip Choco"/>
    <n v="9198"/>
    <n v="36"/>
  </r>
  <r>
    <x v="4"/>
    <x v="5"/>
    <s v="Manuka Honey Choco"/>
    <n v="3339"/>
    <n v="75"/>
  </r>
  <r>
    <x v="0"/>
    <x v="5"/>
    <s v="Eclairs"/>
    <n v="5019"/>
    <n v="156"/>
  </r>
  <r>
    <x v="6"/>
    <x v="2"/>
    <s v="Mint Chip Choco"/>
    <n v="16184"/>
    <n v="39"/>
  </r>
  <r>
    <x v="4"/>
    <x v="2"/>
    <s v="Spicy Special Slims"/>
    <n v="497"/>
    <n v="63"/>
  </r>
  <r>
    <x v="7"/>
    <x v="2"/>
    <s v="Manuka Honey Choco"/>
    <n v="8211"/>
    <n v="75"/>
  </r>
  <r>
    <x v="7"/>
    <x v="4"/>
    <s v="Caramel Stuffed Bars"/>
    <n v="6580"/>
    <n v="183"/>
  </r>
  <r>
    <x v="3"/>
    <x v="1"/>
    <s v="Milk Bars"/>
    <n v="4760"/>
    <n v="69"/>
  </r>
  <r>
    <x v="0"/>
    <x v="2"/>
    <s v="White Choc"/>
    <n v="5439"/>
    <n v="30"/>
  </r>
  <r>
    <x v="3"/>
    <x v="5"/>
    <s v="Eclairs"/>
    <n v="1463"/>
    <n v="39"/>
  </r>
  <r>
    <x v="8"/>
    <x v="5"/>
    <s v="Choco Coated Almonds"/>
    <n v="7777"/>
    <n v="504"/>
  </r>
  <r>
    <x v="2"/>
    <x v="0"/>
    <s v="Manuka Honey Choco"/>
    <n v="1085"/>
    <n v="273"/>
  </r>
  <r>
    <x v="6"/>
    <x v="0"/>
    <s v="Smooth Sliky Salty"/>
    <n v="182"/>
    <n v="48"/>
  </r>
  <r>
    <x v="4"/>
    <x v="5"/>
    <s v="Organic Choco Syrup"/>
    <n v="4242"/>
    <n v="207"/>
  </r>
  <r>
    <x v="4"/>
    <x v="2"/>
    <s v="Choco Coated Almonds"/>
    <n v="6118"/>
    <n v="9"/>
  </r>
  <r>
    <x v="9"/>
    <x v="2"/>
    <s v="Fruit &amp; Nut Bars"/>
    <n v="2317"/>
    <n v="261"/>
  </r>
  <r>
    <x v="4"/>
    <x v="4"/>
    <s v="Mint Chip Choco"/>
    <n v="938"/>
    <n v="6"/>
  </r>
  <r>
    <x v="1"/>
    <x v="0"/>
    <s v="Raspberry Choco"/>
    <n v="9709"/>
    <n v="30"/>
  </r>
  <r>
    <x v="5"/>
    <x v="5"/>
    <s v="Orange Choco"/>
    <n v="2205"/>
    <n v="138"/>
  </r>
  <r>
    <x v="5"/>
    <x v="0"/>
    <s v="Eclairs"/>
    <n v="4487"/>
    <n v="111"/>
  </r>
  <r>
    <x v="6"/>
    <x v="1"/>
    <s v="Drinking Coco"/>
    <n v="2415"/>
    <n v="15"/>
  </r>
  <r>
    <x v="0"/>
    <x v="5"/>
    <s v="99% Dark &amp; Pure"/>
    <n v="4018"/>
    <n v="162"/>
  </r>
  <r>
    <x v="6"/>
    <x v="5"/>
    <s v="99% Dark &amp; Pure"/>
    <n v="861"/>
    <n v="195"/>
  </r>
  <r>
    <x v="9"/>
    <x v="4"/>
    <s v="50% Dark Bites"/>
    <n v="5586"/>
    <n v="525"/>
  </r>
  <r>
    <x v="5"/>
    <x v="5"/>
    <s v="Peanut Butter Cubes"/>
    <n v="2226"/>
    <n v="48"/>
  </r>
  <r>
    <x v="2"/>
    <x v="5"/>
    <s v="Caramel Stuffed Bars"/>
    <n v="14329"/>
    <n v="150"/>
  </r>
  <r>
    <x v="2"/>
    <x v="5"/>
    <s v="Orange Choco"/>
    <n v="8463"/>
    <n v="492"/>
  </r>
  <r>
    <x v="6"/>
    <x v="5"/>
    <s v="Manuka Honey Choco"/>
    <n v="2891"/>
    <n v="102"/>
  </r>
  <r>
    <x v="8"/>
    <x v="2"/>
    <s v="Fruit &amp; Nut Bars"/>
    <n v="3773"/>
    <n v="165"/>
  </r>
  <r>
    <x v="3"/>
    <x v="2"/>
    <s v="Caramel Stuffed Bars"/>
    <n v="854"/>
    <n v="309"/>
  </r>
  <r>
    <x v="4"/>
    <x v="2"/>
    <s v="Eclairs"/>
    <n v="4970"/>
    <n v="156"/>
  </r>
  <r>
    <x v="2"/>
    <x v="1"/>
    <s v="Baker's Choco Chips"/>
    <n v="98"/>
    <n v="159"/>
  </r>
  <r>
    <x v="6"/>
    <x v="1"/>
    <s v="Raspberry Choco"/>
    <n v="13391"/>
    <n v="201"/>
  </r>
  <r>
    <x v="1"/>
    <x v="3"/>
    <s v="Smooth Sliky Salty"/>
    <n v="8890"/>
    <n v="210"/>
  </r>
  <r>
    <x v="7"/>
    <x v="4"/>
    <s v="Milk Bars"/>
    <n v="56"/>
    <n v="51"/>
  </r>
  <r>
    <x v="8"/>
    <x v="2"/>
    <s v="White Choc"/>
    <n v="3339"/>
    <n v="39"/>
  </r>
  <r>
    <x v="9"/>
    <x v="1"/>
    <s v="Drinking Coco"/>
    <n v="3808"/>
    <n v="279"/>
  </r>
  <r>
    <x v="9"/>
    <x v="4"/>
    <s v="Milk Bars"/>
    <n v="63"/>
    <n v="123"/>
  </r>
  <r>
    <x v="7"/>
    <x v="3"/>
    <s v="Organic Choco Syrup"/>
    <n v="7812"/>
    <n v="81"/>
  </r>
  <r>
    <x v="0"/>
    <x v="0"/>
    <s v="99% Dark &amp; Pure"/>
    <n v="7693"/>
    <n v="21"/>
  </r>
  <r>
    <x v="8"/>
    <x v="2"/>
    <s v="Caramel Stuffed Bars"/>
    <n v="973"/>
    <n v="162"/>
  </r>
  <r>
    <x v="9"/>
    <x v="1"/>
    <s v="Spicy Special Slims"/>
    <n v="567"/>
    <n v="228"/>
  </r>
  <r>
    <x v="9"/>
    <x v="2"/>
    <s v="Manuka Honey Choco"/>
    <n v="2471"/>
    <n v="342"/>
  </r>
  <r>
    <x v="6"/>
    <x v="4"/>
    <s v="Milk Bars"/>
    <n v="7189"/>
    <n v="54"/>
  </r>
  <r>
    <x v="3"/>
    <x v="1"/>
    <s v="Caramel Stuffed Bars"/>
    <n v="7455"/>
    <n v="216"/>
  </r>
  <r>
    <x v="8"/>
    <x v="5"/>
    <s v="Baker's Choco Chips"/>
    <n v="3108"/>
    <n v="54"/>
  </r>
  <r>
    <x v="4"/>
    <x v="4"/>
    <s v="White Choc"/>
    <n v="469"/>
    <n v="75"/>
  </r>
  <r>
    <x v="2"/>
    <x v="0"/>
    <s v="Fruit &amp; Nut Bars"/>
    <n v="2737"/>
    <n v="93"/>
  </r>
  <r>
    <x v="2"/>
    <x v="0"/>
    <s v="White Choc"/>
    <n v="4305"/>
    <n v="156"/>
  </r>
  <r>
    <x v="2"/>
    <x v="4"/>
    <s v="Eclairs"/>
    <n v="2408"/>
    <n v="9"/>
  </r>
  <r>
    <x v="8"/>
    <x v="2"/>
    <s v="99% Dark &amp; Pure"/>
    <n v="1281"/>
    <n v="18"/>
  </r>
  <r>
    <x v="0"/>
    <x v="1"/>
    <s v="Choco Coated Almonds"/>
    <n v="12348"/>
    <n v="234"/>
  </r>
  <r>
    <x v="8"/>
    <x v="5"/>
    <s v="Caramel Stuffed Bars"/>
    <n v="3689"/>
    <n v="312"/>
  </r>
  <r>
    <x v="5"/>
    <x v="2"/>
    <s v="99% Dark &amp; Pure"/>
    <n v="2870"/>
    <n v="300"/>
  </r>
  <r>
    <x v="7"/>
    <x v="2"/>
    <s v="Organic Choco Syrup"/>
    <n v="798"/>
    <n v="519"/>
  </r>
  <r>
    <x v="3"/>
    <x v="0"/>
    <s v="Spicy Special Slims"/>
    <n v="2933"/>
    <n v="9"/>
  </r>
  <r>
    <x v="6"/>
    <x v="1"/>
    <s v="Almond Choco"/>
    <n v="2744"/>
    <n v="9"/>
  </r>
  <r>
    <x v="0"/>
    <x v="2"/>
    <s v="Peanut Butter Cubes"/>
    <n v="9772"/>
    <n v="90"/>
  </r>
  <r>
    <x v="5"/>
    <x v="5"/>
    <s v="White Choc"/>
    <n v="1568"/>
    <n v="96"/>
  </r>
  <r>
    <x v="7"/>
    <x v="2"/>
    <s v="Mint Chip Choco"/>
    <n v="11417"/>
    <n v="21"/>
  </r>
  <r>
    <x v="0"/>
    <x v="5"/>
    <s v="Baker's Choco Chips"/>
    <n v="6748"/>
    <n v="48"/>
  </r>
  <r>
    <x v="9"/>
    <x v="2"/>
    <s v="Organic Choco Syrup"/>
    <n v="1407"/>
    <n v="72"/>
  </r>
  <r>
    <x v="1"/>
    <x v="1"/>
    <s v="Manuka Honey Choco"/>
    <n v="2023"/>
    <n v="168"/>
  </r>
  <r>
    <x v="6"/>
    <x v="3"/>
    <s v="Baker's Choco Chips"/>
    <n v="5236"/>
    <n v="51"/>
  </r>
  <r>
    <x v="3"/>
    <x v="2"/>
    <s v="99% Dark &amp; Pure"/>
    <n v="1925"/>
    <n v="192"/>
  </r>
  <r>
    <x v="5"/>
    <x v="0"/>
    <s v="50% Dark Bites"/>
    <n v="6608"/>
    <n v="225"/>
  </r>
  <r>
    <x v="4"/>
    <x v="5"/>
    <s v="Baker's Choco Chips"/>
    <n v="8008"/>
    <n v="456"/>
  </r>
  <r>
    <x v="9"/>
    <x v="5"/>
    <s v="White Choc"/>
    <n v="1428"/>
    <n v="93"/>
  </r>
  <r>
    <x v="4"/>
    <x v="5"/>
    <s v="Almond Choco"/>
    <n v="525"/>
    <n v="48"/>
  </r>
  <r>
    <x v="4"/>
    <x v="0"/>
    <s v="Drinking Coco"/>
    <n v="1505"/>
    <n v="102"/>
  </r>
  <r>
    <x v="5"/>
    <x v="1"/>
    <s v="70% Dark Bites"/>
    <n v="6755"/>
    <n v="252"/>
  </r>
  <r>
    <x v="7"/>
    <x v="0"/>
    <s v="Drinking Coco"/>
    <n v="11571"/>
    <n v="138"/>
  </r>
  <r>
    <x v="0"/>
    <x v="4"/>
    <s v="White Choc"/>
    <n v="2541"/>
    <n v="90"/>
  </r>
  <r>
    <x v="3"/>
    <x v="0"/>
    <s v="70% Dark Bites"/>
    <n v="1526"/>
    <n v="240"/>
  </r>
  <r>
    <x v="0"/>
    <x v="4"/>
    <s v="Almond Choco"/>
    <n v="6125"/>
    <n v="102"/>
  </r>
  <r>
    <x v="3"/>
    <x v="1"/>
    <s v="Organic Choco Syrup"/>
    <n v="847"/>
    <n v="129"/>
  </r>
  <r>
    <x v="1"/>
    <x v="1"/>
    <s v="Organic Choco Syrup"/>
    <n v="4753"/>
    <n v="300"/>
  </r>
  <r>
    <x v="4"/>
    <x v="4"/>
    <s v="Peanut Butter Cubes"/>
    <n v="959"/>
    <n v="135"/>
  </r>
  <r>
    <x v="5"/>
    <x v="1"/>
    <s v="85% Dark Bars"/>
    <n v="2793"/>
    <n v="114"/>
  </r>
  <r>
    <x v="5"/>
    <x v="1"/>
    <s v="50% Dark Bites"/>
    <n v="4606"/>
    <n v="63"/>
  </r>
  <r>
    <x v="5"/>
    <x v="2"/>
    <s v="Manuka Honey Choco"/>
    <n v="5551"/>
    <n v="252"/>
  </r>
  <r>
    <x v="9"/>
    <x v="2"/>
    <s v="Choco Coated Almonds"/>
    <n v="6657"/>
    <n v="303"/>
  </r>
  <r>
    <x v="5"/>
    <x v="3"/>
    <s v="Eclairs"/>
    <n v="4438"/>
    <n v="246"/>
  </r>
  <r>
    <x v="1"/>
    <x v="4"/>
    <s v="After Nines"/>
    <n v="168"/>
    <n v="84"/>
  </r>
  <r>
    <x v="5"/>
    <x v="5"/>
    <s v="Eclairs"/>
    <n v="7777"/>
    <n v="39"/>
  </r>
  <r>
    <x v="6"/>
    <x v="2"/>
    <s v="Eclairs"/>
    <n v="3339"/>
    <n v="348"/>
  </r>
  <r>
    <x v="5"/>
    <x v="0"/>
    <s v="Peanut Butter Cubes"/>
    <n v="6391"/>
    <n v="48"/>
  </r>
  <r>
    <x v="6"/>
    <x v="0"/>
    <s v="After Nines"/>
    <n v="518"/>
    <n v="75"/>
  </r>
  <r>
    <x v="5"/>
    <x v="4"/>
    <s v="Caramel Stuffed Bars"/>
    <n v="5677"/>
    <n v="258"/>
  </r>
  <r>
    <x v="4"/>
    <x v="3"/>
    <s v="Eclairs"/>
    <n v="6048"/>
    <n v="27"/>
  </r>
  <r>
    <x v="1"/>
    <x v="4"/>
    <s v="Choco Coated Almonds"/>
    <n v="3752"/>
    <n v="213"/>
  </r>
  <r>
    <x v="6"/>
    <x v="1"/>
    <s v="Manuka Honey Choco"/>
    <n v="4480"/>
    <n v="357"/>
  </r>
  <r>
    <x v="2"/>
    <x v="0"/>
    <s v="Almond Choco"/>
    <n v="259"/>
    <n v="207"/>
  </r>
  <r>
    <x v="1"/>
    <x v="0"/>
    <s v="70% Dark Bites"/>
    <n v="42"/>
    <n v="150"/>
  </r>
  <r>
    <x v="3"/>
    <x v="2"/>
    <s v="Baker's Choco Chips"/>
    <n v="98"/>
    <n v="204"/>
  </r>
  <r>
    <x v="5"/>
    <x v="1"/>
    <s v="Organic Choco Syrup"/>
    <n v="2478"/>
    <n v="21"/>
  </r>
  <r>
    <x v="3"/>
    <x v="5"/>
    <s v="Peanut Butter Cubes"/>
    <n v="7847"/>
    <n v="174"/>
  </r>
  <r>
    <x v="7"/>
    <x v="0"/>
    <s v="Eclairs"/>
    <n v="9926"/>
    <n v="201"/>
  </r>
  <r>
    <x v="1"/>
    <x v="4"/>
    <s v="Milk Bars"/>
    <n v="819"/>
    <n v="510"/>
  </r>
  <r>
    <x v="4"/>
    <x v="3"/>
    <s v="Manuka Honey Choco"/>
    <n v="3052"/>
    <n v="378"/>
  </r>
  <r>
    <x v="2"/>
    <x v="5"/>
    <s v="Spicy Special Slims"/>
    <n v="6832"/>
    <n v="27"/>
  </r>
  <r>
    <x v="7"/>
    <x v="3"/>
    <s v="Mint Chip Choco"/>
    <n v="2016"/>
    <n v="117"/>
  </r>
  <r>
    <x v="4"/>
    <x v="4"/>
    <s v="Spicy Special Slims"/>
    <n v="7322"/>
    <n v="36"/>
  </r>
  <r>
    <x v="1"/>
    <x v="1"/>
    <s v="Peanut Butter Cubes"/>
    <n v="357"/>
    <n v="126"/>
  </r>
  <r>
    <x v="2"/>
    <x v="3"/>
    <s v="White Choc"/>
    <n v="3192"/>
    <n v="72"/>
  </r>
  <r>
    <x v="5"/>
    <x v="2"/>
    <s v="After Nines"/>
    <n v="8435"/>
    <n v="42"/>
  </r>
  <r>
    <x v="0"/>
    <x v="3"/>
    <s v="Manuka Honey Choco"/>
    <n v="0"/>
    <n v="135"/>
  </r>
  <r>
    <x v="5"/>
    <x v="5"/>
    <s v="85% Dark Bars"/>
    <n v="8862"/>
    <n v="189"/>
  </r>
  <r>
    <x v="4"/>
    <x v="0"/>
    <s v="Caramel Stuffed Bars"/>
    <n v="3556"/>
    <n v="459"/>
  </r>
  <r>
    <x v="6"/>
    <x v="5"/>
    <s v="Raspberry Choco"/>
    <n v="7280"/>
    <n v="201"/>
  </r>
  <r>
    <x v="4"/>
    <x v="5"/>
    <s v="70% Dark Bites"/>
    <n v="3402"/>
    <n v="366"/>
  </r>
  <r>
    <x v="8"/>
    <x v="0"/>
    <s v="Manuka Honey Choco"/>
    <n v="4592"/>
    <n v="324"/>
  </r>
  <r>
    <x v="2"/>
    <x v="1"/>
    <s v="Raspberry Choco"/>
    <n v="7833"/>
    <n v="243"/>
  </r>
  <r>
    <x v="7"/>
    <x v="3"/>
    <s v="Spicy Special Slims"/>
    <n v="7651"/>
    <n v="213"/>
  </r>
  <r>
    <x v="0"/>
    <x v="1"/>
    <s v="70% Dark Bites"/>
    <n v="2275"/>
    <n v="447"/>
  </r>
  <r>
    <x v="0"/>
    <x v="4"/>
    <s v="Milk Bars"/>
    <n v="5670"/>
    <n v="297"/>
  </r>
  <r>
    <x v="5"/>
    <x v="1"/>
    <s v="Mint Chip Choco"/>
    <n v="2135"/>
    <n v="27"/>
  </r>
  <r>
    <x v="0"/>
    <x v="5"/>
    <s v="Fruit &amp; Nut Bars"/>
    <n v="2779"/>
    <n v="75"/>
  </r>
  <r>
    <x v="9"/>
    <x v="3"/>
    <s v="Peanut Butter Cubes"/>
    <n v="12950"/>
    <n v="30"/>
  </r>
  <r>
    <x v="5"/>
    <x v="2"/>
    <s v="Drinking Coco"/>
    <n v="2646"/>
    <n v="177"/>
  </r>
  <r>
    <x v="0"/>
    <x v="5"/>
    <s v="Peanut Butter Cubes"/>
    <n v="3794"/>
    <n v="159"/>
  </r>
  <r>
    <x v="8"/>
    <x v="1"/>
    <s v="Peanut Butter Cubes"/>
    <n v="819"/>
    <n v="306"/>
  </r>
  <r>
    <x v="8"/>
    <x v="5"/>
    <s v="Orange Choco"/>
    <n v="2583"/>
    <n v="18"/>
  </r>
  <r>
    <x v="5"/>
    <x v="1"/>
    <s v="99% Dark &amp; Pure"/>
    <n v="4585"/>
    <n v="240"/>
  </r>
  <r>
    <x v="6"/>
    <x v="5"/>
    <s v="Peanut Butter Cubes"/>
    <n v="1652"/>
    <n v="93"/>
  </r>
  <r>
    <x v="9"/>
    <x v="5"/>
    <s v="Baker's Choco Chips"/>
    <n v="4991"/>
    <n v="9"/>
  </r>
  <r>
    <x v="1"/>
    <x v="5"/>
    <s v="Mint Chip Choco"/>
    <n v="2009"/>
    <n v="219"/>
  </r>
  <r>
    <x v="7"/>
    <x v="3"/>
    <s v="After Nines"/>
    <n v="1568"/>
    <n v="141"/>
  </r>
  <r>
    <x v="3"/>
    <x v="0"/>
    <s v="Orange Choco"/>
    <n v="3388"/>
    <n v="123"/>
  </r>
  <r>
    <x v="0"/>
    <x v="4"/>
    <s v="85% Dark Bars"/>
    <n v="623"/>
    <n v="51"/>
  </r>
  <r>
    <x v="4"/>
    <x v="2"/>
    <s v="Almond Choco"/>
    <n v="10073"/>
    <n v="120"/>
  </r>
  <r>
    <x v="1"/>
    <x v="3"/>
    <s v="Baker's Choco Chips"/>
    <n v="1561"/>
    <n v="27"/>
  </r>
  <r>
    <x v="2"/>
    <x v="2"/>
    <s v="Organic Choco Syrup"/>
    <n v="11522"/>
    <n v="204"/>
  </r>
  <r>
    <x v="4"/>
    <x v="4"/>
    <s v="Milk Bars"/>
    <n v="2317"/>
    <n v="123"/>
  </r>
  <r>
    <x v="9"/>
    <x v="0"/>
    <s v="Caramel Stuffed Bars"/>
    <n v="3059"/>
    <n v="27"/>
  </r>
  <r>
    <x v="3"/>
    <x v="0"/>
    <s v="Baker's Choco Chips"/>
    <n v="2324"/>
    <n v="177"/>
  </r>
  <r>
    <x v="8"/>
    <x v="3"/>
    <s v="Baker's Choco Chips"/>
    <n v="4956"/>
    <n v="171"/>
  </r>
  <r>
    <x v="9"/>
    <x v="5"/>
    <s v="99% Dark &amp; Pure"/>
    <n v="5355"/>
    <n v="204"/>
  </r>
  <r>
    <x v="8"/>
    <x v="5"/>
    <s v="50% Dark Bites"/>
    <n v="7259"/>
    <n v="276"/>
  </r>
  <r>
    <x v="1"/>
    <x v="0"/>
    <s v="Baker's Choco Chips"/>
    <n v="6279"/>
    <n v="45"/>
  </r>
  <r>
    <x v="0"/>
    <x v="4"/>
    <s v="Manuka Honey Choco"/>
    <n v="2541"/>
    <n v="45"/>
  </r>
  <r>
    <x v="4"/>
    <x v="1"/>
    <s v="Organic Choco Syrup"/>
    <n v="3864"/>
    <n v="177"/>
  </r>
  <r>
    <x v="6"/>
    <x v="2"/>
    <s v="Milk Bars"/>
    <n v="6146"/>
    <n v="63"/>
  </r>
  <r>
    <x v="2"/>
    <x v="3"/>
    <s v="Drinking Coco"/>
    <n v="2639"/>
    <n v="204"/>
  </r>
  <r>
    <x v="1"/>
    <x v="0"/>
    <s v="After Nines"/>
    <n v="1890"/>
    <n v="195"/>
  </r>
  <r>
    <x v="5"/>
    <x v="5"/>
    <s v="50% Dark Bites"/>
    <n v="1932"/>
    <n v="369"/>
  </r>
  <r>
    <x v="8"/>
    <x v="5"/>
    <s v="White Choc"/>
    <n v="6300"/>
    <n v="42"/>
  </r>
  <r>
    <x v="4"/>
    <x v="0"/>
    <s v="70% Dark Bites"/>
    <n v="560"/>
    <n v="81"/>
  </r>
  <r>
    <x v="2"/>
    <x v="0"/>
    <s v="Baker's Choco Chips"/>
    <n v="2856"/>
    <n v="246"/>
  </r>
  <r>
    <x v="2"/>
    <x v="5"/>
    <s v="Eclairs"/>
    <n v="707"/>
    <n v="174"/>
  </r>
  <r>
    <x v="1"/>
    <x v="1"/>
    <s v="70% Dark Bites"/>
    <n v="3598"/>
    <n v="81"/>
  </r>
  <r>
    <x v="0"/>
    <x v="1"/>
    <s v="After Nines"/>
    <n v="6853"/>
    <n v="372"/>
  </r>
  <r>
    <x v="0"/>
    <x v="1"/>
    <s v="Mint Chip Choco"/>
    <n v="4725"/>
    <n v="174"/>
  </r>
  <r>
    <x v="3"/>
    <x v="2"/>
    <s v="Choco Coated Almonds"/>
    <n v="10304"/>
    <n v="84"/>
  </r>
  <r>
    <x v="3"/>
    <x v="5"/>
    <s v="Mint Chip Choco"/>
    <n v="1274"/>
    <n v="225"/>
  </r>
  <r>
    <x v="6"/>
    <x v="2"/>
    <s v="70% Dark Bites"/>
    <n v="1526"/>
    <n v="105"/>
  </r>
  <r>
    <x v="0"/>
    <x v="3"/>
    <s v="Caramel Stuffed Bars"/>
    <n v="3101"/>
    <n v="225"/>
  </r>
  <r>
    <x v="7"/>
    <x v="0"/>
    <s v="50% Dark Bites"/>
    <n v="1057"/>
    <n v="54"/>
  </r>
  <r>
    <x v="5"/>
    <x v="0"/>
    <s v="Baker's Choco Chips"/>
    <n v="5306"/>
    <n v="0"/>
  </r>
  <r>
    <x v="6"/>
    <x v="3"/>
    <s v="85% Dark Bars"/>
    <n v="4018"/>
    <n v="171"/>
  </r>
  <r>
    <x v="2"/>
    <x v="5"/>
    <s v="Mint Chip Choco"/>
    <n v="938"/>
    <n v="189"/>
  </r>
  <r>
    <x v="5"/>
    <x v="4"/>
    <s v="Drinking Coco"/>
    <n v="1778"/>
    <n v="270"/>
  </r>
  <r>
    <x v="4"/>
    <x v="3"/>
    <s v="70% Dark Bites"/>
    <n v="1638"/>
    <n v="63"/>
  </r>
  <r>
    <x v="3"/>
    <x v="4"/>
    <s v="White Choc"/>
    <n v="154"/>
    <n v="21"/>
  </r>
  <r>
    <x v="5"/>
    <x v="0"/>
    <s v="After Nines"/>
    <n v="9835"/>
    <n v="207"/>
  </r>
  <r>
    <x v="2"/>
    <x v="0"/>
    <s v="Orange Choco"/>
    <n v="7273"/>
    <n v="96"/>
  </r>
  <r>
    <x v="6"/>
    <x v="3"/>
    <s v="After Nines"/>
    <n v="6909"/>
    <n v="81"/>
  </r>
  <r>
    <x v="2"/>
    <x v="3"/>
    <s v="85% Dark Bars"/>
    <n v="3920"/>
    <n v="306"/>
  </r>
  <r>
    <x v="9"/>
    <x v="3"/>
    <s v="Spicy Special Slims"/>
    <n v="4858"/>
    <n v="279"/>
  </r>
  <r>
    <x v="7"/>
    <x v="4"/>
    <s v="Almond Choco"/>
    <n v="3549"/>
    <n v="3"/>
  </r>
  <r>
    <x v="5"/>
    <x v="3"/>
    <s v="Organic Choco Syrup"/>
    <n v="966"/>
    <n v="198"/>
  </r>
  <r>
    <x v="6"/>
    <x v="3"/>
    <s v="Drinking Coco"/>
    <n v="385"/>
    <n v="249"/>
  </r>
  <r>
    <x v="4"/>
    <x v="5"/>
    <s v="Mint Chip Choco"/>
    <n v="2219"/>
    <n v="75"/>
  </r>
  <r>
    <x v="2"/>
    <x v="2"/>
    <s v="Choco Coated Almonds"/>
    <n v="2954"/>
    <n v="189"/>
  </r>
  <r>
    <x v="5"/>
    <x v="2"/>
    <s v="Choco Coated Almonds"/>
    <n v="280"/>
    <n v="87"/>
  </r>
  <r>
    <x v="3"/>
    <x v="2"/>
    <s v="70% Dark Bites"/>
    <n v="6118"/>
    <n v="174"/>
  </r>
  <r>
    <x v="7"/>
    <x v="3"/>
    <s v="Raspberry Choco"/>
    <n v="4802"/>
    <n v="36"/>
  </r>
  <r>
    <x v="2"/>
    <x v="4"/>
    <s v="85% Dark Bars"/>
    <n v="4137"/>
    <n v="60"/>
  </r>
  <r>
    <x v="8"/>
    <x v="1"/>
    <s v="Fruit &amp; Nut Bars"/>
    <n v="2023"/>
    <n v="78"/>
  </r>
  <r>
    <x v="2"/>
    <x v="2"/>
    <s v="70% Dark Bites"/>
    <n v="9051"/>
    <n v="57"/>
  </r>
  <r>
    <x v="2"/>
    <x v="0"/>
    <s v="Caramel Stuffed Bars"/>
    <n v="2919"/>
    <n v="45"/>
  </r>
  <r>
    <x v="3"/>
    <x v="4"/>
    <s v="After Nines"/>
    <n v="5915"/>
    <n v="3"/>
  </r>
  <r>
    <x v="9"/>
    <x v="1"/>
    <s v="Raspberry Choco"/>
    <n v="2562"/>
    <n v="6"/>
  </r>
  <r>
    <x v="6"/>
    <x v="0"/>
    <s v="White Choc"/>
    <n v="8813"/>
    <n v="21"/>
  </r>
  <r>
    <x v="6"/>
    <x v="2"/>
    <s v="Drinking Coco"/>
    <n v="6111"/>
    <n v="3"/>
  </r>
  <r>
    <x v="1"/>
    <x v="5"/>
    <s v="Smooth Sliky Salty"/>
    <n v="3507"/>
    <n v="288"/>
  </r>
  <r>
    <x v="4"/>
    <x v="2"/>
    <s v="Milk Bars"/>
    <n v="4319"/>
    <n v="30"/>
  </r>
  <r>
    <x v="0"/>
    <x v="4"/>
    <s v="Baker's Choco Chips"/>
    <n v="609"/>
    <n v="87"/>
  </r>
  <r>
    <x v="0"/>
    <x v="3"/>
    <s v="Organic Choco Syrup"/>
    <n v="6370"/>
    <n v="30"/>
  </r>
  <r>
    <x v="6"/>
    <x v="4"/>
    <s v="99% Dark &amp; Pure"/>
    <n v="5474"/>
    <n v="168"/>
  </r>
  <r>
    <x v="0"/>
    <x v="2"/>
    <s v="Organic Choco Syrup"/>
    <n v="3164"/>
    <n v="306"/>
  </r>
  <r>
    <x v="4"/>
    <x v="1"/>
    <s v="Almond Choco"/>
    <n v="1302"/>
    <n v="402"/>
  </r>
  <r>
    <x v="8"/>
    <x v="0"/>
    <s v="Caramel Stuffed Bars"/>
    <n v="7308"/>
    <n v="327"/>
  </r>
  <r>
    <x v="0"/>
    <x v="0"/>
    <s v="Organic Choco Syrup"/>
    <n v="6132"/>
    <n v="93"/>
  </r>
  <r>
    <x v="9"/>
    <x v="1"/>
    <s v="50% Dark Bites"/>
    <n v="3472"/>
    <n v="96"/>
  </r>
  <r>
    <x v="1"/>
    <x v="3"/>
    <s v="Drinking Coco"/>
    <n v="9660"/>
    <n v="27"/>
  </r>
  <r>
    <x v="2"/>
    <x v="4"/>
    <s v="Baker's Choco Chips"/>
    <n v="2436"/>
    <n v="99"/>
  </r>
  <r>
    <x v="2"/>
    <x v="4"/>
    <s v="Peanut Butter Cubes"/>
    <n v="9506"/>
    <n v="87"/>
  </r>
  <r>
    <x v="9"/>
    <x v="0"/>
    <s v="Spicy Special Slims"/>
    <n v="245"/>
    <n v="288"/>
  </r>
  <r>
    <x v="1"/>
    <x v="1"/>
    <s v="Orange Choco"/>
    <n v="2702"/>
    <n v="363"/>
  </r>
  <r>
    <x v="9"/>
    <x v="5"/>
    <s v="Eclairs"/>
    <n v="700"/>
    <n v="87"/>
  </r>
  <r>
    <x v="4"/>
    <x v="5"/>
    <s v="Eclairs"/>
    <n v="3759"/>
    <n v="150"/>
  </r>
  <r>
    <x v="7"/>
    <x v="1"/>
    <s v="Eclairs"/>
    <n v="1589"/>
    <n v="303"/>
  </r>
  <r>
    <x v="5"/>
    <x v="1"/>
    <s v="Caramel Stuffed Bars"/>
    <n v="5194"/>
    <n v="288"/>
  </r>
  <r>
    <x v="9"/>
    <x v="2"/>
    <s v="Milk Bars"/>
    <n v="945"/>
    <n v="75"/>
  </r>
  <r>
    <x v="0"/>
    <x v="4"/>
    <s v="Smooth Sliky Salty"/>
    <n v="1988"/>
    <n v="39"/>
  </r>
  <r>
    <x v="4"/>
    <x v="5"/>
    <s v="Choco Coated Almonds"/>
    <n v="6734"/>
    <n v="123"/>
  </r>
  <r>
    <x v="0"/>
    <x v="2"/>
    <s v="Almond Choco"/>
    <n v="217"/>
    <n v="36"/>
  </r>
  <r>
    <x v="6"/>
    <x v="5"/>
    <s v="After Nines"/>
    <n v="6279"/>
    <n v="237"/>
  </r>
  <r>
    <x v="0"/>
    <x v="2"/>
    <s v="Milk Bars"/>
    <n v="4424"/>
    <n v="201"/>
  </r>
  <r>
    <x v="7"/>
    <x v="2"/>
    <s v="Eclairs"/>
    <n v="189"/>
    <n v="48"/>
  </r>
  <r>
    <x v="6"/>
    <x v="1"/>
    <s v="After Nines"/>
    <n v="490"/>
    <n v="84"/>
  </r>
  <r>
    <x v="1"/>
    <x v="0"/>
    <s v="Spicy Special Slims"/>
    <n v="434"/>
    <n v="87"/>
  </r>
  <r>
    <x v="5"/>
    <x v="4"/>
    <s v="70% Dark Bites"/>
    <n v="10129"/>
    <n v="312"/>
  </r>
  <r>
    <x v="8"/>
    <x v="3"/>
    <s v="Caramel Stuffed Bars"/>
    <n v="1652"/>
    <n v="102"/>
  </r>
  <r>
    <x v="1"/>
    <x v="4"/>
    <s v="Spicy Special Slims"/>
    <n v="6433"/>
    <n v="78"/>
  </r>
  <r>
    <x v="8"/>
    <x v="5"/>
    <s v="Fruit &amp; Nut Bars"/>
    <n v="2212"/>
    <n v="117"/>
  </r>
  <r>
    <x v="3"/>
    <x v="1"/>
    <s v="99% Dark &amp; Pure"/>
    <n v="609"/>
    <n v="99"/>
  </r>
  <r>
    <x v="0"/>
    <x v="1"/>
    <s v="85% Dark Bars"/>
    <n v="1638"/>
    <n v="48"/>
  </r>
  <r>
    <x v="5"/>
    <x v="5"/>
    <s v="Raspberry Choco"/>
    <n v="3829"/>
    <n v="24"/>
  </r>
  <r>
    <x v="0"/>
    <x v="3"/>
    <s v="Raspberry Choco"/>
    <n v="5775"/>
    <n v="42"/>
  </r>
  <r>
    <x v="4"/>
    <x v="1"/>
    <s v="Orange Choco"/>
    <n v="1071"/>
    <n v="270"/>
  </r>
  <r>
    <x v="1"/>
    <x v="2"/>
    <s v="Fruit &amp; Nut Bars"/>
    <n v="5019"/>
    <n v="150"/>
  </r>
  <r>
    <x v="7"/>
    <x v="0"/>
    <s v="Raspberry Choco"/>
    <n v="2863"/>
    <n v="42"/>
  </r>
  <r>
    <x v="0"/>
    <x v="1"/>
    <s v="Manuka Honey Choco"/>
    <n v="1617"/>
    <n v="126"/>
  </r>
  <r>
    <x v="4"/>
    <x v="0"/>
    <s v="Baker's Choco Chips"/>
    <n v="6818"/>
    <n v="6"/>
  </r>
  <r>
    <x v="8"/>
    <x v="1"/>
    <s v="Raspberry Choco"/>
    <n v="6657"/>
    <n v="276"/>
  </r>
  <r>
    <x v="8"/>
    <x v="5"/>
    <s v="Eclairs"/>
    <n v="2919"/>
    <n v="93"/>
  </r>
  <r>
    <x v="7"/>
    <x v="2"/>
    <s v="Smooth Sliky Salty"/>
    <n v="3094"/>
    <n v="246"/>
  </r>
  <r>
    <x v="4"/>
    <x v="3"/>
    <s v="85% Dark Bars"/>
    <n v="2989"/>
    <n v="3"/>
  </r>
  <r>
    <x v="1"/>
    <x v="4"/>
    <s v="Organic Choco Syrup"/>
    <n v="2268"/>
    <n v="63"/>
  </r>
  <r>
    <x v="6"/>
    <x v="1"/>
    <s v="Smooth Sliky Salty"/>
    <n v="4753"/>
    <n v="246"/>
  </r>
  <r>
    <x v="7"/>
    <x v="5"/>
    <s v="99% Dark &amp; Pure"/>
    <n v="7511"/>
    <n v="120"/>
  </r>
  <r>
    <x v="7"/>
    <x v="4"/>
    <s v="Smooth Sliky Salty"/>
    <n v="4326"/>
    <n v="348"/>
  </r>
  <r>
    <x v="3"/>
    <x v="5"/>
    <s v="Fruit &amp; Nut Bars"/>
    <n v="4935"/>
    <n v="126"/>
  </r>
  <r>
    <x v="4"/>
    <x v="1"/>
    <s v="70% Dark Bites"/>
    <n v="4781"/>
    <n v="123"/>
  </r>
  <r>
    <x v="6"/>
    <x v="4"/>
    <s v="White Choc"/>
    <n v="7483"/>
    <n v="45"/>
  </r>
  <r>
    <x v="9"/>
    <x v="4"/>
    <s v="Almond Choco"/>
    <n v="6860"/>
    <n v="126"/>
  </r>
  <r>
    <x v="0"/>
    <x v="0"/>
    <s v="Manuka Honey Choco"/>
    <n v="9002"/>
    <n v="72"/>
  </r>
  <r>
    <x v="4"/>
    <x v="2"/>
    <s v="Manuka Honey Choco"/>
    <n v="1400"/>
    <n v="135"/>
  </r>
  <r>
    <x v="9"/>
    <x v="5"/>
    <s v="After Nines"/>
    <n v="4053"/>
    <n v="24"/>
  </r>
  <r>
    <x v="5"/>
    <x v="2"/>
    <s v="Smooth Sliky Salty"/>
    <n v="2149"/>
    <n v="117"/>
  </r>
  <r>
    <x v="8"/>
    <x v="3"/>
    <s v="Manuka Honey Choco"/>
    <n v="3640"/>
    <n v="51"/>
  </r>
  <r>
    <x v="7"/>
    <x v="3"/>
    <s v="Fruit &amp; Nut Bars"/>
    <n v="630"/>
    <n v="36"/>
  </r>
  <r>
    <x v="2"/>
    <x v="1"/>
    <s v="Organic Choco Syrup"/>
    <n v="2429"/>
    <n v="144"/>
  </r>
  <r>
    <x v="2"/>
    <x v="2"/>
    <s v="White Choc"/>
    <n v="2142"/>
    <n v="114"/>
  </r>
  <r>
    <x v="5"/>
    <x v="0"/>
    <s v="70% Dark Bites"/>
    <n v="6454"/>
    <n v="54"/>
  </r>
  <r>
    <x v="5"/>
    <x v="0"/>
    <s v="Mint Chip Choco"/>
    <n v="4487"/>
    <n v="333"/>
  </r>
  <r>
    <x v="8"/>
    <x v="0"/>
    <s v="Almond Choco"/>
    <n v="938"/>
    <n v="366"/>
  </r>
  <r>
    <x v="8"/>
    <x v="4"/>
    <s v="Baker's Choco Chips"/>
    <n v="8841"/>
    <n v="303"/>
  </r>
  <r>
    <x v="7"/>
    <x v="3"/>
    <s v="Peanut Butter Cubes"/>
    <n v="4018"/>
    <n v="126"/>
  </r>
  <r>
    <x v="3"/>
    <x v="0"/>
    <s v="Raspberry Choco"/>
    <n v="714"/>
    <n v="231"/>
  </r>
  <r>
    <x v="2"/>
    <x v="4"/>
    <s v="White Choc"/>
    <n v="3850"/>
    <n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4BF8F2-D27B-4C38-BAAD-EB5570A03711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>
  <location ref="B3:E9" firstHeaderRow="0" firstDataRow="1" firstDataCol="1"/>
  <pivotFields count="5">
    <pivotField showAll="0">
      <items count="11">
        <item h="1" x="7"/>
        <item h="1" x="1"/>
        <item h="1" x="3"/>
        <item x="5"/>
        <item h="1" x="4"/>
        <item h="1" x="6"/>
        <item h="1" x="8"/>
        <item h="1" x="2"/>
        <item h="1" x="9"/>
        <item h="1" x="0"/>
        <item t="default"/>
      </items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dataField="1" numFmtId="3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Amount" fld="3" baseField="0" baseItem="0"/>
    <dataField name=" " fld="3" baseField="0" baseItem="0"/>
    <dataField name="Suma de Units" fld="4" baseField="0" baseItem="0"/>
  </dataFields>
  <formats count="1">
    <format dxfId="33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51164-7FD0-453A-9990-3AC2E4D10100}" name="TablaDinámica3" cacheId="3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3:C9" firstHeaderRow="1" firstDataRow="1" firstDataCol="1"/>
  <pivotFields count="2"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4"/>
    </i>
    <i>
      <x v="3"/>
    </i>
    <i>
      <x/>
    </i>
    <i>
      <x v="2"/>
    </i>
    <i>
      <x v="1"/>
    </i>
    <i t="grand">
      <x/>
    </i>
  </rowItems>
  <colItems count="1">
    <i/>
  </colItems>
  <dataFields count="1">
    <dataField fld="1" subtotal="count" baseField="0" baseItem="0" numFmtId="168"/>
  </dataFields>
  <formats count="1">
    <format dxfId="32">
      <pivotArea outline="0" collapsedLevelsAreSubtotals="1" fieldPosition="0"/>
    </format>
  </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0" type="count" id="2" iMeasureHier="10">
      <autoFilter ref="A1">
        <filterColumn colId="0">
          <top10 val="5" filterVal="5"/>
        </filterColumn>
      </autoFilter>
    </filter>
  </filters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Libro1!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5A7478-4884-4040-8921-D625677062B7}" name="TablaDinámica10" cacheId="3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3:C16" firstHeaderRow="1" firstDataRow="1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axis="axisRow" allDrilled="1" subtotalTop="0" showAll="0" measureFilter="1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2"/>
  </rowFields>
  <rowItems count="13">
    <i>
      <x/>
    </i>
    <i r="1">
      <x/>
    </i>
    <i>
      <x v="1"/>
    </i>
    <i r="1">
      <x/>
    </i>
    <i>
      <x v="2"/>
    </i>
    <i r="1">
      <x/>
    </i>
    <i>
      <x v="3"/>
    </i>
    <i r="1">
      <x v="1"/>
    </i>
    <i>
      <x v="4"/>
    </i>
    <i r="1">
      <x v="2"/>
    </i>
    <i>
      <x v="5"/>
    </i>
    <i r="1">
      <x v="3"/>
    </i>
    <i t="grand">
      <x/>
    </i>
  </rowItems>
  <colItems count="1">
    <i/>
  </colItems>
  <dataFields count="1">
    <dataField name="Suma de Amount" fld="1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2" type="count" id="1" iMeasureHier="7">
      <autoFilter ref="A1">
        <filterColumn colId="0">
          <top10 val="1" filterVal="1"/>
        </filterColumn>
      </autoFilter>
    </filter>
  </filters>
  <rowHierarchiesUsage count="2">
    <rowHierarchyUsage hierarchyUsage="1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F83E7-1FBD-4AC5-A572-C1F898820923}" name="TablaDinámica11" cacheId="3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3:C26" firstHeaderRow="1" firstDataRow="1" firstDataCol="1"/>
  <pivotFields count="3">
    <pivotField axis="axisRow" allDrilled="1" subtotalTop="0" showAll="0" sortType="descending" defaultSubtotal="0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23">
    <i>
      <x v="6"/>
    </i>
    <i>
      <x v="8"/>
    </i>
    <i>
      <x v="18"/>
    </i>
    <i>
      <x v="4"/>
    </i>
    <i>
      <x v="17"/>
    </i>
    <i>
      <x v="10"/>
    </i>
    <i>
      <x v="7"/>
    </i>
    <i>
      <x v="11"/>
    </i>
    <i>
      <x v="12"/>
    </i>
    <i>
      <x v="9"/>
    </i>
    <i>
      <x v="1"/>
    </i>
    <i>
      <x v="21"/>
    </i>
    <i>
      <x v="14"/>
    </i>
    <i>
      <x v="19"/>
    </i>
    <i>
      <x v="16"/>
    </i>
    <i>
      <x v="2"/>
    </i>
    <i>
      <x v="15"/>
    </i>
    <i>
      <x v="3"/>
    </i>
    <i>
      <x v="20"/>
    </i>
    <i>
      <x v="13"/>
    </i>
    <i>
      <x/>
    </i>
    <i>
      <x v="5"/>
    </i>
    <i t="grand">
      <x/>
    </i>
  </rowItems>
  <colItems count="1">
    <i/>
  </colItems>
  <dataFields count="1">
    <dataField fld="1" subtotal="count" baseField="0" baseItem="0" numFmtId="167"/>
  </dataFields>
  <formats count="2">
    <format dxfId="26">
      <pivotArea outline="0" collapsedLevelsAreSubtotals="1" fieldPosition="0"/>
    </format>
    <format dxfId="25">
      <pivotArea dataOnly="0" labelOnly="1" outline="0" axis="axisValues" fieldPosition="0"/>
    </format>
  </formats>
  <pivotHierarchies count="15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BAF8DA-88BC-4858-BA82-91FE5AE456AF}" name="TablaDinámica1" cacheId="4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B3:F26" firstHeaderRow="0" firstDataRow="1" firstDataCol="1"/>
  <pivotFields count="5">
    <pivotField axis="axisRow" allDrilled="1" subtotalTop="0" showAll="0" sortType="ascending" defaultSubtotal="0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3">
    <i>
      <x v="16"/>
    </i>
    <i>
      <x v="15"/>
    </i>
    <i>
      <x v="13"/>
    </i>
    <i>
      <x/>
    </i>
    <i>
      <x v="3"/>
    </i>
    <i>
      <x v="14"/>
    </i>
    <i>
      <x v="1"/>
    </i>
    <i>
      <x v="7"/>
    </i>
    <i>
      <x v="5"/>
    </i>
    <i>
      <x v="21"/>
    </i>
    <i>
      <x v="20"/>
    </i>
    <i>
      <x v="17"/>
    </i>
    <i>
      <x v="10"/>
    </i>
    <i>
      <x v="12"/>
    </i>
    <i>
      <x v="9"/>
    </i>
    <i>
      <x v="2"/>
    </i>
    <i>
      <x v="11"/>
    </i>
    <i>
      <x v="8"/>
    </i>
    <i>
      <x v="18"/>
    </i>
    <i>
      <x v="4"/>
    </i>
    <i>
      <x v="6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Amount" fld="1" baseField="0" baseItem="0" numFmtId="167"/>
    <dataField name="Suma de Cost" fld="2" baseField="0" baseItem="0" numFmtId="167"/>
    <dataField fld="3" subtotal="count" baseField="0" baseItem="0" numFmtId="167"/>
    <dataField fld="4" subtotal="count" baseField="0" baseItem="0" numFmtId="10"/>
  </dataFields>
  <formats count="3">
    <format dxfId="1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0" count="2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</conditionalFormat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ales_Person" xr10:uid="{74782D1B-57E1-47BE-815D-61824DA61D7B}" sourceName="Sales Person">
  <pivotTables>
    <pivotTable tabId="5" name="TablaDinámica1"/>
  </pivotTables>
  <data>
    <tabular pivotCacheId="1146974434">
      <items count="10">
        <i x="7"/>
        <i x="1"/>
        <i x="3"/>
        <i x="5" s="1"/>
        <i x="4"/>
        <i x="6"/>
        <i x="8"/>
        <i x="2"/>
        <i x="9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eography" xr10:uid="{15B794D8-949F-47CC-9CEB-183A7046C92C}" sourceName="[data].[Geography]">
  <pivotTables>
    <pivotTable tabId="9" name="TablaDinámica11"/>
  </pivotTables>
  <data>
    <olap pivotCacheId="1472035409">
      <levels count="2">
        <level uniqueName="[data].[Geography].[(All)]" sourceCaption="(All)" count="0"/>
        <level uniqueName="[data].[Geography].[Geography]" sourceCaption="Geography" count="6">
          <ranges>
            <range startItem="0">
              <i n="[data].[Geography].&amp;[Australia]" c="Australia"/>
              <i n="[data].[Geography].&amp;[Canada]" c="Canada"/>
              <i n="[data].[Geography].&amp;[India]" c="India"/>
              <i n="[data].[Geography].&amp;[New Zealand]" c="New Zealand"/>
              <i n="[data].[Geography].&amp;[UK]" c="UK"/>
              <i n="[data].[Geography].&amp;[USA]" c="USA"/>
            </range>
          </ranges>
        </level>
      </levels>
      <selections count="1">
        <selection n="[data].[Geography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ales Person" xr10:uid="{1B959F6D-AA36-4050-9C92-AB8C8F03CEF6}" cache="SegmentaciónDeDatos_Sales_Person" caption="Sales Person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ography" xr10:uid="{E66ACAD1-3A87-48D0-B91C-143B35A07056}" cache="SegmentaciónDeDatos_Geography" caption="Geography" level="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F3345-0CF8-4346-99AA-CABAB052F903}" name="products" displayName="products" ref="Z11:AA33" totalsRowShown="0">
  <autoFilter ref="Z11:AA33" xr:uid="{6DAC1E92-D947-4232-891E-65555AD7A47E}"/>
  <tableColumns count="2">
    <tableColumn id="1" xr3:uid="{9D60BEC6-3F9F-4319-9FD7-0C8DFE0D40DE}" name="Product"/>
    <tableColumn id="2" xr3:uid="{31ABB9BE-6B5B-43BD-B9C9-FB9DA8EFCD8A}" name="Cost per unit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97FC9-687E-4424-AC90-03394E2A8636}" name="data" displayName="data" ref="C11:I311" totalsRowShown="0" headerRowDxfId="48">
  <tableColumns count="7">
    <tableColumn id="1" xr3:uid="{D14FB4B6-87F7-420D-80BE-7A55CEEFCB53}" name="Sales Person"/>
    <tableColumn id="2" xr3:uid="{62C7AE0B-8952-461A-A0D0-7B3A9A4D8A1F}" name="Geography"/>
    <tableColumn id="3" xr3:uid="{ED36967B-77ED-4523-9673-416BC8A6DB8E}" name="Product"/>
    <tableColumn id="4" xr3:uid="{BFC8CC7E-D7CD-430B-8747-CB4872DE7B2B}" name="Amount" dataDxfId="47"/>
    <tableColumn id="5" xr3:uid="{251D2210-D969-46D9-ADA4-D97B41A49093}" name="Units" dataDxfId="46"/>
    <tableColumn id="6" xr3:uid="{3564F185-16D2-4B57-98BD-AD3EFE291AC4}" name="Cost per unit" dataDxfId="45">
      <calculatedColumnFormula>+VLOOKUP(data[[#This Row],[Product]],products[],2)</calculatedColumnFormula>
    </tableColumn>
    <tableColumn id="7" xr3:uid="{9B4E313A-B7C1-4222-9F4A-CD02825BB9A9}" name="Cost" dataDxfId="44">
      <calculatedColumnFormula>+data[[#This Row],[Units]]*data[[#This Row],[Cost per unit]]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CAED6E-590A-436E-A523-6D372198BFB6}" name="Tabla3" displayName="Tabla3" ref="B3:F303" totalsRowShown="0" headerRowDxfId="43" dataDxfId="41" headerRowBorderDxfId="42" tableBorderDxfId="40" totalsRowBorderDxfId="39">
  <autoFilter ref="B3:F303" xr:uid="{FBCAED6E-590A-436E-A523-6D372198BFB6}"/>
  <sortState xmlns:xlrd2="http://schemas.microsoft.com/office/spreadsheetml/2017/richdata2" ref="B4:F303">
    <sortCondition descending="1" ref="E4:E303"/>
  </sortState>
  <tableColumns count="5">
    <tableColumn id="1" xr3:uid="{906E54B5-92D5-47FF-9E2B-5ACFEACA983D}" name="Sales Person" dataDxfId="38"/>
    <tableColumn id="2" xr3:uid="{EC5952E8-6D31-4CEF-BF17-A229F29ABEBE}" name="Geography" dataDxfId="37"/>
    <tableColumn id="3" xr3:uid="{35FD37B3-AAEF-42BD-B9AC-26F891567BFE}" name="Product" dataDxfId="36"/>
    <tableColumn id="4" xr3:uid="{A462EE6E-7755-406F-BB22-215E6ECD70FD}" name="Amount" dataDxfId="35"/>
    <tableColumn id="5" xr3:uid="{53A0FB18-3D28-4542-A965-69AE2292F1A0}" name="Units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143BAE-8C48-43FE-ABD8-8FC12D0867F7}" name="data5" displayName="data5" ref="B3:H303" totalsRowShown="0" headerRowDxfId="31">
  <tableColumns count="7">
    <tableColumn id="1" xr3:uid="{A889EF2D-82CD-455C-BD9B-DB399BE125E0}" name="Sales Person"/>
    <tableColumn id="2" xr3:uid="{7B8F420D-52FE-491C-AE4F-996D48A3DC48}" name="Geography"/>
    <tableColumn id="3" xr3:uid="{A5CCCF12-47A6-4F78-B659-B5A0FB70A5B9}" name="Product"/>
    <tableColumn id="4" xr3:uid="{6E83E79F-4898-4B8D-B4BB-6745E4C38860}" name="Amount" dataDxfId="30"/>
    <tableColumn id="5" xr3:uid="{E8E356E5-868D-4308-8B39-6E1CCB2E3347}" name="Units" dataDxfId="29"/>
    <tableColumn id="6" xr3:uid="{272B8C10-9B7E-4644-84D3-8CA5EECA6A2B}" name="Cost per unit" dataDxfId="28">
      <calculatedColumnFormula>+VLOOKUP(data5[[#This Row],[Product]],products[],2)</calculatedColumnFormula>
    </tableColumn>
    <tableColumn id="7" xr3:uid="{24FA5BA0-E3A0-49C3-8568-CE5F1D81C350}" name="Cost" dataDxfId="27">
      <calculatedColumnFormula>+data5[[#This Row],[Units]]*data5[[#This Row],[Cost per unit]]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63AC-F259-4987-8537-5D1CFD6AF905}">
  <dimension ref="A1:AA658"/>
  <sheetViews>
    <sheetView showGridLines="0" topLeftCell="B1" zoomScaleNormal="100" workbookViewId="0">
      <selection activeCell="L21" sqref="L21"/>
    </sheetView>
  </sheetViews>
  <sheetFormatPr baseColWidth="10" defaultColWidth="8.88671875"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8" max="9" width="14" customWidth="1"/>
    <col min="11" max="11" width="3.88671875" customWidth="1"/>
    <col min="12" max="12" width="53.88671875" customWidth="1"/>
    <col min="26" max="26" width="21.88671875" bestFit="1" customWidth="1"/>
    <col min="27" max="27" width="14.44140625" customWidth="1"/>
    <col min="32" max="32" width="21.88671875" customWidth="1"/>
  </cols>
  <sheetData>
    <row r="1" spans="1:27" s="2" customFormat="1" ht="52.5" customHeight="1" x14ac:dyDescent="0.3">
      <c r="A1" s="1"/>
      <c r="C1" s="3" t="s">
        <v>0</v>
      </c>
    </row>
    <row r="10" spans="1:27" x14ac:dyDescent="0.3">
      <c r="H10" s="38" t="s">
        <v>1</v>
      </c>
      <c r="I10" s="38"/>
    </row>
    <row r="11" spans="1:27" x14ac:dyDescent="0.3">
      <c r="C11" s="4" t="s">
        <v>2</v>
      </c>
      <c r="D11" s="4" t="s">
        <v>3</v>
      </c>
      <c r="E11" s="4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K11" s="6" t="s">
        <v>9</v>
      </c>
      <c r="L11" s="2"/>
      <c r="Z11" t="s">
        <v>4</v>
      </c>
      <c r="AA11" t="s">
        <v>7</v>
      </c>
    </row>
    <row r="12" spans="1:27" x14ac:dyDescent="0.3">
      <c r="C12" t="s">
        <v>10</v>
      </c>
      <c r="D12" t="s">
        <v>11</v>
      </c>
      <c r="E12" t="s">
        <v>12</v>
      </c>
      <c r="F12" s="7">
        <v>1624</v>
      </c>
      <c r="G12" s="8">
        <v>114</v>
      </c>
      <c r="H12" s="9">
        <f>+VLOOKUP(data[[#This Row],[Product]],products[],2)</f>
        <v>11.7</v>
      </c>
      <c r="I12" s="9">
        <f>+data[[#This Row],[Units]]*data[[#This Row],[Cost per unit]]</f>
        <v>1333.8</v>
      </c>
      <c r="K12" s="10">
        <v>1</v>
      </c>
      <c r="L12" s="11" t="s">
        <v>13</v>
      </c>
      <c r="Z12" t="s">
        <v>14</v>
      </c>
      <c r="AA12" s="9">
        <v>9.33</v>
      </c>
    </row>
    <row r="13" spans="1:27" x14ac:dyDescent="0.3">
      <c r="C13" t="s">
        <v>15</v>
      </c>
      <c r="D13" t="s">
        <v>16</v>
      </c>
      <c r="E13" t="s">
        <v>17</v>
      </c>
      <c r="F13" s="7">
        <v>6706</v>
      </c>
      <c r="G13" s="8">
        <v>459</v>
      </c>
      <c r="H13" s="9">
        <f>+VLOOKUP(data[[#This Row],[Product]],products[],2)</f>
        <v>10.38</v>
      </c>
      <c r="I13" s="9">
        <f>+data[[#This Row],[Units]]*data[[#This Row],[Cost per unit]]</f>
        <v>4764.42</v>
      </c>
      <c r="K13" s="10">
        <v>2</v>
      </c>
      <c r="L13" s="11" t="s">
        <v>18</v>
      </c>
      <c r="Z13" t="s">
        <v>19</v>
      </c>
      <c r="AA13" s="9">
        <v>11.7</v>
      </c>
    </row>
    <row r="14" spans="1:27" x14ac:dyDescent="0.3">
      <c r="C14" t="s">
        <v>20</v>
      </c>
      <c r="D14" t="s">
        <v>16</v>
      </c>
      <c r="E14" t="s">
        <v>21</v>
      </c>
      <c r="F14" s="7">
        <v>959</v>
      </c>
      <c r="G14" s="8">
        <v>147</v>
      </c>
      <c r="H14" s="9">
        <f>+VLOOKUP(data[[#This Row],[Product]],products[],2)</f>
        <v>9.77</v>
      </c>
      <c r="I14" s="9">
        <f>+data[[#This Row],[Units]]*data[[#This Row],[Cost per unit]]</f>
        <v>1436.1899999999998</v>
      </c>
      <c r="K14" s="10">
        <v>3</v>
      </c>
      <c r="L14" s="11" t="s">
        <v>22</v>
      </c>
      <c r="Z14" t="s">
        <v>21</v>
      </c>
      <c r="AA14" s="9">
        <v>11.88</v>
      </c>
    </row>
    <row r="15" spans="1:27" x14ac:dyDescent="0.3">
      <c r="C15" t="s">
        <v>23</v>
      </c>
      <c r="D15" t="s">
        <v>24</v>
      </c>
      <c r="E15" t="s">
        <v>25</v>
      </c>
      <c r="F15" s="7">
        <v>9632</v>
      </c>
      <c r="G15" s="8">
        <v>288</v>
      </c>
      <c r="H15" s="9">
        <f>+VLOOKUP(data[[#This Row],[Product]],products[],2)</f>
        <v>10.38</v>
      </c>
      <c r="I15" s="9">
        <f>+data[[#This Row],[Units]]*data[[#This Row],[Cost per unit]]</f>
        <v>2989.44</v>
      </c>
      <c r="K15" s="10">
        <v>4</v>
      </c>
      <c r="L15" s="11" t="s">
        <v>26</v>
      </c>
      <c r="Z15" t="s">
        <v>27</v>
      </c>
      <c r="AA15" s="9">
        <v>11.73</v>
      </c>
    </row>
    <row r="16" spans="1:27" x14ac:dyDescent="0.3">
      <c r="C16" t="s">
        <v>28</v>
      </c>
      <c r="D16" t="s">
        <v>29</v>
      </c>
      <c r="E16" t="s">
        <v>30</v>
      </c>
      <c r="F16" s="7">
        <v>2100</v>
      </c>
      <c r="G16" s="8">
        <v>414</v>
      </c>
      <c r="H16" s="9">
        <f>+VLOOKUP(data[[#This Row],[Product]],products[],2)</f>
        <v>12.37</v>
      </c>
      <c r="I16" s="9">
        <f>+data[[#This Row],[Units]]*data[[#This Row],[Cost per unit]]</f>
        <v>5121.1799999999994</v>
      </c>
      <c r="K16" s="10">
        <v>5</v>
      </c>
      <c r="L16" s="11" t="s">
        <v>31</v>
      </c>
      <c r="Z16" t="s">
        <v>32</v>
      </c>
      <c r="AA16" s="9">
        <v>8.7899999999999991</v>
      </c>
    </row>
    <row r="17" spans="3:27" x14ac:dyDescent="0.3">
      <c r="C17" t="s">
        <v>10</v>
      </c>
      <c r="D17" t="s">
        <v>16</v>
      </c>
      <c r="E17" t="s">
        <v>33</v>
      </c>
      <c r="F17" s="7">
        <v>8869</v>
      </c>
      <c r="G17" s="8">
        <v>432</v>
      </c>
      <c r="H17" s="9">
        <f>+VLOOKUP(data[[#This Row],[Product]],products[],2)</f>
        <v>14.49</v>
      </c>
      <c r="I17" s="9">
        <f>+data[[#This Row],[Units]]*data[[#This Row],[Cost per unit]]</f>
        <v>6259.68</v>
      </c>
      <c r="K17" s="10">
        <v>6</v>
      </c>
      <c r="L17" s="11" t="s">
        <v>34</v>
      </c>
      <c r="Z17" t="s">
        <v>35</v>
      </c>
      <c r="AA17" s="9">
        <v>3.11</v>
      </c>
    </row>
    <row r="18" spans="3:27" x14ac:dyDescent="0.3">
      <c r="C18" t="s">
        <v>28</v>
      </c>
      <c r="D18" t="s">
        <v>36</v>
      </c>
      <c r="E18" t="s">
        <v>37</v>
      </c>
      <c r="F18" s="7">
        <v>2681</v>
      </c>
      <c r="G18" s="8">
        <v>54</v>
      </c>
      <c r="H18" s="9">
        <f>+VLOOKUP(data[[#This Row],[Product]],products[],2)</f>
        <v>5.79</v>
      </c>
      <c r="I18" s="9">
        <f>+data[[#This Row],[Units]]*data[[#This Row],[Cost per unit]]</f>
        <v>312.66000000000003</v>
      </c>
      <c r="K18" s="10">
        <v>7</v>
      </c>
      <c r="L18" s="11" t="s">
        <v>38</v>
      </c>
      <c r="Z18" t="s">
        <v>25</v>
      </c>
      <c r="AA18" s="9">
        <v>6.47</v>
      </c>
    </row>
    <row r="19" spans="3:27" x14ac:dyDescent="0.3">
      <c r="C19" t="s">
        <v>15</v>
      </c>
      <c r="D19" t="s">
        <v>16</v>
      </c>
      <c r="E19" t="s">
        <v>39</v>
      </c>
      <c r="F19" s="7">
        <v>5012</v>
      </c>
      <c r="G19" s="8">
        <v>210</v>
      </c>
      <c r="H19" s="9">
        <f>+VLOOKUP(data[[#This Row],[Product]],products[],2)</f>
        <v>9.77</v>
      </c>
      <c r="I19" s="9">
        <f>+data[[#This Row],[Units]]*data[[#This Row],[Cost per unit]]</f>
        <v>2051.6999999999998</v>
      </c>
      <c r="K19" s="10">
        <v>8</v>
      </c>
      <c r="L19" s="11" t="s">
        <v>40</v>
      </c>
      <c r="Z19" t="s">
        <v>41</v>
      </c>
      <c r="AA19" s="9">
        <v>7.64</v>
      </c>
    </row>
    <row r="20" spans="3:27" x14ac:dyDescent="0.3">
      <c r="C20" t="s">
        <v>42</v>
      </c>
      <c r="D20" t="s">
        <v>36</v>
      </c>
      <c r="E20" t="s">
        <v>19</v>
      </c>
      <c r="F20" s="7">
        <v>1281</v>
      </c>
      <c r="G20" s="8">
        <v>75</v>
      </c>
      <c r="H20" s="9">
        <f>+VLOOKUP(data[[#This Row],[Product]],products[],2)</f>
        <v>11.7</v>
      </c>
      <c r="I20" s="9">
        <f>+data[[#This Row],[Units]]*data[[#This Row],[Cost per unit]]</f>
        <v>877.5</v>
      </c>
      <c r="K20" s="10">
        <v>9</v>
      </c>
      <c r="L20" s="11" t="s">
        <v>43</v>
      </c>
      <c r="Z20" t="s">
        <v>44</v>
      </c>
      <c r="AA20" s="9">
        <v>10.62</v>
      </c>
    </row>
    <row r="21" spans="3:27" x14ac:dyDescent="0.3">
      <c r="C21" t="s">
        <v>45</v>
      </c>
      <c r="D21" t="s">
        <v>11</v>
      </c>
      <c r="E21" t="s">
        <v>19</v>
      </c>
      <c r="F21" s="7">
        <v>4991</v>
      </c>
      <c r="G21" s="8">
        <v>12</v>
      </c>
      <c r="H21" s="9">
        <f>+VLOOKUP(data[[#This Row],[Product]],products[],2)</f>
        <v>11.7</v>
      </c>
      <c r="I21" s="9">
        <f>+data[[#This Row],[Units]]*data[[#This Row],[Cost per unit]]</f>
        <v>140.39999999999998</v>
      </c>
      <c r="K21" s="10">
        <v>10</v>
      </c>
      <c r="L21" s="11" t="s">
        <v>46</v>
      </c>
      <c r="Z21" t="s">
        <v>47</v>
      </c>
      <c r="AA21" s="9">
        <v>9</v>
      </c>
    </row>
    <row r="22" spans="3:27" x14ac:dyDescent="0.3">
      <c r="C22" t="s">
        <v>48</v>
      </c>
      <c r="D22" t="s">
        <v>29</v>
      </c>
      <c r="E22" t="s">
        <v>30</v>
      </c>
      <c r="F22" s="7">
        <v>1785</v>
      </c>
      <c r="G22" s="8">
        <v>462</v>
      </c>
      <c r="H22" s="9">
        <f>+VLOOKUP(data[[#This Row],[Product]],products[],2)</f>
        <v>12.37</v>
      </c>
      <c r="I22" s="9">
        <f>+data[[#This Row],[Units]]*data[[#This Row],[Cost per unit]]</f>
        <v>5714.94</v>
      </c>
      <c r="Z22" t="s">
        <v>39</v>
      </c>
      <c r="AA22" s="9">
        <v>9.77</v>
      </c>
    </row>
    <row r="23" spans="3:27" x14ac:dyDescent="0.3">
      <c r="C23" t="s">
        <v>49</v>
      </c>
      <c r="D23" t="s">
        <v>11</v>
      </c>
      <c r="E23" t="s">
        <v>35</v>
      </c>
      <c r="F23" s="7">
        <v>3983</v>
      </c>
      <c r="G23" s="8">
        <v>144</v>
      </c>
      <c r="H23" s="9">
        <f>+VLOOKUP(data[[#This Row],[Product]],products[],2)</f>
        <v>10.38</v>
      </c>
      <c r="I23" s="9">
        <f>+data[[#This Row],[Units]]*data[[#This Row],[Cost per unit]]</f>
        <v>1494.72</v>
      </c>
      <c r="Z23" t="s">
        <v>50</v>
      </c>
      <c r="AA23" s="9">
        <v>6.49</v>
      </c>
    </row>
    <row r="24" spans="3:27" x14ac:dyDescent="0.3">
      <c r="C24" t="s">
        <v>20</v>
      </c>
      <c r="D24" t="s">
        <v>36</v>
      </c>
      <c r="E24" t="s">
        <v>32</v>
      </c>
      <c r="F24" s="7">
        <v>2646</v>
      </c>
      <c r="G24" s="8">
        <v>120</v>
      </c>
      <c r="H24" s="9">
        <f>+VLOOKUP(data[[#This Row],[Product]],products[],2)</f>
        <v>14.49</v>
      </c>
      <c r="I24" s="9">
        <f>+data[[#This Row],[Units]]*data[[#This Row],[Cost per unit]]</f>
        <v>1738.8</v>
      </c>
      <c r="Z24" t="s">
        <v>51</v>
      </c>
      <c r="AA24" s="9">
        <v>4.97</v>
      </c>
    </row>
    <row r="25" spans="3:27" x14ac:dyDescent="0.3">
      <c r="C25" t="s">
        <v>48</v>
      </c>
      <c r="D25" t="s">
        <v>52</v>
      </c>
      <c r="E25" t="s">
        <v>14</v>
      </c>
      <c r="F25" s="7">
        <v>252</v>
      </c>
      <c r="G25" s="8">
        <v>54</v>
      </c>
      <c r="H25" s="9">
        <f>+VLOOKUP(data[[#This Row],[Product]],products[],2)</f>
        <v>14.49</v>
      </c>
      <c r="I25" s="9">
        <f>+data[[#This Row],[Units]]*data[[#This Row],[Cost per unit]]</f>
        <v>782.46</v>
      </c>
      <c r="Z25" t="s">
        <v>30</v>
      </c>
      <c r="AA25" s="9">
        <v>13.15</v>
      </c>
    </row>
    <row r="26" spans="3:27" x14ac:dyDescent="0.3">
      <c r="C26" t="s">
        <v>49</v>
      </c>
      <c r="D26" t="s">
        <v>16</v>
      </c>
      <c r="E26" t="s">
        <v>30</v>
      </c>
      <c r="F26" s="7">
        <v>2464</v>
      </c>
      <c r="G26" s="8">
        <v>234</v>
      </c>
      <c r="H26" s="9">
        <f>+VLOOKUP(data[[#This Row],[Product]],products[],2)</f>
        <v>12.37</v>
      </c>
      <c r="I26" s="9">
        <f>+data[[#This Row],[Units]]*data[[#This Row],[Cost per unit]]</f>
        <v>2894.58</v>
      </c>
      <c r="Z26" t="s">
        <v>53</v>
      </c>
      <c r="AA26" s="9">
        <v>5.6</v>
      </c>
    </row>
    <row r="27" spans="3:27" x14ac:dyDescent="0.3">
      <c r="C27" t="s">
        <v>49</v>
      </c>
      <c r="D27" t="s">
        <v>16</v>
      </c>
      <c r="E27" t="s">
        <v>54</v>
      </c>
      <c r="F27" s="7">
        <v>2114</v>
      </c>
      <c r="G27" s="8">
        <v>66</v>
      </c>
      <c r="H27" s="9">
        <f>+VLOOKUP(data[[#This Row],[Product]],products[],2)</f>
        <v>7.16</v>
      </c>
      <c r="I27" s="9">
        <f>+data[[#This Row],[Units]]*data[[#This Row],[Cost per unit]]</f>
        <v>472.56</v>
      </c>
      <c r="Z27" t="s">
        <v>55</v>
      </c>
      <c r="AA27" s="9">
        <v>16.73</v>
      </c>
    </row>
    <row r="28" spans="3:27" x14ac:dyDescent="0.3">
      <c r="C28" t="s">
        <v>28</v>
      </c>
      <c r="D28" t="s">
        <v>11</v>
      </c>
      <c r="E28" t="s">
        <v>37</v>
      </c>
      <c r="F28" s="7">
        <v>7693</v>
      </c>
      <c r="G28" s="8">
        <v>87</v>
      </c>
      <c r="H28" s="9">
        <f>+VLOOKUP(data[[#This Row],[Product]],products[],2)</f>
        <v>5.79</v>
      </c>
      <c r="I28" s="9">
        <f>+data[[#This Row],[Units]]*data[[#This Row],[Cost per unit]]</f>
        <v>503.73</v>
      </c>
      <c r="Z28" t="s">
        <v>56</v>
      </c>
      <c r="AA28" s="9">
        <v>10.38</v>
      </c>
    </row>
    <row r="29" spans="3:27" x14ac:dyDescent="0.3">
      <c r="C29" t="s">
        <v>45</v>
      </c>
      <c r="D29" t="s">
        <v>52</v>
      </c>
      <c r="E29" t="s">
        <v>44</v>
      </c>
      <c r="F29" s="7">
        <v>15610</v>
      </c>
      <c r="G29" s="8">
        <v>339</v>
      </c>
      <c r="H29" s="9">
        <f>+VLOOKUP(data[[#This Row],[Product]],products[],2)</f>
        <v>14.49</v>
      </c>
      <c r="I29" s="9">
        <f>+data[[#This Row],[Units]]*data[[#This Row],[Cost per unit]]</f>
        <v>4912.1099999999997</v>
      </c>
      <c r="Z29" t="s">
        <v>54</v>
      </c>
      <c r="AA29" s="9">
        <v>7.16</v>
      </c>
    </row>
    <row r="30" spans="3:27" x14ac:dyDescent="0.3">
      <c r="C30" t="s">
        <v>23</v>
      </c>
      <c r="D30" t="s">
        <v>52</v>
      </c>
      <c r="E30" t="s">
        <v>39</v>
      </c>
      <c r="F30" s="7">
        <v>336</v>
      </c>
      <c r="G30" s="8">
        <v>144</v>
      </c>
      <c r="H30" s="9">
        <f>+VLOOKUP(data[[#This Row],[Product]],products[],2)</f>
        <v>9.77</v>
      </c>
      <c r="I30" s="9">
        <f>+data[[#This Row],[Units]]*data[[#This Row],[Cost per unit]]</f>
        <v>1406.8799999999999</v>
      </c>
      <c r="Z30" t="s">
        <v>12</v>
      </c>
      <c r="AA30" s="9">
        <v>14.49</v>
      </c>
    </row>
    <row r="31" spans="3:27" x14ac:dyDescent="0.3">
      <c r="C31" t="s">
        <v>48</v>
      </c>
      <c r="D31" t="s">
        <v>29</v>
      </c>
      <c r="E31" t="s">
        <v>44</v>
      </c>
      <c r="F31" s="7">
        <v>9443</v>
      </c>
      <c r="G31" s="8">
        <v>162</v>
      </c>
      <c r="H31" s="9">
        <f>+VLOOKUP(data[[#This Row],[Product]],products[],2)</f>
        <v>14.49</v>
      </c>
      <c r="I31" s="9">
        <f>+data[[#This Row],[Units]]*data[[#This Row],[Cost per unit]]</f>
        <v>2347.38</v>
      </c>
      <c r="Z31" t="s">
        <v>37</v>
      </c>
      <c r="AA31" s="9">
        <v>5.79</v>
      </c>
    </row>
    <row r="32" spans="3:27" x14ac:dyDescent="0.3">
      <c r="C32" t="s">
        <v>20</v>
      </c>
      <c r="D32" t="s">
        <v>52</v>
      </c>
      <c r="E32" t="s">
        <v>50</v>
      </c>
      <c r="F32" s="7">
        <v>8155</v>
      </c>
      <c r="G32" s="8">
        <v>90</v>
      </c>
      <c r="H32" s="9">
        <f>+VLOOKUP(data[[#This Row],[Product]],products[],2)</f>
        <v>10.38</v>
      </c>
      <c r="I32" s="9">
        <f>+data[[#This Row],[Units]]*data[[#This Row],[Cost per unit]]</f>
        <v>934.2</v>
      </c>
      <c r="Z32" t="s">
        <v>17</v>
      </c>
      <c r="AA32" s="9">
        <v>8.65</v>
      </c>
    </row>
    <row r="33" spans="3:27" x14ac:dyDescent="0.3">
      <c r="C33" t="s">
        <v>15</v>
      </c>
      <c r="D33" t="s">
        <v>36</v>
      </c>
      <c r="E33" t="s">
        <v>50</v>
      </c>
      <c r="F33" s="7">
        <v>1701</v>
      </c>
      <c r="G33" s="8">
        <v>234</v>
      </c>
      <c r="H33" s="9">
        <f>+VLOOKUP(data[[#This Row],[Product]],products[],2)</f>
        <v>10.38</v>
      </c>
      <c r="I33" s="9">
        <f>+data[[#This Row],[Units]]*data[[#This Row],[Cost per unit]]</f>
        <v>2428.92</v>
      </c>
      <c r="Z33" t="s">
        <v>33</v>
      </c>
      <c r="AA33" s="9">
        <v>12.37</v>
      </c>
    </row>
    <row r="34" spans="3:27" x14ac:dyDescent="0.3">
      <c r="C34" t="s">
        <v>57</v>
      </c>
      <c r="D34" t="s">
        <v>36</v>
      </c>
      <c r="E34" t="s">
        <v>39</v>
      </c>
      <c r="F34" s="7">
        <v>2205</v>
      </c>
      <c r="G34" s="8">
        <v>141</v>
      </c>
      <c r="H34" s="9">
        <f>+VLOOKUP(data[[#This Row],[Product]],products[],2)</f>
        <v>9.77</v>
      </c>
      <c r="I34" s="9">
        <f>+data[[#This Row],[Units]]*data[[#This Row],[Cost per unit]]</f>
        <v>1377.57</v>
      </c>
    </row>
    <row r="35" spans="3:27" x14ac:dyDescent="0.3">
      <c r="C35" t="s">
        <v>15</v>
      </c>
      <c r="D35" t="s">
        <v>11</v>
      </c>
      <c r="E35" t="s">
        <v>41</v>
      </c>
      <c r="F35" s="7">
        <v>1771</v>
      </c>
      <c r="G35" s="8">
        <v>204</v>
      </c>
      <c r="H35" s="9">
        <f>+VLOOKUP(data[[#This Row],[Product]],products[],2)</f>
        <v>11.7</v>
      </c>
      <c r="I35" s="9">
        <f>+data[[#This Row],[Units]]*data[[#This Row],[Cost per unit]]</f>
        <v>2386.7999999999997</v>
      </c>
    </row>
    <row r="36" spans="3:27" x14ac:dyDescent="0.3">
      <c r="C36" t="s">
        <v>23</v>
      </c>
      <c r="D36" t="s">
        <v>16</v>
      </c>
      <c r="E36" t="s">
        <v>27</v>
      </c>
      <c r="F36" s="7">
        <v>2114</v>
      </c>
      <c r="G36" s="8">
        <v>186</v>
      </c>
      <c r="H36" s="9">
        <f>+VLOOKUP(data[[#This Row],[Product]],products[],2)</f>
        <v>14.49</v>
      </c>
      <c r="I36" s="9">
        <f>+data[[#This Row],[Units]]*data[[#This Row],[Cost per unit]]</f>
        <v>2695.14</v>
      </c>
    </row>
    <row r="37" spans="3:27" x14ac:dyDescent="0.3">
      <c r="C37" t="s">
        <v>23</v>
      </c>
      <c r="D37" t="s">
        <v>24</v>
      </c>
      <c r="E37" t="s">
        <v>14</v>
      </c>
      <c r="F37" s="7">
        <v>10311</v>
      </c>
      <c r="G37" s="8">
        <v>231</v>
      </c>
      <c r="H37" s="9">
        <f>+VLOOKUP(data[[#This Row],[Product]],products[],2)</f>
        <v>14.49</v>
      </c>
      <c r="I37" s="9">
        <f>+data[[#This Row],[Units]]*data[[#This Row],[Cost per unit]]</f>
        <v>3347.19</v>
      </c>
    </row>
    <row r="38" spans="3:27" x14ac:dyDescent="0.3">
      <c r="C38" t="s">
        <v>49</v>
      </c>
      <c r="D38" t="s">
        <v>29</v>
      </c>
      <c r="E38" t="s">
        <v>32</v>
      </c>
      <c r="F38" s="7">
        <v>21</v>
      </c>
      <c r="G38" s="8">
        <v>168</v>
      </c>
      <c r="H38" s="9">
        <f>+VLOOKUP(data[[#This Row],[Product]],products[],2)</f>
        <v>14.49</v>
      </c>
      <c r="I38" s="9">
        <f>+data[[#This Row],[Units]]*data[[#This Row],[Cost per unit]]</f>
        <v>2434.3200000000002</v>
      </c>
    </row>
    <row r="39" spans="3:27" x14ac:dyDescent="0.3">
      <c r="C39" t="s">
        <v>57</v>
      </c>
      <c r="D39" t="s">
        <v>16</v>
      </c>
      <c r="E39" t="s">
        <v>44</v>
      </c>
      <c r="F39" s="7">
        <v>1974</v>
      </c>
      <c r="G39" s="8">
        <v>195</v>
      </c>
      <c r="H39" s="9">
        <f>+VLOOKUP(data[[#This Row],[Product]],products[],2)</f>
        <v>14.49</v>
      </c>
      <c r="I39" s="9">
        <f>+data[[#This Row],[Units]]*data[[#This Row],[Cost per unit]]</f>
        <v>2825.55</v>
      </c>
    </row>
    <row r="40" spans="3:27" x14ac:dyDescent="0.3">
      <c r="C40" t="s">
        <v>45</v>
      </c>
      <c r="D40" t="s">
        <v>24</v>
      </c>
      <c r="E40" t="s">
        <v>50</v>
      </c>
      <c r="F40" s="7">
        <v>6314</v>
      </c>
      <c r="G40" s="8">
        <v>15</v>
      </c>
      <c r="H40" s="9">
        <f>+VLOOKUP(data[[#This Row],[Product]],products[],2)</f>
        <v>10.38</v>
      </c>
      <c r="I40" s="9">
        <f>+data[[#This Row],[Units]]*data[[#This Row],[Cost per unit]]</f>
        <v>155.70000000000002</v>
      </c>
    </row>
    <row r="41" spans="3:27" x14ac:dyDescent="0.3">
      <c r="C41" t="s">
        <v>57</v>
      </c>
      <c r="D41" t="s">
        <v>11</v>
      </c>
      <c r="E41" t="s">
        <v>50</v>
      </c>
      <c r="F41" s="7">
        <v>4683</v>
      </c>
      <c r="G41" s="8">
        <v>30</v>
      </c>
      <c r="H41" s="9">
        <f>+VLOOKUP(data[[#This Row],[Product]],products[],2)</f>
        <v>10.38</v>
      </c>
      <c r="I41" s="9">
        <f>+data[[#This Row],[Units]]*data[[#This Row],[Cost per unit]]</f>
        <v>311.40000000000003</v>
      </c>
    </row>
    <row r="42" spans="3:27" x14ac:dyDescent="0.3">
      <c r="C42" t="s">
        <v>23</v>
      </c>
      <c r="D42" t="s">
        <v>11</v>
      </c>
      <c r="E42" t="s">
        <v>51</v>
      </c>
      <c r="F42" s="7">
        <v>6398</v>
      </c>
      <c r="G42" s="8">
        <v>102</v>
      </c>
      <c r="H42" s="9">
        <f>+VLOOKUP(data[[#This Row],[Product]],products[],2)</f>
        <v>11.7</v>
      </c>
      <c r="I42" s="9">
        <f>+data[[#This Row],[Units]]*data[[#This Row],[Cost per unit]]</f>
        <v>1193.3999999999999</v>
      </c>
    </row>
    <row r="43" spans="3:27" x14ac:dyDescent="0.3">
      <c r="C43" t="s">
        <v>48</v>
      </c>
      <c r="D43" t="s">
        <v>16</v>
      </c>
      <c r="E43" t="s">
        <v>41</v>
      </c>
      <c r="F43" s="7">
        <v>553</v>
      </c>
      <c r="G43" s="8">
        <v>15</v>
      </c>
      <c r="H43" s="9">
        <f>+VLOOKUP(data[[#This Row],[Product]],products[],2)</f>
        <v>11.7</v>
      </c>
      <c r="I43" s="9">
        <f>+data[[#This Row],[Units]]*data[[#This Row],[Cost per unit]]</f>
        <v>175.5</v>
      </c>
    </row>
    <row r="44" spans="3:27" x14ac:dyDescent="0.3">
      <c r="C44" t="s">
        <v>15</v>
      </c>
      <c r="D44" t="s">
        <v>29</v>
      </c>
      <c r="E44" t="s">
        <v>12</v>
      </c>
      <c r="F44" s="7">
        <v>7021</v>
      </c>
      <c r="G44" s="8">
        <v>183</v>
      </c>
      <c r="H44" s="9">
        <f>+VLOOKUP(data[[#This Row],[Product]],products[],2)</f>
        <v>11.7</v>
      </c>
      <c r="I44" s="9">
        <f>+data[[#This Row],[Units]]*data[[#This Row],[Cost per unit]]</f>
        <v>2141.1</v>
      </c>
    </row>
    <row r="45" spans="3:27" x14ac:dyDescent="0.3">
      <c r="C45" t="s">
        <v>10</v>
      </c>
      <c r="D45" t="s">
        <v>29</v>
      </c>
      <c r="E45" t="s">
        <v>39</v>
      </c>
      <c r="F45" s="7">
        <v>5817</v>
      </c>
      <c r="G45" s="8">
        <v>12</v>
      </c>
      <c r="H45" s="9">
        <f>+VLOOKUP(data[[#This Row],[Product]],products[],2)</f>
        <v>9.77</v>
      </c>
      <c r="I45" s="9">
        <f>+data[[#This Row],[Units]]*data[[#This Row],[Cost per unit]]</f>
        <v>117.24</v>
      </c>
    </row>
    <row r="46" spans="3:27" x14ac:dyDescent="0.3">
      <c r="C46" t="s">
        <v>23</v>
      </c>
      <c r="D46" t="s">
        <v>29</v>
      </c>
      <c r="E46" t="s">
        <v>19</v>
      </c>
      <c r="F46" s="7">
        <v>3976</v>
      </c>
      <c r="G46" s="8">
        <v>72</v>
      </c>
      <c r="H46" s="9">
        <f>+VLOOKUP(data[[#This Row],[Product]],products[],2)</f>
        <v>11.7</v>
      </c>
      <c r="I46" s="9">
        <f>+data[[#This Row],[Units]]*data[[#This Row],[Cost per unit]]</f>
        <v>842.4</v>
      </c>
    </row>
    <row r="47" spans="3:27" x14ac:dyDescent="0.3">
      <c r="C47" t="s">
        <v>28</v>
      </c>
      <c r="D47" t="s">
        <v>36</v>
      </c>
      <c r="E47" t="s">
        <v>55</v>
      </c>
      <c r="F47" s="7">
        <v>1134</v>
      </c>
      <c r="G47" s="8">
        <v>282</v>
      </c>
      <c r="H47" s="9">
        <f>+VLOOKUP(data[[#This Row],[Product]],products[],2)</f>
        <v>14.49</v>
      </c>
      <c r="I47" s="9">
        <f>+data[[#This Row],[Units]]*data[[#This Row],[Cost per unit]]</f>
        <v>4086.18</v>
      </c>
    </row>
    <row r="48" spans="3:27" x14ac:dyDescent="0.3">
      <c r="C48" t="s">
        <v>48</v>
      </c>
      <c r="D48" t="s">
        <v>29</v>
      </c>
      <c r="E48" t="s">
        <v>56</v>
      </c>
      <c r="F48" s="7">
        <v>6027</v>
      </c>
      <c r="G48" s="8">
        <v>144</v>
      </c>
      <c r="H48" s="9">
        <f>+VLOOKUP(data[[#This Row],[Product]],products[],2)</f>
        <v>10.38</v>
      </c>
      <c r="I48" s="9">
        <f>+data[[#This Row],[Units]]*data[[#This Row],[Cost per unit]]</f>
        <v>1494.72</v>
      </c>
    </row>
    <row r="49" spans="3:9" x14ac:dyDescent="0.3">
      <c r="C49" t="s">
        <v>28</v>
      </c>
      <c r="D49" t="s">
        <v>11</v>
      </c>
      <c r="E49" t="s">
        <v>32</v>
      </c>
      <c r="F49" s="7">
        <v>1904</v>
      </c>
      <c r="G49" s="8">
        <v>405</v>
      </c>
      <c r="H49" s="9">
        <f>+VLOOKUP(data[[#This Row],[Product]],products[],2)</f>
        <v>14.49</v>
      </c>
      <c r="I49" s="9">
        <f>+data[[#This Row],[Units]]*data[[#This Row],[Cost per unit]]</f>
        <v>5868.45</v>
      </c>
    </row>
    <row r="50" spans="3:9" x14ac:dyDescent="0.3">
      <c r="C50" t="s">
        <v>42</v>
      </c>
      <c r="D50" t="s">
        <v>52</v>
      </c>
      <c r="E50" t="s">
        <v>17</v>
      </c>
      <c r="F50" s="7">
        <v>3262</v>
      </c>
      <c r="G50" s="8">
        <v>75</v>
      </c>
      <c r="H50" s="9">
        <f>+VLOOKUP(data[[#This Row],[Product]],products[],2)</f>
        <v>10.38</v>
      </c>
      <c r="I50" s="9">
        <f>+data[[#This Row],[Units]]*data[[#This Row],[Cost per unit]]</f>
        <v>778.50000000000011</v>
      </c>
    </row>
    <row r="51" spans="3:9" x14ac:dyDescent="0.3">
      <c r="C51" t="s">
        <v>10</v>
      </c>
      <c r="D51" t="s">
        <v>52</v>
      </c>
      <c r="E51" t="s">
        <v>55</v>
      </c>
      <c r="F51" s="7">
        <v>2289</v>
      </c>
      <c r="G51" s="8">
        <v>135</v>
      </c>
      <c r="H51" s="9">
        <f>+VLOOKUP(data[[#This Row],[Product]],products[],2)</f>
        <v>14.49</v>
      </c>
      <c r="I51" s="9">
        <f>+data[[#This Row],[Units]]*data[[#This Row],[Cost per unit]]</f>
        <v>1956.15</v>
      </c>
    </row>
    <row r="52" spans="3:9" x14ac:dyDescent="0.3">
      <c r="C52" t="s">
        <v>45</v>
      </c>
      <c r="D52" t="s">
        <v>52</v>
      </c>
      <c r="E52" t="s">
        <v>55</v>
      </c>
      <c r="F52" s="7">
        <v>6986</v>
      </c>
      <c r="G52" s="8">
        <v>21</v>
      </c>
      <c r="H52" s="9">
        <f>+VLOOKUP(data[[#This Row],[Product]],products[],2)</f>
        <v>14.49</v>
      </c>
      <c r="I52" s="9">
        <f>+data[[#This Row],[Units]]*data[[#This Row],[Cost per unit]]</f>
        <v>304.29000000000002</v>
      </c>
    </row>
    <row r="53" spans="3:9" x14ac:dyDescent="0.3">
      <c r="C53" t="s">
        <v>48</v>
      </c>
      <c r="D53" t="s">
        <v>36</v>
      </c>
      <c r="E53" t="s">
        <v>50</v>
      </c>
      <c r="F53" s="7">
        <v>4417</v>
      </c>
      <c r="G53" s="8">
        <v>153</v>
      </c>
      <c r="H53" s="9">
        <f>+VLOOKUP(data[[#This Row],[Product]],products[],2)</f>
        <v>10.38</v>
      </c>
      <c r="I53" s="9">
        <f>+data[[#This Row],[Units]]*data[[#This Row],[Cost per unit]]</f>
        <v>1588.14</v>
      </c>
    </row>
    <row r="54" spans="3:9" x14ac:dyDescent="0.3">
      <c r="C54" t="s">
        <v>28</v>
      </c>
      <c r="D54" t="s">
        <v>52</v>
      </c>
      <c r="E54" t="s">
        <v>27</v>
      </c>
      <c r="F54" s="7">
        <v>1442</v>
      </c>
      <c r="G54" s="8">
        <v>15</v>
      </c>
      <c r="H54" s="9">
        <f>+VLOOKUP(data[[#This Row],[Product]],products[],2)</f>
        <v>14.49</v>
      </c>
      <c r="I54" s="9">
        <f>+data[[#This Row],[Units]]*data[[#This Row],[Cost per unit]]</f>
        <v>217.35</v>
      </c>
    </row>
    <row r="55" spans="3:9" x14ac:dyDescent="0.3">
      <c r="C55" t="s">
        <v>49</v>
      </c>
      <c r="D55" t="s">
        <v>16</v>
      </c>
      <c r="E55" t="s">
        <v>19</v>
      </c>
      <c r="F55" s="7">
        <v>2415</v>
      </c>
      <c r="G55" s="8">
        <v>255</v>
      </c>
      <c r="H55" s="9">
        <f>+VLOOKUP(data[[#This Row],[Product]],products[],2)</f>
        <v>11.7</v>
      </c>
      <c r="I55" s="9">
        <f>+data[[#This Row],[Units]]*data[[#This Row],[Cost per unit]]</f>
        <v>2983.5</v>
      </c>
    </row>
    <row r="56" spans="3:9" x14ac:dyDescent="0.3">
      <c r="C56" t="s">
        <v>48</v>
      </c>
      <c r="D56" t="s">
        <v>11</v>
      </c>
      <c r="E56" t="s">
        <v>41</v>
      </c>
      <c r="F56" s="7">
        <v>238</v>
      </c>
      <c r="G56" s="8">
        <v>18</v>
      </c>
      <c r="H56" s="9">
        <f>+VLOOKUP(data[[#This Row],[Product]],products[],2)</f>
        <v>11.7</v>
      </c>
      <c r="I56" s="9">
        <f>+data[[#This Row],[Units]]*data[[#This Row],[Cost per unit]]</f>
        <v>210.6</v>
      </c>
    </row>
    <row r="57" spans="3:9" x14ac:dyDescent="0.3">
      <c r="C57" t="s">
        <v>28</v>
      </c>
      <c r="D57" t="s">
        <v>11</v>
      </c>
      <c r="E57" t="s">
        <v>50</v>
      </c>
      <c r="F57" s="7">
        <v>4949</v>
      </c>
      <c r="G57" s="8">
        <v>189</v>
      </c>
      <c r="H57" s="9">
        <f>+VLOOKUP(data[[#This Row],[Product]],products[],2)</f>
        <v>10.38</v>
      </c>
      <c r="I57" s="9">
        <f>+data[[#This Row],[Units]]*data[[#This Row],[Cost per unit]]</f>
        <v>1961.8200000000002</v>
      </c>
    </row>
    <row r="58" spans="3:9" x14ac:dyDescent="0.3">
      <c r="C58" t="s">
        <v>45</v>
      </c>
      <c r="D58" t="s">
        <v>36</v>
      </c>
      <c r="E58" t="s">
        <v>17</v>
      </c>
      <c r="F58" s="7">
        <v>5075</v>
      </c>
      <c r="G58" s="8">
        <v>21</v>
      </c>
      <c r="H58" s="9">
        <f>+VLOOKUP(data[[#This Row],[Product]],products[],2)</f>
        <v>10.38</v>
      </c>
      <c r="I58" s="9">
        <f>+data[[#This Row],[Units]]*data[[#This Row],[Cost per unit]]</f>
        <v>217.98000000000002</v>
      </c>
    </row>
    <row r="59" spans="3:9" x14ac:dyDescent="0.3">
      <c r="C59" t="s">
        <v>49</v>
      </c>
      <c r="D59" t="s">
        <v>24</v>
      </c>
      <c r="E59" t="s">
        <v>32</v>
      </c>
      <c r="F59" s="7">
        <v>9198</v>
      </c>
      <c r="G59" s="8">
        <v>36</v>
      </c>
      <c r="H59" s="9">
        <f>+VLOOKUP(data[[#This Row],[Product]],products[],2)</f>
        <v>14.49</v>
      </c>
      <c r="I59" s="9">
        <f>+data[[#This Row],[Units]]*data[[#This Row],[Cost per unit]]</f>
        <v>521.64</v>
      </c>
    </row>
    <row r="60" spans="3:9" x14ac:dyDescent="0.3">
      <c r="C60" t="s">
        <v>28</v>
      </c>
      <c r="D60" t="s">
        <v>52</v>
      </c>
      <c r="E60" t="s">
        <v>54</v>
      </c>
      <c r="F60" s="7">
        <v>3339</v>
      </c>
      <c r="G60" s="8">
        <v>75</v>
      </c>
      <c r="H60" s="9">
        <f>+VLOOKUP(data[[#This Row],[Product]],products[],2)</f>
        <v>7.16</v>
      </c>
      <c r="I60" s="9">
        <f>+data[[#This Row],[Units]]*data[[#This Row],[Cost per unit]]</f>
        <v>537</v>
      </c>
    </row>
    <row r="61" spans="3:9" x14ac:dyDescent="0.3">
      <c r="C61" t="s">
        <v>10</v>
      </c>
      <c r="D61" t="s">
        <v>52</v>
      </c>
      <c r="E61" t="s">
        <v>35</v>
      </c>
      <c r="F61" s="7">
        <v>5019</v>
      </c>
      <c r="G61" s="8">
        <v>156</v>
      </c>
      <c r="H61" s="9">
        <f>+VLOOKUP(data[[#This Row],[Product]],products[],2)</f>
        <v>10.38</v>
      </c>
      <c r="I61" s="9">
        <f>+data[[#This Row],[Units]]*data[[#This Row],[Cost per unit]]</f>
        <v>1619.2800000000002</v>
      </c>
    </row>
    <row r="62" spans="3:9" x14ac:dyDescent="0.3">
      <c r="C62" t="s">
        <v>45</v>
      </c>
      <c r="D62" t="s">
        <v>24</v>
      </c>
      <c r="E62" t="s">
        <v>32</v>
      </c>
      <c r="F62" s="7">
        <v>16184</v>
      </c>
      <c r="G62" s="8">
        <v>39</v>
      </c>
      <c r="H62" s="9">
        <f>+VLOOKUP(data[[#This Row],[Product]],products[],2)</f>
        <v>14.49</v>
      </c>
      <c r="I62" s="9">
        <f>+data[[#This Row],[Units]]*data[[#This Row],[Cost per unit]]</f>
        <v>565.11</v>
      </c>
    </row>
    <row r="63" spans="3:9" x14ac:dyDescent="0.3">
      <c r="C63" t="s">
        <v>28</v>
      </c>
      <c r="D63" t="s">
        <v>24</v>
      </c>
      <c r="E63" t="s">
        <v>47</v>
      </c>
      <c r="F63" s="7">
        <v>497</v>
      </c>
      <c r="G63" s="8">
        <v>63</v>
      </c>
      <c r="H63" s="9">
        <f>+VLOOKUP(data[[#This Row],[Product]],products[],2)</f>
        <v>12.37</v>
      </c>
      <c r="I63" s="9">
        <f>+data[[#This Row],[Units]]*data[[#This Row],[Cost per unit]]</f>
        <v>779.31</v>
      </c>
    </row>
    <row r="64" spans="3:9" x14ac:dyDescent="0.3">
      <c r="C64" t="s">
        <v>48</v>
      </c>
      <c r="D64" t="s">
        <v>24</v>
      </c>
      <c r="E64" t="s">
        <v>54</v>
      </c>
      <c r="F64" s="7">
        <v>8211</v>
      </c>
      <c r="G64" s="8">
        <v>75</v>
      </c>
      <c r="H64" s="9">
        <f>+VLOOKUP(data[[#This Row],[Product]],products[],2)</f>
        <v>7.16</v>
      </c>
      <c r="I64" s="9">
        <f>+data[[#This Row],[Units]]*data[[#This Row],[Cost per unit]]</f>
        <v>537</v>
      </c>
    </row>
    <row r="65" spans="3:9" x14ac:dyDescent="0.3">
      <c r="C65" t="s">
        <v>48</v>
      </c>
      <c r="D65" t="s">
        <v>36</v>
      </c>
      <c r="E65" t="s">
        <v>56</v>
      </c>
      <c r="F65" s="7">
        <v>6580</v>
      </c>
      <c r="G65" s="8">
        <v>183</v>
      </c>
      <c r="H65" s="9">
        <f>+VLOOKUP(data[[#This Row],[Product]],products[],2)</f>
        <v>10.38</v>
      </c>
      <c r="I65" s="9">
        <f>+data[[#This Row],[Units]]*data[[#This Row],[Cost per unit]]</f>
        <v>1899.5400000000002</v>
      </c>
    </row>
    <row r="66" spans="3:9" x14ac:dyDescent="0.3">
      <c r="C66" t="s">
        <v>23</v>
      </c>
      <c r="D66" t="s">
        <v>16</v>
      </c>
      <c r="E66" t="s">
        <v>14</v>
      </c>
      <c r="F66" s="7">
        <v>4760</v>
      </c>
      <c r="G66" s="8">
        <v>69</v>
      </c>
      <c r="H66" s="9">
        <f>+VLOOKUP(data[[#This Row],[Product]],products[],2)</f>
        <v>14.49</v>
      </c>
      <c r="I66" s="9">
        <f>+data[[#This Row],[Units]]*data[[#This Row],[Cost per unit]]</f>
        <v>999.81000000000006</v>
      </c>
    </row>
    <row r="67" spans="3:9" x14ac:dyDescent="0.3">
      <c r="C67" t="s">
        <v>10</v>
      </c>
      <c r="D67" t="s">
        <v>24</v>
      </c>
      <c r="E67" t="s">
        <v>30</v>
      </c>
      <c r="F67" s="7">
        <v>5439</v>
      </c>
      <c r="G67" s="8">
        <v>30</v>
      </c>
      <c r="H67" s="9">
        <f>+VLOOKUP(data[[#This Row],[Product]],products[],2)</f>
        <v>12.37</v>
      </c>
      <c r="I67" s="9">
        <f>+data[[#This Row],[Units]]*data[[#This Row],[Cost per unit]]</f>
        <v>371.09999999999997</v>
      </c>
    </row>
    <row r="68" spans="3:9" x14ac:dyDescent="0.3">
      <c r="C68" t="s">
        <v>23</v>
      </c>
      <c r="D68" t="s">
        <v>52</v>
      </c>
      <c r="E68" t="s">
        <v>35</v>
      </c>
      <c r="F68" s="7">
        <v>1463</v>
      </c>
      <c r="G68" s="8">
        <v>39</v>
      </c>
      <c r="H68" s="9">
        <f>+VLOOKUP(data[[#This Row],[Product]],products[],2)</f>
        <v>10.38</v>
      </c>
      <c r="I68" s="9">
        <f>+data[[#This Row],[Units]]*data[[#This Row],[Cost per unit]]</f>
        <v>404.82000000000005</v>
      </c>
    </row>
    <row r="69" spans="3:9" x14ac:dyDescent="0.3">
      <c r="C69" t="s">
        <v>49</v>
      </c>
      <c r="D69" t="s">
        <v>52</v>
      </c>
      <c r="E69" t="s">
        <v>17</v>
      </c>
      <c r="F69" s="7">
        <v>7777</v>
      </c>
      <c r="G69" s="8">
        <v>504</v>
      </c>
      <c r="H69" s="9">
        <f>+VLOOKUP(data[[#This Row],[Product]],products[],2)</f>
        <v>10.38</v>
      </c>
      <c r="I69" s="9">
        <f>+data[[#This Row],[Units]]*data[[#This Row],[Cost per unit]]</f>
        <v>5231.5200000000004</v>
      </c>
    </row>
    <row r="70" spans="3:9" x14ac:dyDescent="0.3">
      <c r="C70" t="s">
        <v>20</v>
      </c>
      <c r="D70" t="s">
        <v>11</v>
      </c>
      <c r="E70" t="s">
        <v>54</v>
      </c>
      <c r="F70" s="7">
        <v>1085</v>
      </c>
      <c r="G70" s="8">
        <v>273</v>
      </c>
      <c r="H70" s="9">
        <f>+VLOOKUP(data[[#This Row],[Product]],products[],2)</f>
        <v>7.16</v>
      </c>
      <c r="I70" s="9">
        <f>+data[[#This Row],[Units]]*data[[#This Row],[Cost per unit]]</f>
        <v>1954.68</v>
      </c>
    </row>
    <row r="71" spans="3:9" x14ac:dyDescent="0.3">
      <c r="C71" t="s">
        <v>45</v>
      </c>
      <c r="D71" t="s">
        <v>11</v>
      </c>
      <c r="E71" t="s">
        <v>37</v>
      </c>
      <c r="F71" s="7">
        <v>182</v>
      </c>
      <c r="G71" s="8">
        <v>48</v>
      </c>
      <c r="H71" s="9">
        <f>+VLOOKUP(data[[#This Row],[Product]],products[],2)</f>
        <v>5.79</v>
      </c>
      <c r="I71" s="9">
        <f>+data[[#This Row],[Units]]*data[[#This Row],[Cost per unit]]</f>
        <v>277.92</v>
      </c>
    </row>
    <row r="72" spans="3:9" x14ac:dyDescent="0.3">
      <c r="C72" t="s">
        <v>28</v>
      </c>
      <c r="D72" t="s">
        <v>52</v>
      </c>
      <c r="E72" t="s">
        <v>55</v>
      </c>
      <c r="F72" s="7">
        <v>4242</v>
      </c>
      <c r="G72" s="8">
        <v>207</v>
      </c>
      <c r="H72" s="9">
        <f>+VLOOKUP(data[[#This Row],[Product]],products[],2)</f>
        <v>14.49</v>
      </c>
      <c r="I72" s="9">
        <f>+data[[#This Row],[Units]]*data[[#This Row],[Cost per unit]]</f>
        <v>2999.43</v>
      </c>
    </row>
    <row r="73" spans="3:9" x14ac:dyDescent="0.3">
      <c r="C73" t="s">
        <v>28</v>
      </c>
      <c r="D73" t="s">
        <v>24</v>
      </c>
      <c r="E73" t="s">
        <v>17</v>
      </c>
      <c r="F73" s="7">
        <v>6118</v>
      </c>
      <c r="G73" s="8">
        <v>9</v>
      </c>
      <c r="H73" s="9">
        <f>+VLOOKUP(data[[#This Row],[Product]],products[],2)</f>
        <v>10.38</v>
      </c>
      <c r="I73" s="9">
        <f>+data[[#This Row],[Units]]*data[[#This Row],[Cost per unit]]</f>
        <v>93.42</v>
      </c>
    </row>
    <row r="74" spans="3:9" x14ac:dyDescent="0.3">
      <c r="C74" t="s">
        <v>57</v>
      </c>
      <c r="D74" t="s">
        <v>24</v>
      </c>
      <c r="E74" t="s">
        <v>50</v>
      </c>
      <c r="F74" s="7">
        <v>2317</v>
      </c>
      <c r="G74" s="8">
        <v>261</v>
      </c>
      <c r="H74" s="9">
        <f>+VLOOKUP(data[[#This Row],[Product]],products[],2)</f>
        <v>10.38</v>
      </c>
      <c r="I74" s="9">
        <f>+data[[#This Row],[Units]]*data[[#This Row],[Cost per unit]]</f>
        <v>2709.1800000000003</v>
      </c>
    </row>
    <row r="75" spans="3:9" x14ac:dyDescent="0.3">
      <c r="C75" t="s">
        <v>28</v>
      </c>
      <c r="D75" t="s">
        <v>36</v>
      </c>
      <c r="E75" t="s">
        <v>32</v>
      </c>
      <c r="F75" s="7">
        <v>938</v>
      </c>
      <c r="G75" s="8">
        <v>6</v>
      </c>
      <c r="H75" s="9">
        <f>+VLOOKUP(data[[#This Row],[Product]],products[],2)</f>
        <v>14.49</v>
      </c>
      <c r="I75" s="9">
        <f>+data[[#This Row],[Units]]*data[[#This Row],[Cost per unit]]</f>
        <v>86.94</v>
      </c>
    </row>
    <row r="76" spans="3:9" x14ac:dyDescent="0.3">
      <c r="C76" t="s">
        <v>15</v>
      </c>
      <c r="D76" t="s">
        <v>11</v>
      </c>
      <c r="E76" t="s">
        <v>27</v>
      </c>
      <c r="F76" s="7">
        <v>9709</v>
      </c>
      <c r="G76" s="8">
        <v>30</v>
      </c>
      <c r="H76" s="9">
        <f>+VLOOKUP(data[[#This Row],[Product]],products[],2)</f>
        <v>14.49</v>
      </c>
      <c r="I76" s="9">
        <f>+data[[#This Row],[Units]]*data[[#This Row],[Cost per unit]]</f>
        <v>434.7</v>
      </c>
    </row>
    <row r="77" spans="3:9" x14ac:dyDescent="0.3">
      <c r="C77" t="s">
        <v>42</v>
      </c>
      <c r="D77" t="s">
        <v>52</v>
      </c>
      <c r="E77" t="s">
        <v>44</v>
      </c>
      <c r="F77" s="7">
        <v>2205</v>
      </c>
      <c r="G77" s="8">
        <v>138</v>
      </c>
      <c r="H77" s="9">
        <f>+VLOOKUP(data[[#This Row],[Product]],products[],2)</f>
        <v>14.49</v>
      </c>
      <c r="I77" s="9">
        <f>+data[[#This Row],[Units]]*data[[#This Row],[Cost per unit]]</f>
        <v>1999.6200000000001</v>
      </c>
    </row>
    <row r="78" spans="3:9" x14ac:dyDescent="0.3">
      <c r="C78" t="s">
        <v>42</v>
      </c>
      <c r="D78" t="s">
        <v>11</v>
      </c>
      <c r="E78" t="s">
        <v>35</v>
      </c>
      <c r="F78" s="7">
        <v>4487</v>
      </c>
      <c r="G78" s="8">
        <v>111</v>
      </c>
      <c r="H78" s="9">
        <f>+VLOOKUP(data[[#This Row],[Product]],products[],2)</f>
        <v>10.38</v>
      </c>
      <c r="I78" s="9">
        <f>+data[[#This Row],[Units]]*data[[#This Row],[Cost per unit]]</f>
        <v>1152.18</v>
      </c>
    </row>
    <row r="79" spans="3:9" x14ac:dyDescent="0.3">
      <c r="C79" t="s">
        <v>45</v>
      </c>
      <c r="D79" t="s">
        <v>16</v>
      </c>
      <c r="E79" t="s">
        <v>25</v>
      </c>
      <c r="F79" s="7">
        <v>2415</v>
      </c>
      <c r="G79" s="8">
        <v>15</v>
      </c>
      <c r="H79" s="9">
        <f>+VLOOKUP(data[[#This Row],[Product]],products[],2)</f>
        <v>10.38</v>
      </c>
      <c r="I79" s="9">
        <f>+data[[#This Row],[Units]]*data[[#This Row],[Cost per unit]]</f>
        <v>155.70000000000002</v>
      </c>
    </row>
    <row r="80" spans="3:9" x14ac:dyDescent="0.3">
      <c r="C80" t="s">
        <v>10</v>
      </c>
      <c r="D80" t="s">
        <v>52</v>
      </c>
      <c r="E80" t="s">
        <v>41</v>
      </c>
      <c r="F80" s="7">
        <v>4018</v>
      </c>
      <c r="G80" s="8">
        <v>162</v>
      </c>
      <c r="H80" s="9">
        <f>+VLOOKUP(data[[#This Row],[Product]],products[],2)</f>
        <v>11.7</v>
      </c>
      <c r="I80" s="9">
        <f>+data[[#This Row],[Units]]*data[[#This Row],[Cost per unit]]</f>
        <v>1895.3999999999999</v>
      </c>
    </row>
    <row r="81" spans="3:9" x14ac:dyDescent="0.3">
      <c r="C81" t="s">
        <v>45</v>
      </c>
      <c r="D81" t="s">
        <v>52</v>
      </c>
      <c r="E81" t="s">
        <v>41</v>
      </c>
      <c r="F81" s="7">
        <v>861</v>
      </c>
      <c r="G81" s="8">
        <v>195</v>
      </c>
      <c r="H81" s="9">
        <f>+VLOOKUP(data[[#This Row],[Product]],products[],2)</f>
        <v>11.7</v>
      </c>
      <c r="I81" s="9">
        <f>+data[[#This Row],[Units]]*data[[#This Row],[Cost per unit]]</f>
        <v>2281.5</v>
      </c>
    </row>
    <row r="82" spans="3:9" x14ac:dyDescent="0.3">
      <c r="C82" t="s">
        <v>57</v>
      </c>
      <c r="D82" t="s">
        <v>36</v>
      </c>
      <c r="E82" t="s">
        <v>19</v>
      </c>
      <c r="F82" s="7">
        <v>5586</v>
      </c>
      <c r="G82" s="8">
        <v>525</v>
      </c>
      <c r="H82" s="9">
        <f>+VLOOKUP(data[[#This Row],[Product]],products[],2)</f>
        <v>11.7</v>
      </c>
      <c r="I82" s="9">
        <f>+data[[#This Row],[Units]]*data[[#This Row],[Cost per unit]]</f>
        <v>6142.5</v>
      </c>
    </row>
    <row r="83" spans="3:9" x14ac:dyDescent="0.3">
      <c r="C83" t="s">
        <v>42</v>
      </c>
      <c r="D83" t="s">
        <v>52</v>
      </c>
      <c r="E83" t="s">
        <v>33</v>
      </c>
      <c r="F83" s="7">
        <v>2226</v>
      </c>
      <c r="G83" s="8">
        <v>48</v>
      </c>
      <c r="H83" s="9">
        <f>+VLOOKUP(data[[#This Row],[Product]],products[],2)</f>
        <v>14.49</v>
      </c>
      <c r="I83" s="9">
        <f>+data[[#This Row],[Units]]*data[[#This Row],[Cost per unit]]</f>
        <v>695.52</v>
      </c>
    </row>
    <row r="84" spans="3:9" x14ac:dyDescent="0.3">
      <c r="C84" t="s">
        <v>20</v>
      </c>
      <c r="D84" t="s">
        <v>52</v>
      </c>
      <c r="E84" t="s">
        <v>56</v>
      </c>
      <c r="F84" s="7">
        <v>14329</v>
      </c>
      <c r="G84" s="8">
        <v>150</v>
      </c>
      <c r="H84" s="9">
        <f>+VLOOKUP(data[[#This Row],[Product]],products[],2)</f>
        <v>10.38</v>
      </c>
      <c r="I84" s="9">
        <f>+data[[#This Row],[Units]]*data[[#This Row],[Cost per unit]]</f>
        <v>1557.0000000000002</v>
      </c>
    </row>
    <row r="85" spans="3:9" x14ac:dyDescent="0.3">
      <c r="C85" t="s">
        <v>20</v>
      </c>
      <c r="D85" t="s">
        <v>52</v>
      </c>
      <c r="E85" t="s">
        <v>44</v>
      </c>
      <c r="F85" s="7">
        <v>8463</v>
      </c>
      <c r="G85" s="8">
        <v>492</v>
      </c>
      <c r="H85" s="9">
        <f>+VLOOKUP(data[[#This Row],[Product]],products[],2)</f>
        <v>14.49</v>
      </c>
      <c r="I85" s="9">
        <f>+data[[#This Row],[Units]]*data[[#This Row],[Cost per unit]]</f>
        <v>7129.08</v>
      </c>
    </row>
    <row r="86" spans="3:9" x14ac:dyDescent="0.3">
      <c r="C86" t="s">
        <v>45</v>
      </c>
      <c r="D86" t="s">
        <v>52</v>
      </c>
      <c r="E86" t="s">
        <v>54</v>
      </c>
      <c r="F86" s="7">
        <v>2891</v>
      </c>
      <c r="G86" s="8">
        <v>102</v>
      </c>
      <c r="H86" s="9">
        <f>+VLOOKUP(data[[#This Row],[Product]],products[],2)</f>
        <v>7.16</v>
      </c>
      <c r="I86" s="9">
        <f>+data[[#This Row],[Units]]*data[[#This Row],[Cost per unit]]</f>
        <v>730.32</v>
      </c>
    </row>
    <row r="87" spans="3:9" x14ac:dyDescent="0.3">
      <c r="C87" t="s">
        <v>49</v>
      </c>
      <c r="D87" t="s">
        <v>24</v>
      </c>
      <c r="E87" t="s">
        <v>50</v>
      </c>
      <c r="F87" s="7">
        <v>3773</v>
      </c>
      <c r="G87" s="8">
        <v>165</v>
      </c>
      <c r="H87" s="9">
        <f>+VLOOKUP(data[[#This Row],[Product]],products[],2)</f>
        <v>10.38</v>
      </c>
      <c r="I87" s="9">
        <f>+data[[#This Row],[Units]]*data[[#This Row],[Cost per unit]]</f>
        <v>1712.7</v>
      </c>
    </row>
    <row r="88" spans="3:9" x14ac:dyDescent="0.3">
      <c r="C88" t="s">
        <v>23</v>
      </c>
      <c r="D88" t="s">
        <v>24</v>
      </c>
      <c r="E88" t="s">
        <v>56</v>
      </c>
      <c r="F88" s="7">
        <v>854</v>
      </c>
      <c r="G88" s="8">
        <v>309</v>
      </c>
      <c r="H88" s="9">
        <f>+VLOOKUP(data[[#This Row],[Product]],products[],2)</f>
        <v>10.38</v>
      </c>
      <c r="I88" s="9">
        <f>+data[[#This Row],[Units]]*data[[#This Row],[Cost per unit]]</f>
        <v>3207.42</v>
      </c>
    </row>
    <row r="89" spans="3:9" x14ac:dyDescent="0.3">
      <c r="C89" t="s">
        <v>28</v>
      </c>
      <c r="D89" t="s">
        <v>24</v>
      </c>
      <c r="E89" t="s">
        <v>35</v>
      </c>
      <c r="F89" s="7">
        <v>4970</v>
      </c>
      <c r="G89" s="8">
        <v>156</v>
      </c>
      <c r="H89" s="9">
        <f>+VLOOKUP(data[[#This Row],[Product]],products[],2)</f>
        <v>10.38</v>
      </c>
      <c r="I89" s="9">
        <f>+data[[#This Row],[Units]]*data[[#This Row],[Cost per unit]]</f>
        <v>1619.2800000000002</v>
      </c>
    </row>
    <row r="90" spans="3:9" x14ac:dyDescent="0.3">
      <c r="C90" t="s">
        <v>20</v>
      </c>
      <c r="D90" t="s">
        <v>16</v>
      </c>
      <c r="E90" t="s">
        <v>53</v>
      </c>
      <c r="F90" s="7">
        <v>98</v>
      </c>
      <c r="G90" s="8">
        <v>159</v>
      </c>
      <c r="H90" s="9">
        <f>+VLOOKUP(data[[#This Row],[Product]],products[],2)</f>
        <v>9.77</v>
      </c>
      <c r="I90" s="9">
        <f>+data[[#This Row],[Units]]*data[[#This Row],[Cost per unit]]</f>
        <v>1553.4299999999998</v>
      </c>
    </row>
    <row r="91" spans="3:9" x14ac:dyDescent="0.3">
      <c r="C91" t="s">
        <v>45</v>
      </c>
      <c r="D91" t="s">
        <v>16</v>
      </c>
      <c r="E91" t="s">
        <v>27</v>
      </c>
      <c r="F91" s="7">
        <v>13391</v>
      </c>
      <c r="G91" s="8">
        <v>201</v>
      </c>
      <c r="H91" s="9">
        <f>+VLOOKUP(data[[#This Row],[Product]],products[],2)</f>
        <v>14.49</v>
      </c>
      <c r="I91" s="9">
        <f>+data[[#This Row],[Units]]*data[[#This Row],[Cost per unit]]</f>
        <v>2912.4900000000002</v>
      </c>
    </row>
    <row r="92" spans="3:9" x14ac:dyDescent="0.3">
      <c r="C92" t="s">
        <v>15</v>
      </c>
      <c r="D92" t="s">
        <v>29</v>
      </c>
      <c r="E92" t="s">
        <v>37</v>
      </c>
      <c r="F92" s="7">
        <v>8890</v>
      </c>
      <c r="G92" s="8">
        <v>210</v>
      </c>
      <c r="H92" s="9">
        <f>+VLOOKUP(data[[#This Row],[Product]],products[],2)</f>
        <v>5.79</v>
      </c>
      <c r="I92" s="9">
        <f>+data[[#This Row],[Units]]*data[[#This Row],[Cost per unit]]</f>
        <v>1215.9000000000001</v>
      </c>
    </row>
    <row r="93" spans="3:9" x14ac:dyDescent="0.3">
      <c r="C93" t="s">
        <v>48</v>
      </c>
      <c r="D93" t="s">
        <v>36</v>
      </c>
      <c r="E93" t="s">
        <v>14</v>
      </c>
      <c r="F93" s="7">
        <v>56</v>
      </c>
      <c r="G93" s="8">
        <v>51</v>
      </c>
      <c r="H93" s="9">
        <f>+VLOOKUP(data[[#This Row],[Product]],products[],2)</f>
        <v>14.49</v>
      </c>
      <c r="I93" s="9">
        <f>+data[[#This Row],[Units]]*data[[#This Row],[Cost per unit]]</f>
        <v>738.99</v>
      </c>
    </row>
    <row r="94" spans="3:9" x14ac:dyDescent="0.3">
      <c r="C94" t="s">
        <v>49</v>
      </c>
      <c r="D94" t="s">
        <v>24</v>
      </c>
      <c r="E94" t="s">
        <v>30</v>
      </c>
      <c r="F94" s="7">
        <v>3339</v>
      </c>
      <c r="G94" s="8">
        <v>39</v>
      </c>
      <c r="H94" s="9">
        <f>+VLOOKUP(data[[#This Row],[Product]],products[],2)</f>
        <v>12.37</v>
      </c>
      <c r="I94" s="9">
        <f>+data[[#This Row],[Units]]*data[[#This Row],[Cost per unit]]</f>
        <v>482.42999999999995</v>
      </c>
    </row>
    <row r="95" spans="3:9" x14ac:dyDescent="0.3">
      <c r="C95" t="s">
        <v>57</v>
      </c>
      <c r="D95" t="s">
        <v>16</v>
      </c>
      <c r="E95" t="s">
        <v>25</v>
      </c>
      <c r="F95" s="7">
        <v>3808</v>
      </c>
      <c r="G95" s="8">
        <v>279</v>
      </c>
      <c r="H95" s="9">
        <f>+VLOOKUP(data[[#This Row],[Product]],products[],2)</f>
        <v>10.38</v>
      </c>
      <c r="I95" s="9">
        <f>+data[[#This Row],[Units]]*data[[#This Row],[Cost per unit]]</f>
        <v>2896.0200000000004</v>
      </c>
    </row>
    <row r="96" spans="3:9" x14ac:dyDescent="0.3">
      <c r="C96" t="s">
        <v>57</v>
      </c>
      <c r="D96" t="s">
        <v>36</v>
      </c>
      <c r="E96" t="s">
        <v>14</v>
      </c>
      <c r="F96" s="7">
        <v>63</v>
      </c>
      <c r="G96" s="8">
        <v>123</v>
      </c>
      <c r="H96" s="9">
        <f>+VLOOKUP(data[[#This Row],[Product]],products[],2)</f>
        <v>14.49</v>
      </c>
      <c r="I96" s="9">
        <f>+data[[#This Row],[Units]]*data[[#This Row],[Cost per unit]]</f>
        <v>1782.27</v>
      </c>
    </row>
    <row r="97" spans="3:9" x14ac:dyDescent="0.3">
      <c r="C97" t="s">
        <v>48</v>
      </c>
      <c r="D97" t="s">
        <v>29</v>
      </c>
      <c r="E97" t="s">
        <v>55</v>
      </c>
      <c r="F97" s="7">
        <v>7812</v>
      </c>
      <c r="G97" s="8">
        <v>81</v>
      </c>
      <c r="H97" s="9">
        <f>+VLOOKUP(data[[#This Row],[Product]],products[],2)</f>
        <v>14.49</v>
      </c>
      <c r="I97" s="9">
        <f>+data[[#This Row],[Units]]*data[[#This Row],[Cost per unit]]</f>
        <v>1173.69</v>
      </c>
    </row>
    <row r="98" spans="3:9" x14ac:dyDescent="0.3">
      <c r="C98" t="s">
        <v>10</v>
      </c>
      <c r="D98" t="s">
        <v>11</v>
      </c>
      <c r="E98" t="s">
        <v>41</v>
      </c>
      <c r="F98" s="7">
        <v>7693</v>
      </c>
      <c r="G98" s="8">
        <v>21</v>
      </c>
      <c r="H98" s="9">
        <f>+VLOOKUP(data[[#This Row],[Product]],products[],2)</f>
        <v>11.7</v>
      </c>
      <c r="I98" s="9">
        <f>+data[[#This Row],[Units]]*data[[#This Row],[Cost per unit]]</f>
        <v>245.7</v>
      </c>
    </row>
    <row r="99" spans="3:9" x14ac:dyDescent="0.3">
      <c r="C99" t="s">
        <v>49</v>
      </c>
      <c r="D99" t="s">
        <v>24</v>
      </c>
      <c r="E99" t="s">
        <v>56</v>
      </c>
      <c r="F99" s="7">
        <v>973</v>
      </c>
      <c r="G99" s="8">
        <v>162</v>
      </c>
      <c r="H99" s="9">
        <f>+VLOOKUP(data[[#This Row],[Product]],products[],2)</f>
        <v>10.38</v>
      </c>
      <c r="I99" s="9">
        <f>+data[[#This Row],[Units]]*data[[#This Row],[Cost per unit]]</f>
        <v>1681.5600000000002</v>
      </c>
    </row>
    <row r="100" spans="3:9" x14ac:dyDescent="0.3">
      <c r="C100" t="s">
        <v>57</v>
      </c>
      <c r="D100" t="s">
        <v>16</v>
      </c>
      <c r="E100" t="s">
        <v>47</v>
      </c>
      <c r="F100" s="7">
        <v>567</v>
      </c>
      <c r="G100" s="8">
        <v>228</v>
      </c>
      <c r="H100" s="9">
        <f>+VLOOKUP(data[[#This Row],[Product]],products[],2)</f>
        <v>12.37</v>
      </c>
      <c r="I100" s="9">
        <f>+data[[#This Row],[Units]]*data[[#This Row],[Cost per unit]]</f>
        <v>2820.3599999999997</v>
      </c>
    </row>
    <row r="101" spans="3:9" x14ac:dyDescent="0.3">
      <c r="C101" t="s">
        <v>57</v>
      </c>
      <c r="D101" t="s">
        <v>24</v>
      </c>
      <c r="E101" t="s">
        <v>54</v>
      </c>
      <c r="F101" s="7">
        <v>2471</v>
      </c>
      <c r="G101" s="8">
        <v>342</v>
      </c>
      <c r="H101" s="9">
        <f>+VLOOKUP(data[[#This Row],[Product]],products[],2)</f>
        <v>7.16</v>
      </c>
      <c r="I101" s="9">
        <f>+data[[#This Row],[Units]]*data[[#This Row],[Cost per unit]]</f>
        <v>2448.7200000000003</v>
      </c>
    </row>
    <row r="102" spans="3:9" x14ac:dyDescent="0.3">
      <c r="C102" t="s">
        <v>45</v>
      </c>
      <c r="D102" t="s">
        <v>36</v>
      </c>
      <c r="E102" t="s">
        <v>14</v>
      </c>
      <c r="F102" s="7">
        <v>7189</v>
      </c>
      <c r="G102" s="8">
        <v>54</v>
      </c>
      <c r="H102" s="9">
        <f>+VLOOKUP(data[[#This Row],[Product]],products[],2)</f>
        <v>14.49</v>
      </c>
      <c r="I102" s="9">
        <f>+data[[#This Row],[Units]]*data[[#This Row],[Cost per unit]]</f>
        <v>782.46</v>
      </c>
    </row>
    <row r="103" spans="3:9" x14ac:dyDescent="0.3">
      <c r="C103" t="s">
        <v>23</v>
      </c>
      <c r="D103" t="s">
        <v>16</v>
      </c>
      <c r="E103" t="s">
        <v>56</v>
      </c>
      <c r="F103" s="7">
        <v>7455</v>
      </c>
      <c r="G103" s="8">
        <v>216</v>
      </c>
      <c r="H103" s="9">
        <f>+VLOOKUP(data[[#This Row],[Product]],products[],2)</f>
        <v>10.38</v>
      </c>
      <c r="I103" s="9">
        <f>+data[[#This Row],[Units]]*data[[#This Row],[Cost per unit]]</f>
        <v>2242.0800000000004</v>
      </c>
    </row>
    <row r="104" spans="3:9" x14ac:dyDescent="0.3">
      <c r="C104" t="s">
        <v>49</v>
      </c>
      <c r="D104" t="s">
        <v>52</v>
      </c>
      <c r="E104" t="s">
        <v>53</v>
      </c>
      <c r="F104" s="7">
        <v>3108</v>
      </c>
      <c r="G104" s="8">
        <v>54</v>
      </c>
      <c r="H104" s="9">
        <f>+VLOOKUP(data[[#This Row],[Product]],products[],2)</f>
        <v>9.77</v>
      </c>
      <c r="I104" s="9">
        <f>+data[[#This Row],[Units]]*data[[#This Row],[Cost per unit]]</f>
        <v>527.57999999999993</v>
      </c>
    </row>
    <row r="105" spans="3:9" x14ac:dyDescent="0.3">
      <c r="C105" t="s">
        <v>28</v>
      </c>
      <c r="D105" t="s">
        <v>36</v>
      </c>
      <c r="E105" t="s">
        <v>30</v>
      </c>
      <c r="F105" s="7">
        <v>469</v>
      </c>
      <c r="G105" s="8">
        <v>75</v>
      </c>
      <c r="H105" s="9">
        <f>+VLOOKUP(data[[#This Row],[Product]],products[],2)</f>
        <v>12.37</v>
      </c>
      <c r="I105" s="9">
        <f>+data[[#This Row],[Units]]*data[[#This Row],[Cost per unit]]</f>
        <v>927.74999999999989</v>
      </c>
    </row>
    <row r="106" spans="3:9" x14ac:dyDescent="0.3">
      <c r="C106" t="s">
        <v>20</v>
      </c>
      <c r="D106" t="s">
        <v>11</v>
      </c>
      <c r="E106" t="s">
        <v>50</v>
      </c>
      <c r="F106" s="7">
        <v>2737</v>
      </c>
      <c r="G106" s="8">
        <v>93</v>
      </c>
      <c r="H106" s="9">
        <f>+VLOOKUP(data[[#This Row],[Product]],products[],2)</f>
        <v>10.38</v>
      </c>
      <c r="I106" s="9">
        <f>+data[[#This Row],[Units]]*data[[#This Row],[Cost per unit]]</f>
        <v>965.34</v>
      </c>
    </row>
    <row r="107" spans="3:9" x14ac:dyDescent="0.3">
      <c r="C107" t="s">
        <v>20</v>
      </c>
      <c r="D107" t="s">
        <v>11</v>
      </c>
      <c r="E107" t="s">
        <v>30</v>
      </c>
      <c r="F107" s="7">
        <v>4305</v>
      </c>
      <c r="G107" s="8">
        <v>156</v>
      </c>
      <c r="H107" s="9">
        <f>+VLOOKUP(data[[#This Row],[Product]],products[],2)</f>
        <v>12.37</v>
      </c>
      <c r="I107" s="9">
        <f>+data[[#This Row],[Units]]*data[[#This Row],[Cost per unit]]</f>
        <v>1929.7199999999998</v>
      </c>
    </row>
    <row r="108" spans="3:9" x14ac:dyDescent="0.3">
      <c r="C108" t="s">
        <v>20</v>
      </c>
      <c r="D108" t="s">
        <v>36</v>
      </c>
      <c r="E108" t="s">
        <v>35</v>
      </c>
      <c r="F108" s="7">
        <v>2408</v>
      </c>
      <c r="G108" s="8">
        <v>9</v>
      </c>
      <c r="H108" s="9">
        <f>+VLOOKUP(data[[#This Row],[Product]],products[],2)</f>
        <v>10.38</v>
      </c>
      <c r="I108" s="9">
        <f>+data[[#This Row],[Units]]*data[[#This Row],[Cost per unit]]</f>
        <v>93.42</v>
      </c>
    </row>
    <row r="109" spans="3:9" x14ac:dyDescent="0.3">
      <c r="C109" t="s">
        <v>49</v>
      </c>
      <c r="D109" t="s">
        <v>24</v>
      </c>
      <c r="E109" t="s">
        <v>41</v>
      </c>
      <c r="F109" s="7">
        <v>1281</v>
      </c>
      <c r="G109" s="8">
        <v>18</v>
      </c>
      <c r="H109" s="9">
        <f>+VLOOKUP(data[[#This Row],[Product]],products[],2)</f>
        <v>11.7</v>
      </c>
      <c r="I109" s="9">
        <f>+data[[#This Row],[Units]]*data[[#This Row],[Cost per unit]]</f>
        <v>210.6</v>
      </c>
    </row>
    <row r="110" spans="3:9" x14ac:dyDescent="0.3">
      <c r="C110" t="s">
        <v>10</v>
      </c>
      <c r="D110" t="s">
        <v>16</v>
      </c>
      <c r="E110" t="s">
        <v>17</v>
      </c>
      <c r="F110" s="7">
        <v>12348</v>
      </c>
      <c r="G110" s="8">
        <v>234</v>
      </c>
      <c r="H110" s="9">
        <f>+VLOOKUP(data[[#This Row],[Product]],products[],2)</f>
        <v>10.38</v>
      </c>
      <c r="I110" s="9">
        <f>+data[[#This Row],[Units]]*data[[#This Row],[Cost per unit]]</f>
        <v>2428.92</v>
      </c>
    </row>
    <row r="111" spans="3:9" x14ac:dyDescent="0.3">
      <c r="C111" t="s">
        <v>49</v>
      </c>
      <c r="D111" t="s">
        <v>52</v>
      </c>
      <c r="E111" t="s">
        <v>56</v>
      </c>
      <c r="F111" s="7">
        <v>3689</v>
      </c>
      <c r="G111" s="8">
        <v>312</v>
      </c>
      <c r="H111" s="9">
        <f>+VLOOKUP(data[[#This Row],[Product]],products[],2)</f>
        <v>10.38</v>
      </c>
      <c r="I111" s="9">
        <f>+data[[#This Row],[Units]]*data[[#This Row],[Cost per unit]]</f>
        <v>3238.5600000000004</v>
      </c>
    </row>
    <row r="112" spans="3:9" x14ac:dyDescent="0.3">
      <c r="C112" t="s">
        <v>42</v>
      </c>
      <c r="D112" t="s">
        <v>24</v>
      </c>
      <c r="E112" t="s">
        <v>41</v>
      </c>
      <c r="F112" s="7">
        <v>2870</v>
      </c>
      <c r="G112" s="8">
        <v>300</v>
      </c>
      <c r="H112" s="9">
        <f>+VLOOKUP(data[[#This Row],[Product]],products[],2)</f>
        <v>11.7</v>
      </c>
      <c r="I112" s="9">
        <f>+data[[#This Row],[Units]]*data[[#This Row],[Cost per unit]]</f>
        <v>3510</v>
      </c>
    </row>
    <row r="113" spans="3:9" x14ac:dyDescent="0.3">
      <c r="C113" t="s">
        <v>48</v>
      </c>
      <c r="D113" t="s">
        <v>24</v>
      </c>
      <c r="E113" t="s">
        <v>55</v>
      </c>
      <c r="F113" s="7">
        <v>798</v>
      </c>
      <c r="G113" s="8">
        <v>519</v>
      </c>
      <c r="H113" s="9">
        <f>+VLOOKUP(data[[#This Row],[Product]],products[],2)</f>
        <v>14.49</v>
      </c>
      <c r="I113" s="9">
        <f>+data[[#This Row],[Units]]*data[[#This Row],[Cost per unit]]</f>
        <v>7520.31</v>
      </c>
    </row>
    <row r="114" spans="3:9" x14ac:dyDescent="0.3">
      <c r="C114" t="s">
        <v>23</v>
      </c>
      <c r="D114" t="s">
        <v>11</v>
      </c>
      <c r="E114" t="s">
        <v>47</v>
      </c>
      <c r="F114" s="7">
        <v>2933</v>
      </c>
      <c r="G114" s="8">
        <v>9</v>
      </c>
      <c r="H114" s="9">
        <f>+VLOOKUP(data[[#This Row],[Product]],products[],2)</f>
        <v>12.37</v>
      </c>
      <c r="I114" s="9">
        <f>+data[[#This Row],[Units]]*data[[#This Row],[Cost per unit]]</f>
        <v>111.33</v>
      </c>
    </row>
    <row r="115" spans="3:9" x14ac:dyDescent="0.3">
      <c r="C115" t="s">
        <v>45</v>
      </c>
      <c r="D115" t="s">
        <v>16</v>
      </c>
      <c r="E115" t="s">
        <v>21</v>
      </c>
      <c r="F115" s="7">
        <v>2744</v>
      </c>
      <c r="G115" s="8">
        <v>9</v>
      </c>
      <c r="H115" s="9">
        <f>+VLOOKUP(data[[#This Row],[Product]],products[],2)</f>
        <v>9.77</v>
      </c>
      <c r="I115" s="9">
        <f>+data[[#This Row],[Units]]*data[[#This Row],[Cost per unit]]</f>
        <v>87.929999999999993</v>
      </c>
    </row>
    <row r="116" spans="3:9" x14ac:dyDescent="0.3">
      <c r="C116" t="s">
        <v>10</v>
      </c>
      <c r="D116" t="s">
        <v>24</v>
      </c>
      <c r="E116" t="s">
        <v>33</v>
      </c>
      <c r="F116" s="7">
        <v>9772</v>
      </c>
      <c r="G116" s="8">
        <v>90</v>
      </c>
      <c r="H116" s="9">
        <f>+VLOOKUP(data[[#This Row],[Product]],products[],2)</f>
        <v>14.49</v>
      </c>
      <c r="I116" s="9">
        <f>+data[[#This Row],[Units]]*data[[#This Row],[Cost per unit]]</f>
        <v>1304.0999999999999</v>
      </c>
    </row>
    <row r="117" spans="3:9" x14ac:dyDescent="0.3">
      <c r="C117" t="s">
        <v>42</v>
      </c>
      <c r="D117" t="s">
        <v>52</v>
      </c>
      <c r="E117" t="s">
        <v>30</v>
      </c>
      <c r="F117" s="7">
        <v>1568</v>
      </c>
      <c r="G117" s="8">
        <v>96</v>
      </c>
      <c r="H117" s="9">
        <f>+VLOOKUP(data[[#This Row],[Product]],products[],2)</f>
        <v>12.37</v>
      </c>
      <c r="I117" s="9">
        <f>+data[[#This Row],[Units]]*data[[#This Row],[Cost per unit]]</f>
        <v>1187.52</v>
      </c>
    </row>
    <row r="118" spans="3:9" x14ac:dyDescent="0.3">
      <c r="C118" t="s">
        <v>48</v>
      </c>
      <c r="D118" t="s">
        <v>24</v>
      </c>
      <c r="E118" t="s">
        <v>32</v>
      </c>
      <c r="F118" s="7">
        <v>11417</v>
      </c>
      <c r="G118" s="8">
        <v>21</v>
      </c>
      <c r="H118" s="9">
        <f>+VLOOKUP(data[[#This Row],[Product]],products[],2)</f>
        <v>14.49</v>
      </c>
      <c r="I118" s="9">
        <f>+data[[#This Row],[Units]]*data[[#This Row],[Cost per unit]]</f>
        <v>304.29000000000002</v>
      </c>
    </row>
    <row r="119" spans="3:9" x14ac:dyDescent="0.3">
      <c r="C119" t="s">
        <v>10</v>
      </c>
      <c r="D119" t="s">
        <v>52</v>
      </c>
      <c r="E119" t="s">
        <v>53</v>
      </c>
      <c r="F119" s="7">
        <v>6748</v>
      </c>
      <c r="G119" s="8">
        <v>48</v>
      </c>
      <c r="H119" s="9">
        <f>+VLOOKUP(data[[#This Row],[Product]],products[],2)</f>
        <v>9.77</v>
      </c>
      <c r="I119" s="9">
        <f>+data[[#This Row],[Units]]*data[[#This Row],[Cost per unit]]</f>
        <v>468.96</v>
      </c>
    </row>
    <row r="120" spans="3:9" x14ac:dyDescent="0.3">
      <c r="C120" t="s">
        <v>57</v>
      </c>
      <c r="D120" t="s">
        <v>24</v>
      </c>
      <c r="E120" t="s">
        <v>55</v>
      </c>
      <c r="F120" s="7">
        <v>1407</v>
      </c>
      <c r="G120" s="8">
        <v>72</v>
      </c>
      <c r="H120" s="9">
        <f>+VLOOKUP(data[[#This Row],[Product]],products[],2)</f>
        <v>14.49</v>
      </c>
      <c r="I120" s="9">
        <f>+data[[#This Row],[Units]]*data[[#This Row],[Cost per unit]]</f>
        <v>1043.28</v>
      </c>
    </row>
    <row r="121" spans="3:9" x14ac:dyDescent="0.3">
      <c r="C121" t="s">
        <v>15</v>
      </c>
      <c r="D121" t="s">
        <v>16</v>
      </c>
      <c r="E121" t="s">
        <v>54</v>
      </c>
      <c r="F121" s="7">
        <v>2023</v>
      </c>
      <c r="G121" s="8">
        <v>168</v>
      </c>
      <c r="H121" s="9">
        <f>+VLOOKUP(data[[#This Row],[Product]],products[],2)</f>
        <v>7.16</v>
      </c>
      <c r="I121" s="9">
        <f>+data[[#This Row],[Units]]*data[[#This Row],[Cost per unit]]</f>
        <v>1202.8800000000001</v>
      </c>
    </row>
    <row r="122" spans="3:9" x14ac:dyDescent="0.3">
      <c r="C122" t="s">
        <v>45</v>
      </c>
      <c r="D122" t="s">
        <v>29</v>
      </c>
      <c r="E122" t="s">
        <v>53</v>
      </c>
      <c r="F122" s="7">
        <v>5236</v>
      </c>
      <c r="G122" s="8">
        <v>51</v>
      </c>
      <c r="H122" s="9">
        <f>+VLOOKUP(data[[#This Row],[Product]],products[],2)</f>
        <v>9.77</v>
      </c>
      <c r="I122" s="9">
        <f>+data[[#This Row],[Units]]*data[[#This Row],[Cost per unit]]</f>
        <v>498.27</v>
      </c>
    </row>
    <row r="123" spans="3:9" x14ac:dyDescent="0.3">
      <c r="C123" t="s">
        <v>23</v>
      </c>
      <c r="D123" t="s">
        <v>24</v>
      </c>
      <c r="E123" t="s">
        <v>41</v>
      </c>
      <c r="F123" s="7">
        <v>1925</v>
      </c>
      <c r="G123" s="8">
        <v>192</v>
      </c>
      <c r="H123" s="9">
        <f>+VLOOKUP(data[[#This Row],[Product]],products[],2)</f>
        <v>11.7</v>
      </c>
      <c r="I123" s="9">
        <f>+data[[#This Row],[Units]]*data[[#This Row],[Cost per unit]]</f>
        <v>2246.3999999999996</v>
      </c>
    </row>
    <row r="124" spans="3:9" x14ac:dyDescent="0.3">
      <c r="C124" t="s">
        <v>42</v>
      </c>
      <c r="D124" t="s">
        <v>11</v>
      </c>
      <c r="E124" t="s">
        <v>19</v>
      </c>
      <c r="F124" s="7">
        <v>6608</v>
      </c>
      <c r="G124" s="8">
        <v>225</v>
      </c>
      <c r="H124" s="9">
        <f>+VLOOKUP(data[[#This Row],[Product]],products[],2)</f>
        <v>11.7</v>
      </c>
      <c r="I124" s="9">
        <f>+data[[#This Row],[Units]]*data[[#This Row],[Cost per unit]]</f>
        <v>2632.5</v>
      </c>
    </row>
    <row r="125" spans="3:9" x14ac:dyDescent="0.3">
      <c r="C125" t="s">
        <v>28</v>
      </c>
      <c r="D125" t="s">
        <v>52</v>
      </c>
      <c r="E125" t="s">
        <v>53</v>
      </c>
      <c r="F125" s="7">
        <v>8008</v>
      </c>
      <c r="G125" s="8">
        <v>456</v>
      </c>
      <c r="H125" s="9">
        <f>+VLOOKUP(data[[#This Row],[Product]],products[],2)</f>
        <v>9.77</v>
      </c>
      <c r="I125" s="9">
        <f>+data[[#This Row],[Units]]*data[[#This Row],[Cost per unit]]</f>
        <v>4455.12</v>
      </c>
    </row>
    <row r="126" spans="3:9" x14ac:dyDescent="0.3">
      <c r="C126" t="s">
        <v>57</v>
      </c>
      <c r="D126" t="s">
        <v>52</v>
      </c>
      <c r="E126" t="s">
        <v>30</v>
      </c>
      <c r="F126" s="7">
        <v>1428</v>
      </c>
      <c r="G126" s="8">
        <v>93</v>
      </c>
      <c r="H126" s="9">
        <f>+VLOOKUP(data[[#This Row],[Product]],products[],2)</f>
        <v>12.37</v>
      </c>
      <c r="I126" s="9">
        <f>+data[[#This Row],[Units]]*data[[#This Row],[Cost per unit]]</f>
        <v>1150.4099999999999</v>
      </c>
    </row>
    <row r="127" spans="3:9" x14ac:dyDescent="0.3">
      <c r="C127" t="s">
        <v>28</v>
      </c>
      <c r="D127" t="s">
        <v>52</v>
      </c>
      <c r="E127" t="s">
        <v>21</v>
      </c>
      <c r="F127" s="7">
        <v>525</v>
      </c>
      <c r="G127" s="8">
        <v>48</v>
      </c>
      <c r="H127" s="9">
        <f>+VLOOKUP(data[[#This Row],[Product]],products[],2)</f>
        <v>9.77</v>
      </c>
      <c r="I127" s="9">
        <f>+data[[#This Row],[Units]]*data[[#This Row],[Cost per unit]]</f>
        <v>468.96</v>
      </c>
    </row>
    <row r="128" spans="3:9" x14ac:dyDescent="0.3">
      <c r="C128" t="s">
        <v>28</v>
      </c>
      <c r="D128" t="s">
        <v>11</v>
      </c>
      <c r="E128" t="s">
        <v>25</v>
      </c>
      <c r="F128" s="7">
        <v>1505</v>
      </c>
      <c r="G128" s="8">
        <v>102</v>
      </c>
      <c r="H128" s="9">
        <f>+VLOOKUP(data[[#This Row],[Product]],products[],2)</f>
        <v>10.38</v>
      </c>
      <c r="I128" s="9">
        <f>+data[[#This Row],[Units]]*data[[#This Row],[Cost per unit]]</f>
        <v>1058.76</v>
      </c>
    </row>
    <row r="129" spans="3:9" x14ac:dyDescent="0.3">
      <c r="C129" t="s">
        <v>42</v>
      </c>
      <c r="D129" t="s">
        <v>16</v>
      </c>
      <c r="E129" t="s">
        <v>12</v>
      </c>
      <c r="F129" s="7">
        <v>6755</v>
      </c>
      <c r="G129" s="8">
        <v>252</v>
      </c>
      <c r="H129" s="9">
        <f>+VLOOKUP(data[[#This Row],[Product]],products[],2)</f>
        <v>11.7</v>
      </c>
      <c r="I129" s="9">
        <f>+data[[#This Row],[Units]]*data[[#This Row],[Cost per unit]]</f>
        <v>2948.3999999999996</v>
      </c>
    </row>
    <row r="130" spans="3:9" x14ac:dyDescent="0.3">
      <c r="C130" t="s">
        <v>48</v>
      </c>
      <c r="D130" t="s">
        <v>11</v>
      </c>
      <c r="E130" t="s">
        <v>25</v>
      </c>
      <c r="F130" s="7">
        <v>11571</v>
      </c>
      <c r="G130" s="8">
        <v>138</v>
      </c>
      <c r="H130" s="9">
        <f>+VLOOKUP(data[[#This Row],[Product]],products[],2)</f>
        <v>10.38</v>
      </c>
      <c r="I130" s="9">
        <f>+data[[#This Row],[Units]]*data[[#This Row],[Cost per unit]]</f>
        <v>1432.44</v>
      </c>
    </row>
    <row r="131" spans="3:9" x14ac:dyDescent="0.3">
      <c r="C131" t="s">
        <v>10</v>
      </c>
      <c r="D131" t="s">
        <v>36</v>
      </c>
      <c r="E131" t="s">
        <v>30</v>
      </c>
      <c r="F131" s="7">
        <v>2541</v>
      </c>
      <c r="G131" s="8">
        <v>90</v>
      </c>
      <c r="H131" s="9">
        <f>+VLOOKUP(data[[#This Row],[Product]],products[],2)</f>
        <v>12.37</v>
      </c>
      <c r="I131" s="9">
        <f>+data[[#This Row],[Units]]*data[[#This Row],[Cost per unit]]</f>
        <v>1113.3</v>
      </c>
    </row>
    <row r="132" spans="3:9" x14ac:dyDescent="0.3">
      <c r="C132" t="s">
        <v>23</v>
      </c>
      <c r="D132" t="s">
        <v>11</v>
      </c>
      <c r="E132" t="s">
        <v>12</v>
      </c>
      <c r="F132" s="7">
        <v>1526</v>
      </c>
      <c r="G132" s="8">
        <v>240</v>
      </c>
      <c r="H132" s="9">
        <f>+VLOOKUP(data[[#This Row],[Product]],products[],2)</f>
        <v>11.7</v>
      </c>
      <c r="I132" s="9">
        <f>+data[[#This Row],[Units]]*data[[#This Row],[Cost per unit]]</f>
        <v>2808</v>
      </c>
    </row>
    <row r="133" spans="3:9" x14ac:dyDescent="0.3">
      <c r="C133" t="s">
        <v>10</v>
      </c>
      <c r="D133" t="s">
        <v>36</v>
      </c>
      <c r="E133" t="s">
        <v>21</v>
      </c>
      <c r="F133" s="7">
        <v>6125</v>
      </c>
      <c r="G133" s="8">
        <v>102</v>
      </c>
      <c r="H133" s="9">
        <f>+VLOOKUP(data[[#This Row],[Product]],products[],2)</f>
        <v>9.77</v>
      </c>
      <c r="I133" s="9">
        <f>+data[[#This Row],[Units]]*data[[#This Row],[Cost per unit]]</f>
        <v>996.54</v>
      </c>
    </row>
    <row r="134" spans="3:9" x14ac:dyDescent="0.3">
      <c r="C134" t="s">
        <v>23</v>
      </c>
      <c r="D134" t="s">
        <v>16</v>
      </c>
      <c r="E134" t="s">
        <v>55</v>
      </c>
      <c r="F134" s="7">
        <v>847</v>
      </c>
      <c r="G134" s="8">
        <v>129</v>
      </c>
      <c r="H134" s="9">
        <f>+VLOOKUP(data[[#This Row],[Product]],products[],2)</f>
        <v>14.49</v>
      </c>
      <c r="I134" s="9">
        <f>+data[[#This Row],[Units]]*data[[#This Row],[Cost per unit]]</f>
        <v>1869.21</v>
      </c>
    </row>
    <row r="135" spans="3:9" x14ac:dyDescent="0.3">
      <c r="C135" t="s">
        <v>15</v>
      </c>
      <c r="D135" t="s">
        <v>16</v>
      </c>
      <c r="E135" t="s">
        <v>55</v>
      </c>
      <c r="F135" s="7">
        <v>4753</v>
      </c>
      <c r="G135" s="8">
        <v>300</v>
      </c>
      <c r="H135" s="9">
        <f>+VLOOKUP(data[[#This Row],[Product]],products[],2)</f>
        <v>14.49</v>
      </c>
      <c r="I135" s="9">
        <f>+data[[#This Row],[Units]]*data[[#This Row],[Cost per unit]]</f>
        <v>4347</v>
      </c>
    </row>
    <row r="136" spans="3:9" x14ac:dyDescent="0.3">
      <c r="C136" t="s">
        <v>28</v>
      </c>
      <c r="D136" t="s">
        <v>36</v>
      </c>
      <c r="E136" t="s">
        <v>33</v>
      </c>
      <c r="F136" s="7">
        <v>959</v>
      </c>
      <c r="G136" s="8">
        <v>135</v>
      </c>
      <c r="H136" s="9">
        <f>+VLOOKUP(data[[#This Row],[Product]],products[],2)</f>
        <v>14.49</v>
      </c>
      <c r="I136" s="9">
        <f>+data[[#This Row],[Units]]*data[[#This Row],[Cost per unit]]</f>
        <v>1956.15</v>
      </c>
    </row>
    <row r="137" spans="3:9" x14ac:dyDescent="0.3">
      <c r="C137" t="s">
        <v>42</v>
      </c>
      <c r="D137" t="s">
        <v>16</v>
      </c>
      <c r="E137" t="s">
        <v>51</v>
      </c>
      <c r="F137" s="7">
        <v>2793</v>
      </c>
      <c r="G137" s="8">
        <v>114</v>
      </c>
      <c r="H137" s="9">
        <f>+VLOOKUP(data[[#This Row],[Product]],products[],2)</f>
        <v>11.7</v>
      </c>
      <c r="I137" s="9">
        <f>+data[[#This Row],[Units]]*data[[#This Row],[Cost per unit]]</f>
        <v>1333.8</v>
      </c>
    </row>
    <row r="138" spans="3:9" x14ac:dyDescent="0.3">
      <c r="C138" t="s">
        <v>42</v>
      </c>
      <c r="D138" t="s">
        <v>16</v>
      </c>
      <c r="E138" t="s">
        <v>19</v>
      </c>
      <c r="F138" s="7">
        <v>4606</v>
      </c>
      <c r="G138" s="8">
        <v>63</v>
      </c>
      <c r="H138" s="9">
        <f>+VLOOKUP(data[[#This Row],[Product]],products[],2)</f>
        <v>11.7</v>
      </c>
      <c r="I138" s="9">
        <f>+data[[#This Row],[Units]]*data[[#This Row],[Cost per unit]]</f>
        <v>737.09999999999991</v>
      </c>
    </row>
    <row r="139" spans="3:9" x14ac:dyDescent="0.3">
      <c r="C139" t="s">
        <v>42</v>
      </c>
      <c r="D139" t="s">
        <v>24</v>
      </c>
      <c r="E139" t="s">
        <v>54</v>
      </c>
      <c r="F139" s="7">
        <v>5551</v>
      </c>
      <c r="G139" s="8">
        <v>252</v>
      </c>
      <c r="H139" s="9">
        <f>+VLOOKUP(data[[#This Row],[Product]],products[],2)</f>
        <v>7.16</v>
      </c>
      <c r="I139" s="9">
        <f>+data[[#This Row],[Units]]*data[[#This Row],[Cost per unit]]</f>
        <v>1804.32</v>
      </c>
    </row>
    <row r="140" spans="3:9" x14ac:dyDescent="0.3">
      <c r="C140" t="s">
        <v>57</v>
      </c>
      <c r="D140" t="s">
        <v>24</v>
      </c>
      <c r="E140" t="s">
        <v>17</v>
      </c>
      <c r="F140" s="7">
        <v>6657</v>
      </c>
      <c r="G140" s="8">
        <v>303</v>
      </c>
      <c r="H140" s="9">
        <f>+VLOOKUP(data[[#This Row],[Product]],products[],2)</f>
        <v>10.38</v>
      </c>
      <c r="I140" s="9">
        <f>+data[[#This Row],[Units]]*data[[#This Row],[Cost per unit]]</f>
        <v>3145.1400000000003</v>
      </c>
    </row>
    <row r="141" spans="3:9" x14ac:dyDescent="0.3">
      <c r="C141" t="s">
        <v>42</v>
      </c>
      <c r="D141" t="s">
        <v>29</v>
      </c>
      <c r="E141" t="s">
        <v>35</v>
      </c>
      <c r="F141" s="7">
        <v>4438</v>
      </c>
      <c r="G141" s="8">
        <v>246</v>
      </c>
      <c r="H141" s="9">
        <f>+VLOOKUP(data[[#This Row],[Product]],products[],2)</f>
        <v>10.38</v>
      </c>
      <c r="I141" s="9">
        <f>+data[[#This Row],[Units]]*data[[#This Row],[Cost per unit]]</f>
        <v>2553.48</v>
      </c>
    </row>
    <row r="142" spans="3:9" x14ac:dyDescent="0.3">
      <c r="C142" t="s">
        <v>15</v>
      </c>
      <c r="D142" t="s">
        <v>36</v>
      </c>
      <c r="E142" t="s">
        <v>39</v>
      </c>
      <c r="F142" s="7">
        <v>168</v>
      </c>
      <c r="G142" s="8">
        <v>84</v>
      </c>
      <c r="H142" s="9">
        <f>+VLOOKUP(data[[#This Row],[Product]],products[],2)</f>
        <v>9.77</v>
      </c>
      <c r="I142" s="9">
        <f>+data[[#This Row],[Units]]*data[[#This Row],[Cost per unit]]</f>
        <v>820.68</v>
      </c>
    </row>
    <row r="143" spans="3:9" x14ac:dyDescent="0.3">
      <c r="C143" t="s">
        <v>42</v>
      </c>
      <c r="D143" t="s">
        <v>52</v>
      </c>
      <c r="E143" t="s">
        <v>35</v>
      </c>
      <c r="F143" s="7">
        <v>7777</v>
      </c>
      <c r="G143" s="8">
        <v>39</v>
      </c>
      <c r="H143" s="9">
        <f>+VLOOKUP(data[[#This Row],[Product]],products[],2)</f>
        <v>10.38</v>
      </c>
      <c r="I143" s="9">
        <f>+data[[#This Row],[Units]]*data[[#This Row],[Cost per unit]]</f>
        <v>404.82000000000005</v>
      </c>
    </row>
    <row r="144" spans="3:9" x14ac:dyDescent="0.3">
      <c r="C144" t="s">
        <v>45</v>
      </c>
      <c r="D144" t="s">
        <v>24</v>
      </c>
      <c r="E144" t="s">
        <v>35</v>
      </c>
      <c r="F144" s="7">
        <v>3339</v>
      </c>
      <c r="G144" s="8">
        <v>348</v>
      </c>
      <c r="H144" s="9">
        <f>+VLOOKUP(data[[#This Row],[Product]],products[],2)</f>
        <v>10.38</v>
      </c>
      <c r="I144" s="9">
        <f>+data[[#This Row],[Units]]*data[[#This Row],[Cost per unit]]</f>
        <v>3612.2400000000002</v>
      </c>
    </row>
    <row r="145" spans="3:9" x14ac:dyDescent="0.3">
      <c r="C145" t="s">
        <v>42</v>
      </c>
      <c r="D145" t="s">
        <v>11</v>
      </c>
      <c r="E145" t="s">
        <v>33</v>
      </c>
      <c r="F145" s="7">
        <v>6391</v>
      </c>
      <c r="G145" s="8">
        <v>48</v>
      </c>
      <c r="H145" s="9">
        <f>+VLOOKUP(data[[#This Row],[Product]],products[],2)</f>
        <v>14.49</v>
      </c>
      <c r="I145" s="9">
        <f>+data[[#This Row],[Units]]*data[[#This Row],[Cost per unit]]</f>
        <v>695.52</v>
      </c>
    </row>
    <row r="146" spans="3:9" x14ac:dyDescent="0.3">
      <c r="C146" t="s">
        <v>45</v>
      </c>
      <c r="D146" t="s">
        <v>11</v>
      </c>
      <c r="E146" t="s">
        <v>39</v>
      </c>
      <c r="F146" s="7">
        <v>518</v>
      </c>
      <c r="G146" s="8">
        <v>75</v>
      </c>
      <c r="H146" s="9">
        <f>+VLOOKUP(data[[#This Row],[Product]],products[],2)</f>
        <v>9.77</v>
      </c>
      <c r="I146" s="9">
        <f>+data[[#This Row],[Units]]*data[[#This Row],[Cost per unit]]</f>
        <v>732.75</v>
      </c>
    </row>
    <row r="147" spans="3:9" x14ac:dyDescent="0.3">
      <c r="C147" t="s">
        <v>42</v>
      </c>
      <c r="D147" t="s">
        <v>36</v>
      </c>
      <c r="E147" t="s">
        <v>56</v>
      </c>
      <c r="F147" s="7">
        <v>5677</v>
      </c>
      <c r="G147" s="8">
        <v>258</v>
      </c>
      <c r="H147" s="9">
        <f>+VLOOKUP(data[[#This Row],[Product]],products[],2)</f>
        <v>10.38</v>
      </c>
      <c r="I147" s="9">
        <f>+data[[#This Row],[Units]]*data[[#This Row],[Cost per unit]]</f>
        <v>2678.0400000000004</v>
      </c>
    </row>
    <row r="148" spans="3:9" x14ac:dyDescent="0.3">
      <c r="C148" t="s">
        <v>28</v>
      </c>
      <c r="D148" t="s">
        <v>29</v>
      </c>
      <c r="E148" t="s">
        <v>35</v>
      </c>
      <c r="F148" s="7">
        <v>6048</v>
      </c>
      <c r="G148" s="8">
        <v>27</v>
      </c>
      <c r="H148" s="9">
        <f>+VLOOKUP(data[[#This Row],[Product]],products[],2)</f>
        <v>10.38</v>
      </c>
      <c r="I148" s="9">
        <f>+data[[#This Row],[Units]]*data[[#This Row],[Cost per unit]]</f>
        <v>280.26000000000005</v>
      </c>
    </row>
    <row r="149" spans="3:9" x14ac:dyDescent="0.3">
      <c r="C149" t="s">
        <v>15</v>
      </c>
      <c r="D149" t="s">
        <v>36</v>
      </c>
      <c r="E149" t="s">
        <v>17</v>
      </c>
      <c r="F149" s="7">
        <v>3752</v>
      </c>
      <c r="G149" s="8">
        <v>213</v>
      </c>
      <c r="H149" s="9">
        <f>+VLOOKUP(data[[#This Row],[Product]],products[],2)</f>
        <v>10.38</v>
      </c>
      <c r="I149" s="9">
        <f>+data[[#This Row],[Units]]*data[[#This Row],[Cost per unit]]</f>
        <v>2210.94</v>
      </c>
    </row>
    <row r="150" spans="3:9" x14ac:dyDescent="0.3">
      <c r="C150" t="s">
        <v>45</v>
      </c>
      <c r="D150" t="s">
        <v>16</v>
      </c>
      <c r="E150" t="s">
        <v>54</v>
      </c>
      <c r="F150" s="7">
        <v>4480</v>
      </c>
      <c r="G150" s="8">
        <v>357</v>
      </c>
      <c r="H150" s="9">
        <f>+VLOOKUP(data[[#This Row],[Product]],products[],2)</f>
        <v>7.16</v>
      </c>
      <c r="I150" s="9">
        <f>+data[[#This Row],[Units]]*data[[#This Row],[Cost per unit]]</f>
        <v>2556.12</v>
      </c>
    </row>
    <row r="151" spans="3:9" x14ac:dyDescent="0.3">
      <c r="C151" t="s">
        <v>20</v>
      </c>
      <c r="D151" t="s">
        <v>11</v>
      </c>
      <c r="E151" t="s">
        <v>21</v>
      </c>
      <c r="F151" s="7">
        <v>259</v>
      </c>
      <c r="G151" s="8">
        <v>207</v>
      </c>
      <c r="H151" s="9">
        <f>+VLOOKUP(data[[#This Row],[Product]],products[],2)</f>
        <v>9.77</v>
      </c>
      <c r="I151" s="9">
        <f>+data[[#This Row],[Units]]*data[[#This Row],[Cost per unit]]</f>
        <v>2022.3899999999999</v>
      </c>
    </row>
    <row r="152" spans="3:9" x14ac:dyDescent="0.3">
      <c r="C152" t="s">
        <v>15</v>
      </c>
      <c r="D152" t="s">
        <v>11</v>
      </c>
      <c r="E152" t="s">
        <v>12</v>
      </c>
      <c r="F152" s="7">
        <v>42</v>
      </c>
      <c r="G152" s="8">
        <v>150</v>
      </c>
      <c r="H152" s="9">
        <f>+VLOOKUP(data[[#This Row],[Product]],products[],2)</f>
        <v>11.7</v>
      </c>
      <c r="I152" s="9">
        <f>+data[[#This Row],[Units]]*data[[#This Row],[Cost per unit]]</f>
        <v>1755</v>
      </c>
    </row>
    <row r="153" spans="3:9" x14ac:dyDescent="0.3">
      <c r="C153" t="s">
        <v>23</v>
      </c>
      <c r="D153" t="s">
        <v>24</v>
      </c>
      <c r="E153" t="s">
        <v>53</v>
      </c>
      <c r="F153" s="7">
        <v>98</v>
      </c>
      <c r="G153" s="8">
        <v>204</v>
      </c>
      <c r="H153" s="9">
        <f>+VLOOKUP(data[[#This Row],[Product]],products[],2)</f>
        <v>9.77</v>
      </c>
      <c r="I153" s="9">
        <f>+data[[#This Row],[Units]]*data[[#This Row],[Cost per unit]]</f>
        <v>1993.08</v>
      </c>
    </row>
    <row r="154" spans="3:9" x14ac:dyDescent="0.3">
      <c r="C154" t="s">
        <v>42</v>
      </c>
      <c r="D154" t="s">
        <v>16</v>
      </c>
      <c r="E154" t="s">
        <v>55</v>
      </c>
      <c r="F154" s="7">
        <v>2478</v>
      </c>
      <c r="G154" s="8">
        <v>21</v>
      </c>
      <c r="H154" s="9">
        <f>+VLOOKUP(data[[#This Row],[Product]],products[],2)</f>
        <v>14.49</v>
      </c>
      <c r="I154" s="9">
        <f>+data[[#This Row],[Units]]*data[[#This Row],[Cost per unit]]</f>
        <v>304.29000000000002</v>
      </c>
    </row>
    <row r="155" spans="3:9" x14ac:dyDescent="0.3">
      <c r="C155" t="s">
        <v>23</v>
      </c>
      <c r="D155" t="s">
        <v>52</v>
      </c>
      <c r="E155" t="s">
        <v>33</v>
      </c>
      <c r="F155" s="7">
        <v>7847</v>
      </c>
      <c r="G155" s="8">
        <v>174</v>
      </c>
      <c r="H155" s="9">
        <f>+VLOOKUP(data[[#This Row],[Product]],products[],2)</f>
        <v>14.49</v>
      </c>
      <c r="I155" s="9">
        <f>+data[[#This Row],[Units]]*data[[#This Row],[Cost per unit]]</f>
        <v>2521.2600000000002</v>
      </c>
    </row>
    <row r="156" spans="3:9" x14ac:dyDescent="0.3">
      <c r="C156" t="s">
        <v>48</v>
      </c>
      <c r="D156" t="s">
        <v>11</v>
      </c>
      <c r="E156" t="s">
        <v>35</v>
      </c>
      <c r="F156" s="7">
        <v>9926</v>
      </c>
      <c r="G156" s="8">
        <v>201</v>
      </c>
      <c r="H156" s="9">
        <f>+VLOOKUP(data[[#This Row],[Product]],products[],2)</f>
        <v>10.38</v>
      </c>
      <c r="I156" s="9">
        <f>+data[[#This Row],[Units]]*data[[#This Row],[Cost per unit]]</f>
        <v>2086.38</v>
      </c>
    </row>
    <row r="157" spans="3:9" x14ac:dyDescent="0.3">
      <c r="C157" t="s">
        <v>15</v>
      </c>
      <c r="D157" t="s">
        <v>36</v>
      </c>
      <c r="E157" t="s">
        <v>14</v>
      </c>
      <c r="F157" s="7">
        <v>819</v>
      </c>
      <c r="G157" s="8">
        <v>510</v>
      </c>
      <c r="H157" s="9">
        <f>+VLOOKUP(data[[#This Row],[Product]],products[],2)</f>
        <v>14.49</v>
      </c>
      <c r="I157" s="9">
        <f>+data[[#This Row],[Units]]*data[[#This Row],[Cost per unit]]</f>
        <v>7389.9000000000005</v>
      </c>
    </row>
    <row r="158" spans="3:9" x14ac:dyDescent="0.3">
      <c r="C158" t="s">
        <v>28</v>
      </c>
      <c r="D158" t="s">
        <v>29</v>
      </c>
      <c r="E158" t="s">
        <v>54</v>
      </c>
      <c r="F158" s="7">
        <v>3052</v>
      </c>
      <c r="G158" s="8">
        <v>378</v>
      </c>
      <c r="H158" s="9">
        <f>+VLOOKUP(data[[#This Row],[Product]],products[],2)</f>
        <v>7.16</v>
      </c>
      <c r="I158" s="9">
        <f>+data[[#This Row],[Units]]*data[[#This Row],[Cost per unit]]</f>
        <v>2706.48</v>
      </c>
    </row>
    <row r="159" spans="3:9" x14ac:dyDescent="0.3">
      <c r="C159" t="s">
        <v>20</v>
      </c>
      <c r="D159" t="s">
        <v>52</v>
      </c>
      <c r="E159" t="s">
        <v>47</v>
      </c>
      <c r="F159" s="7">
        <v>6832</v>
      </c>
      <c r="G159" s="8">
        <v>27</v>
      </c>
      <c r="H159" s="9">
        <f>+VLOOKUP(data[[#This Row],[Product]],products[],2)</f>
        <v>12.37</v>
      </c>
      <c r="I159" s="9">
        <f>+data[[#This Row],[Units]]*data[[#This Row],[Cost per unit]]</f>
        <v>333.98999999999995</v>
      </c>
    </row>
    <row r="160" spans="3:9" x14ac:dyDescent="0.3">
      <c r="C160" t="s">
        <v>48</v>
      </c>
      <c r="D160" t="s">
        <v>29</v>
      </c>
      <c r="E160" t="s">
        <v>32</v>
      </c>
      <c r="F160" s="7">
        <v>2016</v>
      </c>
      <c r="G160" s="8">
        <v>117</v>
      </c>
      <c r="H160" s="9">
        <f>+VLOOKUP(data[[#This Row],[Product]],products[],2)</f>
        <v>14.49</v>
      </c>
      <c r="I160" s="9">
        <f>+data[[#This Row],[Units]]*data[[#This Row],[Cost per unit]]</f>
        <v>1695.33</v>
      </c>
    </row>
    <row r="161" spans="3:9" x14ac:dyDescent="0.3">
      <c r="C161" t="s">
        <v>28</v>
      </c>
      <c r="D161" t="s">
        <v>36</v>
      </c>
      <c r="E161" t="s">
        <v>47</v>
      </c>
      <c r="F161" s="7">
        <v>7322</v>
      </c>
      <c r="G161" s="8">
        <v>36</v>
      </c>
      <c r="H161" s="9">
        <f>+VLOOKUP(data[[#This Row],[Product]],products[],2)</f>
        <v>12.37</v>
      </c>
      <c r="I161" s="9">
        <f>+data[[#This Row],[Units]]*data[[#This Row],[Cost per unit]]</f>
        <v>445.32</v>
      </c>
    </row>
    <row r="162" spans="3:9" x14ac:dyDescent="0.3">
      <c r="C162" t="s">
        <v>15</v>
      </c>
      <c r="D162" t="s">
        <v>16</v>
      </c>
      <c r="E162" t="s">
        <v>33</v>
      </c>
      <c r="F162" s="7">
        <v>357</v>
      </c>
      <c r="G162" s="8">
        <v>126</v>
      </c>
      <c r="H162" s="9">
        <f>+VLOOKUP(data[[#This Row],[Product]],products[],2)</f>
        <v>14.49</v>
      </c>
      <c r="I162" s="9">
        <f>+data[[#This Row],[Units]]*data[[#This Row],[Cost per unit]]</f>
        <v>1825.74</v>
      </c>
    </row>
    <row r="163" spans="3:9" x14ac:dyDescent="0.3">
      <c r="C163" t="s">
        <v>20</v>
      </c>
      <c r="D163" t="s">
        <v>29</v>
      </c>
      <c r="E163" t="s">
        <v>30</v>
      </c>
      <c r="F163" s="7">
        <v>3192</v>
      </c>
      <c r="G163" s="8">
        <v>72</v>
      </c>
      <c r="H163" s="9">
        <f>+VLOOKUP(data[[#This Row],[Product]],products[],2)</f>
        <v>12.37</v>
      </c>
      <c r="I163" s="9">
        <f>+data[[#This Row],[Units]]*data[[#This Row],[Cost per unit]]</f>
        <v>890.64</v>
      </c>
    </row>
    <row r="164" spans="3:9" x14ac:dyDescent="0.3">
      <c r="C164" t="s">
        <v>42</v>
      </c>
      <c r="D164" t="s">
        <v>24</v>
      </c>
      <c r="E164" t="s">
        <v>39</v>
      </c>
      <c r="F164" s="7">
        <v>8435</v>
      </c>
      <c r="G164" s="8">
        <v>42</v>
      </c>
      <c r="H164" s="9">
        <f>+VLOOKUP(data[[#This Row],[Product]],products[],2)</f>
        <v>9.77</v>
      </c>
      <c r="I164" s="9">
        <f>+data[[#This Row],[Units]]*data[[#This Row],[Cost per unit]]</f>
        <v>410.34</v>
      </c>
    </row>
    <row r="165" spans="3:9" x14ac:dyDescent="0.3">
      <c r="C165" t="s">
        <v>10</v>
      </c>
      <c r="D165" t="s">
        <v>29</v>
      </c>
      <c r="E165" t="s">
        <v>54</v>
      </c>
      <c r="F165" s="7">
        <v>0</v>
      </c>
      <c r="G165" s="8">
        <v>135</v>
      </c>
      <c r="H165" s="9">
        <f>+VLOOKUP(data[[#This Row],[Product]],products[],2)</f>
        <v>7.16</v>
      </c>
      <c r="I165" s="9">
        <f>+data[[#This Row],[Units]]*data[[#This Row],[Cost per unit]]</f>
        <v>966.6</v>
      </c>
    </row>
    <row r="166" spans="3:9" x14ac:dyDescent="0.3">
      <c r="C166" t="s">
        <v>42</v>
      </c>
      <c r="D166" t="s">
        <v>52</v>
      </c>
      <c r="E166" t="s">
        <v>51</v>
      </c>
      <c r="F166" s="7">
        <v>8862</v>
      </c>
      <c r="G166" s="8">
        <v>189</v>
      </c>
      <c r="H166" s="9">
        <f>+VLOOKUP(data[[#This Row],[Product]],products[],2)</f>
        <v>11.7</v>
      </c>
      <c r="I166" s="9">
        <f>+data[[#This Row],[Units]]*data[[#This Row],[Cost per unit]]</f>
        <v>2211.2999999999997</v>
      </c>
    </row>
    <row r="167" spans="3:9" x14ac:dyDescent="0.3">
      <c r="C167" t="s">
        <v>28</v>
      </c>
      <c r="D167" t="s">
        <v>11</v>
      </c>
      <c r="E167" t="s">
        <v>56</v>
      </c>
      <c r="F167" s="7">
        <v>3556</v>
      </c>
      <c r="G167" s="8">
        <v>459</v>
      </c>
      <c r="H167" s="9">
        <f>+VLOOKUP(data[[#This Row],[Product]],products[],2)</f>
        <v>10.38</v>
      </c>
      <c r="I167" s="9">
        <f>+data[[#This Row],[Units]]*data[[#This Row],[Cost per unit]]</f>
        <v>4764.42</v>
      </c>
    </row>
    <row r="168" spans="3:9" x14ac:dyDescent="0.3">
      <c r="C168" t="s">
        <v>45</v>
      </c>
      <c r="D168" t="s">
        <v>52</v>
      </c>
      <c r="E168" t="s">
        <v>27</v>
      </c>
      <c r="F168" s="7">
        <v>7280</v>
      </c>
      <c r="G168" s="8">
        <v>201</v>
      </c>
      <c r="H168" s="9">
        <f>+VLOOKUP(data[[#This Row],[Product]],products[],2)</f>
        <v>14.49</v>
      </c>
      <c r="I168" s="9">
        <f>+data[[#This Row],[Units]]*data[[#This Row],[Cost per unit]]</f>
        <v>2912.4900000000002</v>
      </c>
    </row>
    <row r="169" spans="3:9" x14ac:dyDescent="0.3">
      <c r="C169" t="s">
        <v>28</v>
      </c>
      <c r="D169" t="s">
        <v>52</v>
      </c>
      <c r="E169" t="s">
        <v>12</v>
      </c>
      <c r="F169" s="7">
        <v>3402</v>
      </c>
      <c r="G169" s="8">
        <v>366</v>
      </c>
      <c r="H169" s="9">
        <f>+VLOOKUP(data[[#This Row],[Product]],products[],2)</f>
        <v>11.7</v>
      </c>
      <c r="I169" s="9">
        <f>+data[[#This Row],[Units]]*data[[#This Row],[Cost per unit]]</f>
        <v>4282.2</v>
      </c>
    </row>
    <row r="170" spans="3:9" x14ac:dyDescent="0.3">
      <c r="C170" t="s">
        <v>49</v>
      </c>
      <c r="D170" t="s">
        <v>11</v>
      </c>
      <c r="E170" t="s">
        <v>54</v>
      </c>
      <c r="F170" s="7">
        <v>4592</v>
      </c>
      <c r="G170" s="8">
        <v>324</v>
      </c>
      <c r="H170" s="9">
        <f>+VLOOKUP(data[[#This Row],[Product]],products[],2)</f>
        <v>7.16</v>
      </c>
      <c r="I170" s="9">
        <f>+data[[#This Row],[Units]]*data[[#This Row],[Cost per unit]]</f>
        <v>2319.84</v>
      </c>
    </row>
    <row r="171" spans="3:9" x14ac:dyDescent="0.3">
      <c r="C171" t="s">
        <v>20</v>
      </c>
      <c r="D171" t="s">
        <v>16</v>
      </c>
      <c r="E171" t="s">
        <v>27</v>
      </c>
      <c r="F171" s="7">
        <v>7833</v>
      </c>
      <c r="G171" s="8">
        <v>243</v>
      </c>
      <c r="H171" s="9">
        <f>+VLOOKUP(data[[#This Row],[Product]],products[],2)</f>
        <v>14.49</v>
      </c>
      <c r="I171" s="9">
        <f>+data[[#This Row],[Units]]*data[[#This Row],[Cost per unit]]</f>
        <v>3521.07</v>
      </c>
    </row>
    <row r="172" spans="3:9" x14ac:dyDescent="0.3">
      <c r="C172" t="s">
        <v>48</v>
      </c>
      <c r="D172" t="s">
        <v>29</v>
      </c>
      <c r="E172" t="s">
        <v>47</v>
      </c>
      <c r="F172" s="7">
        <v>7651</v>
      </c>
      <c r="G172" s="8">
        <v>213</v>
      </c>
      <c r="H172" s="9">
        <f>+VLOOKUP(data[[#This Row],[Product]],products[],2)</f>
        <v>12.37</v>
      </c>
      <c r="I172" s="9">
        <f>+data[[#This Row],[Units]]*data[[#This Row],[Cost per unit]]</f>
        <v>2634.81</v>
      </c>
    </row>
    <row r="173" spans="3:9" x14ac:dyDescent="0.3">
      <c r="C173" t="s">
        <v>10</v>
      </c>
      <c r="D173" t="s">
        <v>16</v>
      </c>
      <c r="E173" t="s">
        <v>12</v>
      </c>
      <c r="F173" s="7">
        <v>2275</v>
      </c>
      <c r="G173" s="8">
        <v>447</v>
      </c>
      <c r="H173" s="9">
        <f>+VLOOKUP(data[[#This Row],[Product]],products[],2)</f>
        <v>11.7</v>
      </c>
      <c r="I173" s="9">
        <f>+data[[#This Row],[Units]]*data[[#This Row],[Cost per unit]]</f>
        <v>5229.8999999999996</v>
      </c>
    </row>
    <row r="174" spans="3:9" x14ac:dyDescent="0.3">
      <c r="C174" t="s">
        <v>10</v>
      </c>
      <c r="D174" t="s">
        <v>36</v>
      </c>
      <c r="E174" t="s">
        <v>14</v>
      </c>
      <c r="F174" s="7">
        <v>5670</v>
      </c>
      <c r="G174" s="8">
        <v>297</v>
      </c>
      <c r="H174" s="9">
        <f>+VLOOKUP(data[[#This Row],[Product]],products[],2)</f>
        <v>14.49</v>
      </c>
      <c r="I174" s="9">
        <f>+data[[#This Row],[Units]]*data[[#This Row],[Cost per unit]]</f>
        <v>4303.53</v>
      </c>
    </row>
    <row r="175" spans="3:9" x14ac:dyDescent="0.3">
      <c r="C175" t="s">
        <v>42</v>
      </c>
      <c r="D175" t="s">
        <v>16</v>
      </c>
      <c r="E175" t="s">
        <v>32</v>
      </c>
      <c r="F175" s="7">
        <v>2135</v>
      </c>
      <c r="G175" s="8">
        <v>27</v>
      </c>
      <c r="H175" s="9">
        <f>+VLOOKUP(data[[#This Row],[Product]],products[],2)</f>
        <v>14.49</v>
      </c>
      <c r="I175" s="9">
        <f>+data[[#This Row],[Units]]*data[[#This Row],[Cost per unit]]</f>
        <v>391.23</v>
      </c>
    </row>
    <row r="176" spans="3:9" x14ac:dyDescent="0.3">
      <c r="C176" t="s">
        <v>10</v>
      </c>
      <c r="D176" t="s">
        <v>52</v>
      </c>
      <c r="E176" t="s">
        <v>50</v>
      </c>
      <c r="F176" s="7">
        <v>2779</v>
      </c>
      <c r="G176" s="8">
        <v>75</v>
      </c>
      <c r="H176" s="9">
        <f>+VLOOKUP(data[[#This Row],[Product]],products[],2)</f>
        <v>10.38</v>
      </c>
      <c r="I176" s="9">
        <f>+data[[#This Row],[Units]]*data[[#This Row],[Cost per unit]]</f>
        <v>778.50000000000011</v>
      </c>
    </row>
    <row r="177" spans="3:9" x14ac:dyDescent="0.3">
      <c r="C177" t="s">
        <v>57</v>
      </c>
      <c r="D177" t="s">
        <v>29</v>
      </c>
      <c r="E177" t="s">
        <v>33</v>
      </c>
      <c r="F177" s="7">
        <v>12950</v>
      </c>
      <c r="G177" s="8">
        <v>30</v>
      </c>
      <c r="H177" s="9">
        <f>+VLOOKUP(data[[#This Row],[Product]],products[],2)</f>
        <v>14.49</v>
      </c>
      <c r="I177" s="9">
        <f>+data[[#This Row],[Units]]*data[[#This Row],[Cost per unit]]</f>
        <v>434.7</v>
      </c>
    </row>
    <row r="178" spans="3:9" x14ac:dyDescent="0.3">
      <c r="C178" t="s">
        <v>42</v>
      </c>
      <c r="D178" t="s">
        <v>24</v>
      </c>
      <c r="E178" t="s">
        <v>25</v>
      </c>
      <c r="F178" s="7">
        <v>2646</v>
      </c>
      <c r="G178" s="8">
        <v>177</v>
      </c>
      <c r="H178" s="9">
        <f>+VLOOKUP(data[[#This Row],[Product]],products[],2)</f>
        <v>10.38</v>
      </c>
      <c r="I178" s="9">
        <f>+data[[#This Row],[Units]]*data[[#This Row],[Cost per unit]]</f>
        <v>1837.2600000000002</v>
      </c>
    </row>
    <row r="179" spans="3:9" x14ac:dyDescent="0.3">
      <c r="C179" t="s">
        <v>10</v>
      </c>
      <c r="D179" t="s">
        <v>52</v>
      </c>
      <c r="E179" t="s">
        <v>33</v>
      </c>
      <c r="F179" s="7">
        <v>3794</v>
      </c>
      <c r="G179" s="8">
        <v>159</v>
      </c>
      <c r="H179" s="9">
        <f>+VLOOKUP(data[[#This Row],[Product]],products[],2)</f>
        <v>14.49</v>
      </c>
      <c r="I179" s="9">
        <f>+data[[#This Row],[Units]]*data[[#This Row],[Cost per unit]]</f>
        <v>2303.91</v>
      </c>
    </row>
    <row r="180" spans="3:9" x14ac:dyDescent="0.3">
      <c r="C180" t="s">
        <v>49</v>
      </c>
      <c r="D180" t="s">
        <v>16</v>
      </c>
      <c r="E180" t="s">
        <v>33</v>
      </c>
      <c r="F180" s="7">
        <v>819</v>
      </c>
      <c r="G180" s="8">
        <v>306</v>
      </c>
      <c r="H180" s="9">
        <f>+VLOOKUP(data[[#This Row],[Product]],products[],2)</f>
        <v>14.49</v>
      </c>
      <c r="I180" s="9">
        <f>+data[[#This Row],[Units]]*data[[#This Row],[Cost per unit]]</f>
        <v>4433.9400000000005</v>
      </c>
    </row>
    <row r="181" spans="3:9" x14ac:dyDescent="0.3">
      <c r="C181" t="s">
        <v>49</v>
      </c>
      <c r="D181" t="s">
        <v>52</v>
      </c>
      <c r="E181" t="s">
        <v>44</v>
      </c>
      <c r="F181" s="7">
        <v>2583</v>
      </c>
      <c r="G181" s="8">
        <v>18</v>
      </c>
      <c r="H181" s="9">
        <f>+VLOOKUP(data[[#This Row],[Product]],products[],2)</f>
        <v>14.49</v>
      </c>
      <c r="I181" s="9">
        <f>+data[[#This Row],[Units]]*data[[#This Row],[Cost per unit]]</f>
        <v>260.82</v>
      </c>
    </row>
    <row r="182" spans="3:9" x14ac:dyDescent="0.3">
      <c r="C182" t="s">
        <v>42</v>
      </c>
      <c r="D182" t="s">
        <v>16</v>
      </c>
      <c r="E182" t="s">
        <v>41</v>
      </c>
      <c r="F182" s="7">
        <v>4585</v>
      </c>
      <c r="G182" s="8">
        <v>240</v>
      </c>
      <c r="H182" s="9">
        <f>+VLOOKUP(data[[#This Row],[Product]],products[],2)</f>
        <v>11.7</v>
      </c>
      <c r="I182" s="9">
        <f>+data[[#This Row],[Units]]*data[[#This Row],[Cost per unit]]</f>
        <v>2808</v>
      </c>
    </row>
    <row r="183" spans="3:9" x14ac:dyDescent="0.3">
      <c r="C183" t="s">
        <v>45</v>
      </c>
      <c r="D183" t="s">
        <v>52</v>
      </c>
      <c r="E183" t="s">
        <v>33</v>
      </c>
      <c r="F183" s="7">
        <v>1652</v>
      </c>
      <c r="G183" s="8">
        <v>93</v>
      </c>
      <c r="H183" s="9">
        <f>+VLOOKUP(data[[#This Row],[Product]],products[],2)</f>
        <v>14.49</v>
      </c>
      <c r="I183" s="9">
        <f>+data[[#This Row],[Units]]*data[[#This Row],[Cost per unit]]</f>
        <v>1347.57</v>
      </c>
    </row>
    <row r="184" spans="3:9" x14ac:dyDescent="0.3">
      <c r="C184" t="s">
        <v>57</v>
      </c>
      <c r="D184" t="s">
        <v>52</v>
      </c>
      <c r="E184" t="s">
        <v>53</v>
      </c>
      <c r="F184" s="7">
        <v>4991</v>
      </c>
      <c r="G184" s="8">
        <v>9</v>
      </c>
      <c r="H184" s="9">
        <f>+VLOOKUP(data[[#This Row],[Product]],products[],2)</f>
        <v>9.77</v>
      </c>
      <c r="I184" s="9">
        <f>+data[[#This Row],[Units]]*data[[#This Row],[Cost per unit]]</f>
        <v>87.929999999999993</v>
      </c>
    </row>
    <row r="185" spans="3:9" x14ac:dyDescent="0.3">
      <c r="C185" t="s">
        <v>15</v>
      </c>
      <c r="D185" t="s">
        <v>52</v>
      </c>
      <c r="E185" t="s">
        <v>32</v>
      </c>
      <c r="F185" s="7">
        <v>2009</v>
      </c>
      <c r="G185" s="8">
        <v>219</v>
      </c>
      <c r="H185" s="9">
        <f>+VLOOKUP(data[[#This Row],[Product]],products[],2)</f>
        <v>14.49</v>
      </c>
      <c r="I185" s="9">
        <f>+data[[#This Row],[Units]]*data[[#This Row],[Cost per unit]]</f>
        <v>3173.31</v>
      </c>
    </row>
    <row r="186" spans="3:9" x14ac:dyDescent="0.3">
      <c r="C186" t="s">
        <v>48</v>
      </c>
      <c r="D186" t="s">
        <v>29</v>
      </c>
      <c r="E186" t="s">
        <v>39</v>
      </c>
      <c r="F186" s="7">
        <v>1568</v>
      </c>
      <c r="G186" s="8">
        <v>141</v>
      </c>
      <c r="H186" s="9">
        <f>+VLOOKUP(data[[#This Row],[Product]],products[],2)</f>
        <v>9.77</v>
      </c>
      <c r="I186" s="9">
        <f>+data[[#This Row],[Units]]*data[[#This Row],[Cost per unit]]</f>
        <v>1377.57</v>
      </c>
    </row>
    <row r="187" spans="3:9" x14ac:dyDescent="0.3">
      <c r="C187" t="s">
        <v>23</v>
      </c>
      <c r="D187" t="s">
        <v>11</v>
      </c>
      <c r="E187" t="s">
        <v>44</v>
      </c>
      <c r="F187" s="7">
        <v>3388</v>
      </c>
      <c r="G187" s="8">
        <v>123</v>
      </c>
      <c r="H187" s="9">
        <f>+VLOOKUP(data[[#This Row],[Product]],products[],2)</f>
        <v>14.49</v>
      </c>
      <c r="I187" s="9">
        <f>+data[[#This Row],[Units]]*data[[#This Row],[Cost per unit]]</f>
        <v>1782.27</v>
      </c>
    </row>
    <row r="188" spans="3:9" x14ac:dyDescent="0.3">
      <c r="C188" t="s">
        <v>10</v>
      </c>
      <c r="D188" t="s">
        <v>36</v>
      </c>
      <c r="E188" t="s">
        <v>51</v>
      </c>
      <c r="F188" s="7">
        <v>623</v>
      </c>
      <c r="G188" s="8">
        <v>51</v>
      </c>
      <c r="H188" s="9">
        <f>+VLOOKUP(data[[#This Row],[Product]],products[],2)</f>
        <v>11.7</v>
      </c>
      <c r="I188" s="9">
        <f>+data[[#This Row],[Units]]*data[[#This Row],[Cost per unit]]</f>
        <v>596.69999999999993</v>
      </c>
    </row>
    <row r="189" spans="3:9" x14ac:dyDescent="0.3">
      <c r="C189" t="s">
        <v>28</v>
      </c>
      <c r="D189" t="s">
        <v>24</v>
      </c>
      <c r="E189" t="s">
        <v>21</v>
      </c>
      <c r="F189" s="7">
        <v>10073</v>
      </c>
      <c r="G189" s="8">
        <v>120</v>
      </c>
      <c r="H189" s="9">
        <f>+VLOOKUP(data[[#This Row],[Product]],products[],2)</f>
        <v>9.77</v>
      </c>
      <c r="I189" s="9">
        <f>+data[[#This Row],[Units]]*data[[#This Row],[Cost per unit]]</f>
        <v>1172.3999999999999</v>
      </c>
    </row>
    <row r="190" spans="3:9" x14ac:dyDescent="0.3">
      <c r="C190" t="s">
        <v>15</v>
      </c>
      <c r="D190" t="s">
        <v>29</v>
      </c>
      <c r="E190" t="s">
        <v>53</v>
      </c>
      <c r="F190" s="7">
        <v>1561</v>
      </c>
      <c r="G190" s="8">
        <v>27</v>
      </c>
      <c r="H190" s="9">
        <f>+VLOOKUP(data[[#This Row],[Product]],products[],2)</f>
        <v>9.77</v>
      </c>
      <c r="I190" s="9">
        <f>+data[[#This Row],[Units]]*data[[#This Row],[Cost per unit]]</f>
        <v>263.78999999999996</v>
      </c>
    </row>
    <row r="191" spans="3:9" x14ac:dyDescent="0.3">
      <c r="C191" t="s">
        <v>20</v>
      </c>
      <c r="D191" t="s">
        <v>24</v>
      </c>
      <c r="E191" t="s">
        <v>55</v>
      </c>
      <c r="F191" s="7">
        <v>11522</v>
      </c>
      <c r="G191" s="8">
        <v>204</v>
      </c>
      <c r="H191" s="9">
        <f>+VLOOKUP(data[[#This Row],[Product]],products[],2)</f>
        <v>14.49</v>
      </c>
      <c r="I191" s="9">
        <f>+data[[#This Row],[Units]]*data[[#This Row],[Cost per unit]]</f>
        <v>2955.96</v>
      </c>
    </row>
    <row r="192" spans="3:9" x14ac:dyDescent="0.3">
      <c r="C192" t="s">
        <v>28</v>
      </c>
      <c r="D192" t="s">
        <v>36</v>
      </c>
      <c r="E192" t="s">
        <v>14</v>
      </c>
      <c r="F192" s="7">
        <v>2317</v>
      </c>
      <c r="G192" s="8">
        <v>123</v>
      </c>
      <c r="H192" s="9">
        <f>+VLOOKUP(data[[#This Row],[Product]],products[],2)</f>
        <v>14.49</v>
      </c>
      <c r="I192" s="9">
        <f>+data[[#This Row],[Units]]*data[[#This Row],[Cost per unit]]</f>
        <v>1782.27</v>
      </c>
    </row>
    <row r="193" spans="3:9" x14ac:dyDescent="0.3">
      <c r="C193" t="s">
        <v>57</v>
      </c>
      <c r="D193" t="s">
        <v>11</v>
      </c>
      <c r="E193" t="s">
        <v>56</v>
      </c>
      <c r="F193" s="7">
        <v>3059</v>
      </c>
      <c r="G193" s="8">
        <v>27</v>
      </c>
      <c r="H193" s="9">
        <f>+VLOOKUP(data[[#This Row],[Product]],products[],2)</f>
        <v>10.38</v>
      </c>
      <c r="I193" s="9">
        <f>+data[[#This Row],[Units]]*data[[#This Row],[Cost per unit]]</f>
        <v>280.26000000000005</v>
      </c>
    </row>
    <row r="194" spans="3:9" x14ac:dyDescent="0.3">
      <c r="C194" t="s">
        <v>23</v>
      </c>
      <c r="D194" t="s">
        <v>11</v>
      </c>
      <c r="E194" t="s">
        <v>53</v>
      </c>
      <c r="F194" s="7">
        <v>2324</v>
      </c>
      <c r="G194" s="8">
        <v>177</v>
      </c>
      <c r="H194" s="9">
        <f>+VLOOKUP(data[[#This Row],[Product]],products[],2)</f>
        <v>9.77</v>
      </c>
      <c r="I194" s="9">
        <f>+data[[#This Row],[Units]]*data[[#This Row],[Cost per unit]]</f>
        <v>1729.29</v>
      </c>
    </row>
    <row r="195" spans="3:9" x14ac:dyDescent="0.3">
      <c r="C195" t="s">
        <v>49</v>
      </c>
      <c r="D195" t="s">
        <v>29</v>
      </c>
      <c r="E195" t="s">
        <v>53</v>
      </c>
      <c r="F195" s="7">
        <v>4956</v>
      </c>
      <c r="G195" s="8">
        <v>171</v>
      </c>
      <c r="H195" s="9">
        <f>+VLOOKUP(data[[#This Row],[Product]],products[],2)</f>
        <v>9.77</v>
      </c>
      <c r="I195" s="9">
        <f>+data[[#This Row],[Units]]*data[[#This Row],[Cost per unit]]</f>
        <v>1670.6699999999998</v>
      </c>
    </row>
    <row r="196" spans="3:9" x14ac:dyDescent="0.3">
      <c r="C196" t="s">
        <v>57</v>
      </c>
      <c r="D196" t="s">
        <v>52</v>
      </c>
      <c r="E196" t="s">
        <v>41</v>
      </c>
      <c r="F196" s="7">
        <v>5355</v>
      </c>
      <c r="G196" s="8">
        <v>204</v>
      </c>
      <c r="H196" s="9">
        <f>+VLOOKUP(data[[#This Row],[Product]],products[],2)</f>
        <v>11.7</v>
      </c>
      <c r="I196" s="9">
        <f>+data[[#This Row],[Units]]*data[[#This Row],[Cost per unit]]</f>
        <v>2386.7999999999997</v>
      </c>
    </row>
    <row r="197" spans="3:9" x14ac:dyDescent="0.3">
      <c r="C197" t="s">
        <v>49</v>
      </c>
      <c r="D197" t="s">
        <v>52</v>
      </c>
      <c r="E197" t="s">
        <v>19</v>
      </c>
      <c r="F197" s="7">
        <v>7259</v>
      </c>
      <c r="G197" s="8">
        <v>276</v>
      </c>
      <c r="H197" s="9">
        <f>+VLOOKUP(data[[#This Row],[Product]],products[],2)</f>
        <v>11.7</v>
      </c>
      <c r="I197" s="9">
        <f>+data[[#This Row],[Units]]*data[[#This Row],[Cost per unit]]</f>
        <v>3229.2</v>
      </c>
    </row>
    <row r="198" spans="3:9" x14ac:dyDescent="0.3">
      <c r="C198" t="s">
        <v>15</v>
      </c>
      <c r="D198" t="s">
        <v>11</v>
      </c>
      <c r="E198" t="s">
        <v>53</v>
      </c>
      <c r="F198" s="7">
        <v>6279</v>
      </c>
      <c r="G198" s="8">
        <v>45</v>
      </c>
      <c r="H198" s="9">
        <f>+VLOOKUP(data[[#This Row],[Product]],products[],2)</f>
        <v>9.77</v>
      </c>
      <c r="I198" s="9">
        <f>+data[[#This Row],[Units]]*data[[#This Row],[Cost per unit]]</f>
        <v>439.65</v>
      </c>
    </row>
    <row r="199" spans="3:9" x14ac:dyDescent="0.3">
      <c r="C199" t="s">
        <v>10</v>
      </c>
      <c r="D199" t="s">
        <v>36</v>
      </c>
      <c r="E199" t="s">
        <v>54</v>
      </c>
      <c r="F199" s="7">
        <v>2541</v>
      </c>
      <c r="G199" s="8">
        <v>45</v>
      </c>
      <c r="H199" s="9">
        <f>+VLOOKUP(data[[#This Row],[Product]],products[],2)</f>
        <v>7.16</v>
      </c>
      <c r="I199" s="9">
        <f>+data[[#This Row],[Units]]*data[[#This Row],[Cost per unit]]</f>
        <v>322.2</v>
      </c>
    </row>
    <row r="200" spans="3:9" x14ac:dyDescent="0.3">
      <c r="C200" t="s">
        <v>28</v>
      </c>
      <c r="D200" t="s">
        <v>16</v>
      </c>
      <c r="E200" t="s">
        <v>55</v>
      </c>
      <c r="F200" s="7">
        <v>3864</v>
      </c>
      <c r="G200" s="8">
        <v>177</v>
      </c>
      <c r="H200" s="9">
        <f>+VLOOKUP(data[[#This Row],[Product]],products[],2)</f>
        <v>14.49</v>
      </c>
      <c r="I200" s="9">
        <f>+data[[#This Row],[Units]]*data[[#This Row],[Cost per unit]]</f>
        <v>2564.73</v>
      </c>
    </row>
    <row r="201" spans="3:9" x14ac:dyDescent="0.3">
      <c r="C201" t="s">
        <v>45</v>
      </c>
      <c r="D201" t="s">
        <v>24</v>
      </c>
      <c r="E201" t="s">
        <v>14</v>
      </c>
      <c r="F201" s="7">
        <v>6146</v>
      </c>
      <c r="G201" s="8">
        <v>63</v>
      </c>
      <c r="H201" s="9">
        <f>+VLOOKUP(data[[#This Row],[Product]],products[],2)</f>
        <v>14.49</v>
      </c>
      <c r="I201" s="9">
        <f>+data[[#This Row],[Units]]*data[[#This Row],[Cost per unit]]</f>
        <v>912.87</v>
      </c>
    </row>
    <row r="202" spans="3:9" x14ac:dyDescent="0.3">
      <c r="C202" t="s">
        <v>20</v>
      </c>
      <c r="D202" t="s">
        <v>29</v>
      </c>
      <c r="E202" t="s">
        <v>25</v>
      </c>
      <c r="F202" s="7">
        <v>2639</v>
      </c>
      <c r="G202" s="8">
        <v>204</v>
      </c>
      <c r="H202" s="9">
        <f>+VLOOKUP(data[[#This Row],[Product]],products[],2)</f>
        <v>10.38</v>
      </c>
      <c r="I202" s="9">
        <f>+data[[#This Row],[Units]]*data[[#This Row],[Cost per unit]]</f>
        <v>2117.52</v>
      </c>
    </row>
    <row r="203" spans="3:9" x14ac:dyDescent="0.3">
      <c r="C203" t="s">
        <v>15</v>
      </c>
      <c r="D203" t="s">
        <v>11</v>
      </c>
      <c r="E203" t="s">
        <v>39</v>
      </c>
      <c r="F203" s="7">
        <v>1890</v>
      </c>
      <c r="G203" s="8">
        <v>195</v>
      </c>
      <c r="H203" s="9">
        <f>+VLOOKUP(data[[#This Row],[Product]],products[],2)</f>
        <v>9.77</v>
      </c>
      <c r="I203" s="9">
        <f>+data[[#This Row],[Units]]*data[[#This Row],[Cost per unit]]</f>
        <v>1905.1499999999999</v>
      </c>
    </row>
    <row r="204" spans="3:9" x14ac:dyDescent="0.3">
      <c r="C204" t="s">
        <v>42</v>
      </c>
      <c r="D204" t="s">
        <v>52</v>
      </c>
      <c r="E204" t="s">
        <v>19</v>
      </c>
      <c r="F204" s="7">
        <v>1932</v>
      </c>
      <c r="G204" s="8">
        <v>369</v>
      </c>
      <c r="H204" s="9">
        <f>+VLOOKUP(data[[#This Row],[Product]],products[],2)</f>
        <v>11.7</v>
      </c>
      <c r="I204" s="9">
        <f>+data[[#This Row],[Units]]*data[[#This Row],[Cost per unit]]</f>
        <v>4317.3</v>
      </c>
    </row>
    <row r="205" spans="3:9" x14ac:dyDescent="0.3">
      <c r="C205" t="s">
        <v>49</v>
      </c>
      <c r="D205" t="s">
        <v>52</v>
      </c>
      <c r="E205" t="s">
        <v>30</v>
      </c>
      <c r="F205" s="7">
        <v>6300</v>
      </c>
      <c r="G205" s="8">
        <v>42</v>
      </c>
      <c r="H205" s="9">
        <f>+VLOOKUP(data[[#This Row],[Product]],products[],2)</f>
        <v>12.37</v>
      </c>
      <c r="I205" s="9">
        <f>+data[[#This Row],[Units]]*data[[#This Row],[Cost per unit]]</f>
        <v>519.54</v>
      </c>
    </row>
    <row r="206" spans="3:9" x14ac:dyDescent="0.3">
      <c r="C206" t="s">
        <v>28</v>
      </c>
      <c r="D206" t="s">
        <v>11</v>
      </c>
      <c r="E206" t="s">
        <v>12</v>
      </c>
      <c r="F206" s="7">
        <v>560</v>
      </c>
      <c r="G206" s="8">
        <v>81</v>
      </c>
      <c r="H206" s="9">
        <f>+VLOOKUP(data[[#This Row],[Product]],products[],2)</f>
        <v>11.7</v>
      </c>
      <c r="I206" s="9">
        <f>+data[[#This Row],[Units]]*data[[#This Row],[Cost per unit]]</f>
        <v>947.69999999999993</v>
      </c>
    </row>
    <row r="207" spans="3:9" x14ac:dyDescent="0.3">
      <c r="C207" t="s">
        <v>20</v>
      </c>
      <c r="D207" t="s">
        <v>11</v>
      </c>
      <c r="E207" t="s">
        <v>53</v>
      </c>
      <c r="F207" s="7">
        <v>2856</v>
      </c>
      <c r="G207" s="8">
        <v>246</v>
      </c>
      <c r="H207" s="9">
        <f>+VLOOKUP(data[[#This Row],[Product]],products[],2)</f>
        <v>9.77</v>
      </c>
      <c r="I207" s="9">
        <f>+data[[#This Row],[Units]]*data[[#This Row],[Cost per unit]]</f>
        <v>2403.42</v>
      </c>
    </row>
    <row r="208" spans="3:9" x14ac:dyDescent="0.3">
      <c r="C208" t="s">
        <v>20</v>
      </c>
      <c r="D208" t="s">
        <v>52</v>
      </c>
      <c r="E208" t="s">
        <v>35</v>
      </c>
      <c r="F208" s="7">
        <v>707</v>
      </c>
      <c r="G208" s="8">
        <v>174</v>
      </c>
      <c r="H208" s="9">
        <f>+VLOOKUP(data[[#This Row],[Product]],products[],2)</f>
        <v>10.38</v>
      </c>
      <c r="I208" s="9">
        <f>+data[[#This Row],[Units]]*data[[#This Row],[Cost per unit]]</f>
        <v>1806.1200000000001</v>
      </c>
    </row>
    <row r="209" spans="3:9" x14ac:dyDescent="0.3">
      <c r="C209" t="s">
        <v>15</v>
      </c>
      <c r="D209" t="s">
        <v>16</v>
      </c>
      <c r="E209" t="s">
        <v>12</v>
      </c>
      <c r="F209" s="7">
        <v>3598</v>
      </c>
      <c r="G209" s="8">
        <v>81</v>
      </c>
      <c r="H209" s="9">
        <f>+VLOOKUP(data[[#This Row],[Product]],products[],2)</f>
        <v>11.7</v>
      </c>
      <c r="I209" s="9">
        <f>+data[[#This Row],[Units]]*data[[#This Row],[Cost per unit]]</f>
        <v>947.69999999999993</v>
      </c>
    </row>
    <row r="210" spans="3:9" x14ac:dyDescent="0.3">
      <c r="C210" t="s">
        <v>10</v>
      </c>
      <c r="D210" t="s">
        <v>16</v>
      </c>
      <c r="E210" t="s">
        <v>39</v>
      </c>
      <c r="F210" s="7">
        <v>6853</v>
      </c>
      <c r="G210" s="8">
        <v>372</v>
      </c>
      <c r="H210" s="9">
        <f>+VLOOKUP(data[[#This Row],[Product]],products[],2)</f>
        <v>9.77</v>
      </c>
      <c r="I210" s="9">
        <f>+data[[#This Row],[Units]]*data[[#This Row],[Cost per unit]]</f>
        <v>3634.44</v>
      </c>
    </row>
    <row r="211" spans="3:9" x14ac:dyDescent="0.3">
      <c r="C211" t="s">
        <v>10</v>
      </c>
      <c r="D211" t="s">
        <v>16</v>
      </c>
      <c r="E211" t="s">
        <v>32</v>
      </c>
      <c r="F211" s="7">
        <v>4725</v>
      </c>
      <c r="G211" s="8">
        <v>174</v>
      </c>
      <c r="H211" s="9">
        <f>+VLOOKUP(data[[#This Row],[Product]],products[],2)</f>
        <v>14.49</v>
      </c>
      <c r="I211" s="9">
        <f>+data[[#This Row],[Units]]*data[[#This Row],[Cost per unit]]</f>
        <v>2521.2600000000002</v>
      </c>
    </row>
    <row r="212" spans="3:9" x14ac:dyDescent="0.3">
      <c r="C212" t="s">
        <v>23</v>
      </c>
      <c r="D212" t="s">
        <v>24</v>
      </c>
      <c r="E212" t="s">
        <v>17</v>
      </c>
      <c r="F212" s="7">
        <v>10304</v>
      </c>
      <c r="G212" s="8">
        <v>84</v>
      </c>
      <c r="H212" s="9">
        <f>+VLOOKUP(data[[#This Row],[Product]],products[],2)</f>
        <v>10.38</v>
      </c>
      <c r="I212" s="9">
        <f>+data[[#This Row],[Units]]*data[[#This Row],[Cost per unit]]</f>
        <v>871.92000000000007</v>
      </c>
    </row>
    <row r="213" spans="3:9" x14ac:dyDescent="0.3">
      <c r="C213" t="s">
        <v>23</v>
      </c>
      <c r="D213" t="s">
        <v>52</v>
      </c>
      <c r="E213" t="s">
        <v>32</v>
      </c>
      <c r="F213" s="7">
        <v>1274</v>
      </c>
      <c r="G213" s="8">
        <v>225</v>
      </c>
      <c r="H213" s="9">
        <f>+VLOOKUP(data[[#This Row],[Product]],products[],2)</f>
        <v>14.49</v>
      </c>
      <c r="I213" s="9">
        <f>+data[[#This Row],[Units]]*data[[#This Row],[Cost per unit]]</f>
        <v>3260.25</v>
      </c>
    </row>
    <row r="214" spans="3:9" x14ac:dyDescent="0.3">
      <c r="C214" t="s">
        <v>45</v>
      </c>
      <c r="D214" t="s">
        <v>24</v>
      </c>
      <c r="E214" t="s">
        <v>12</v>
      </c>
      <c r="F214" s="7">
        <v>1526</v>
      </c>
      <c r="G214" s="8">
        <v>105</v>
      </c>
      <c r="H214" s="9">
        <f>+VLOOKUP(data[[#This Row],[Product]],products[],2)</f>
        <v>11.7</v>
      </c>
      <c r="I214" s="9">
        <f>+data[[#This Row],[Units]]*data[[#This Row],[Cost per unit]]</f>
        <v>1228.5</v>
      </c>
    </row>
    <row r="215" spans="3:9" x14ac:dyDescent="0.3">
      <c r="C215" t="s">
        <v>10</v>
      </c>
      <c r="D215" t="s">
        <v>29</v>
      </c>
      <c r="E215" t="s">
        <v>56</v>
      </c>
      <c r="F215" s="7">
        <v>3101</v>
      </c>
      <c r="G215" s="8">
        <v>225</v>
      </c>
      <c r="H215" s="9">
        <f>+VLOOKUP(data[[#This Row],[Product]],products[],2)</f>
        <v>10.38</v>
      </c>
      <c r="I215" s="9">
        <f>+data[[#This Row],[Units]]*data[[#This Row],[Cost per unit]]</f>
        <v>2335.5</v>
      </c>
    </row>
    <row r="216" spans="3:9" x14ac:dyDescent="0.3">
      <c r="C216" t="s">
        <v>48</v>
      </c>
      <c r="D216" t="s">
        <v>11</v>
      </c>
      <c r="E216" t="s">
        <v>19</v>
      </c>
      <c r="F216" s="7">
        <v>1057</v>
      </c>
      <c r="G216" s="8">
        <v>54</v>
      </c>
      <c r="H216" s="9">
        <f>+VLOOKUP(data[[#This Row],[Product]],products[],2)</f>
        <v>11.7</v>
      </c>
      <c r="I216" s="9">
        <f>+data[[#This Row],[Units]]*data[[#This Row],[Cost per unit]]</f>
        <v>631.79999999999995</v>
      </c>
    </row>
    <row r="217" spans="3:9" x14ac:dyDescent="0.3">
      <c r="C217" t="s">
        <v>42</v>
      </c>
      <c r="D217" t="s">
        <v>11</v>
      </c>
      <c r="E217" t="s">
        <v>53</v>
      </c>
      <c r="F217" s="7">
        <v>5306</v>
      </c>
      <c r="G217" s="8">
        <v>0</v>
      </c>
      <c r="H217" s="9">
        <f>+VLOOKUP(data[[#This Row],[Product]],products[],2)</f>
        <v>9.77</v>
      </c>
      <c r="I217" s="9">
        <f>+data[[#This Row],[Units]]*data[[#This Row],[Cost per unit]]</f>
        <v>0</v>
      </c>
    </row>
    <row r="218" spans="3:9" x14ac:dyDescent="0.3">
      <c r="C218" t="s">
        <v>45</v>
      </c>
      <c r="D218" t="s">
        <v>29</v>
      </c>
      <c r="E218" t="s">
        <v>51</v>
      </c>
      <c r="F218" s="7">
        <v>4018</v>
      </c>
      <c r="G218" s="8">
        <v>171</v>
      </c>
      <c r="H218" s="9">
        <f>+VLOOKUP(data[[#This Row],[Product]],products[],2)</f>
        <v>11.7</v>
      </c>
      <c r="I218" s="9">
        <f>+data[[#This Row],[Units]]*data[[#This Row],[Cost per unit]]</f>
        <v>2000.6999999999998</v>
      </c>
    </row>
    <row r="219" spans="3:9" x14ac:dyDescent="0.3">
      <c r="C219" t="s">
        <v>20</v>
      </c>
      <c r="D219" t="s">
        <v>52</v>
      </c>
      <c r="E219" t="s">
        <v>32</v>
      </c>
      <c r="F219" s="7">
        <v>938</v>
      </c>
      <c r="G219" s="8">
        <v>189</v>
      </c>
      <c r="H219" s="9">
        <f>+VLOOKUP(data[[#This Row],[Product]],products[],2)</f>
        <v>14.49</v>
      </c>
      <c r="I219" s="9">
        <f>+data[[#This Row],[Units]]*data[[#This Row],[Cost per unit]]</f>
        <v>2738.61</v>
      </c>
    </row>
    <row r="220" spans="3:9" x14ac:dyDescent="0.3">
      <c r="C220" t="s">
        <v>42</v>
      </c>
      <c r="D220" t="s">
        <v>36</v>
      </c>
      <c r="E220" t="s">
        <v>25</v>
      </c>
      <c r="F220" s="7">
        <v>1778</v>
      </c>
      <c r="G220" s="8">
        <v>270</v>
      </c>
      <c r="H220" s="9">
        <f>+VLOOKUP(data[[#This Row],[Product]],products[],2)</f>
        <v>10.38</v>
      </c>
      <c r="I220" s="9">
        <f>+data[[#This Row],[Units]]*data[[#This Row],[Cost per unit]]</f>
        <v>2802.6000000000004</v>
      </c>
    </row>
    <row r="221" spans="3:9" x14ac:dyDescent="0.3">
      <c r="C221" t="s">
        <v>28</v>
      </c>
      <c r="D221" t="s">
        <v>29</v>
      </c>
      <c r="E221" t="s">
        <v>12</v>
      </c>
      <c r="F221" s="7">
        <v>1638</v>
      </c>
      <c r="G221" s="8">
        <v>63</v>
      </c>
      <c r="H221" s="9">
        <f>+VLOOKUP(data[[#This Row],[Product]],products[],2)</f>
        <v>11.7</v>
      </c>
      <c r="I221" s="9">
        <f>+data[[#This Row],[Units]]*data[[#This Row],[Cost per unit]]</f>
        <v>737.09999999999991</v>
      </c>
    </row>
    <row r="222" spans="3:9" x14ac:dyDescent="0.3">
      <c r="C222" t="s">
        <v>23</v>
      </c>
      <c r="D222" t="s">
        <v>36</v>
      </c>
      <c r="E222" t="s">
        <v>30</v>
      </c>
      <c r="F222" s="7">
        <v>154</v>
      </c>
      <c r="G222" s="8">
        <v>21</v>
      </c>
      <c r="H222" s="9">
        <f>+VLOOKUP(data[[#This Row],[Product]],products[],2)</f>
        <v>12.37</v>
      </c>
      <c r="I222" s="9">
        <f>+data[[#This Row],[Units]]*data[[#This Row],[Cost per unit]]</f>
        <v>259.77</v>
      </c>
    </row>
    <row r="223" spans="3:9" x14ac:dyDescent="0.3">
      <c r="C223" t="s">
        <v>42</v>
      </c>
      <c r="D223" t="s">
        <v>11</v>
      </c>
      <c r="E223" t="s">
        <v>39</v>
      </c>
      <c r="F223" s="7">
        <v>9835</v>
      </c>
      <c r="G223" s="8">
        <v>207</v>
      </c>
      <c r="H223" s="9">
        <f>+VLOOKUP(data[[#This Row],[Product]],products[],2)</f>
        <v>9.77</v>
      </c>
      <c r="I223" s="9">
        <f>+data[[#This Row],[Units]]*data[[#This Row],[Cost per unit]]</f>
        <v>2022.3899999999999</v>
      </c>
    </row>
    <row r="224" spans="3:9" x14ac:dyDescent="0.3">
      <c r="C224" t="s">
        <v>20</v>
      </c>
      <c r="D224" t="s">
        <v>11</v>
      </c>
      <c r="E224" t="s">
        <v>44</v>
      </c>
      <c r="F224" s="7">
        <v>7273</v>
      </c>
      <c r="G224" s="8">
        <v>96</v>
      </c>
      <c r="H224" s="9">
        <f>+VLOOKUP(data[[#This Row],[Product]],products[],2)</f>
        <v>14.49</v>
      </c>
      <c r="I224" s="9">
        <f>+data[[#This Row],[Units]]*data[[#This Row],[Cost per unit]]</f>
        <v>1391.04</v>
      </c>
    </row>
    <row r="225" spans="3:9" x14ac:dyDescent="0.3">
      <c r="C225" t="s">
        <v>45</v>
      </c>
      <c r="D225" t="s">
        <v>29</v>
      </c>
      <c r="E225" t="s">
        <v>39</v>
      </c>
      <c r="F225" s="7">
        <v>6909</v>
      </c>
      <c r="G225" s="8">
        <v>81</v>
      </c>
      <c r="H225" s="9">
        <f>+VLOOKUP(data[[#This Row],[Product]],products[],2)</f>
        <v>9.77</v>
      </c>
      <c r="I225" s="9">
        <f>+data[[#This Row],[Units]]*data[[#This Row],[Cost per unit]]</f>
        <v>791.37</v>
      </c>
    </row>
    <row r="226" spans="3:9" x14ac:dyDescent="0.3">
      <c r="C226" t="s">
        <v>20</v>
      </c>
      <c r="D226" t="s">
        <v>29</v>
      </c>
      <c r="E226" t="s">
        <v>51</v>
      </c>
      <c r="F226" s="7">
        <v>3920</v>
      </c>
      <c r="G226" s="8">
        <v>306</v>
      </c>
      <c r="H226" s="9">
        <f>+VLOOKUP(data[[#This Row],[Product]],products[],2)</f>
        <v>11.7</v>
      </c>
      <c r="I226" s="9">
        <f>+data[[#This Row],[Units]]*data[[#This Row],[Cost per unit]]</f>
        <v>3580.2</v>
      </c>
    </row>
    <row r="227" spans="3:9" x14ac:dyDescent="0.3">
      <c r="C227" t="s">
        <v>57</v>
      </c>
      <c r="D227" t="s">
        <v>29</v>
      </c>
      <c r="E227" t="s">
        <v>47</v>
      </c>
      <c r="F227" s="7">
        <v>4858</v>
      </c>
      <c r="G227" s="8">
        <v>279</v>
      </c>
      <c r="H227" s="9">
        <f>+VLOOKUP(data[[#This Row],[Product]],products[],2)</f>
        <v>12.37</v>
      </c>
      <c r="I227" s="9">
        <f>+data[[#This Row],[Units]]*data[[#This Row],[Cost per unit]]</f>
        <v>3451.2299999999996</v>
      </c>
    </row>
    <row r="228" spans="3:9" x14ac:dyDescent="0.3">
      <c r="C228" t="s">
        <v>48</v>
      </c>
      <c r="D228" t="s">
        <v>36</v>
      </c>
      <c r="E228" t="s">
        <v>21</v>
      </c>
      <c r="F228" s="7">
        <v>3549</v>
      </c>
      <c r="G228" s="8">
        <v>3</v>
      </c>
      <c r="H228" s="9">
        <f>+VLOOKUP(data[[#This Row],[Product]],products[],2)</f>
        <v>9.77</v>
      </c>
      <c r="I228" s="9">
        <f>+data[[#This Row],[Units]]*data[[#This Row],[Cost per unit]]</f>
        <v>29.31</v>
      </c>
    </row>
    <row r="229" spans="3:9" x14ac:dyDescent="0.3">
      <c r="C229" t="s">
        <v>42</v>
      </c>
      <c r="D229" t="s">
        <v>29</v>
      </c>
      <c r="E229" t="s">
        <v>55</v>
      </c>
      <c r="F229" s="7">
        <v>966</v>
      </c>
      <c r="G229" s="8">
        <v>198</v>
      </c>
      <c r="H229" s="9">
        <f>+VLOOKUP(data[[#This Row],[Product]],products[],2)</f>
        <v>14.49</v>
      </c>
      <c r="I229" s="9">
        <f>+data[[#This Row],[Units]]*data[[#This Row],[Cost per unit]]</f>
        <v>2869.02</v>
      </c>
    </row>
    <row r="230" spans="3:9" x14ac:dyDescent="0.3">
      <c r="C230" t="s">
        <v>45</v>
      </c>
      <c r="D230" t="s">
        <v>29</v>
      </c>
      <c r="E230" t="s">
        <v>25</v>
      </c>
      <c r="F230" s="7">
        <v>385</v>
      </c>
      <c r="G230" s="8">
        <v>249</v>
      </c>
      <c r="H230" s="9">
        <f>+VLOOKUP(data[[#This Row],[Product]],products[],2)</f>
        <v>10.38</v>
      </c>
      <c r="I230" s="9">
        <f>+data[[#This Row],[Units]]*data[[#This Row],[Cost per unit]]</f>
        <v>2584.6200000000003</v>
      </c>
    </row>
    <row r="231" spans="3:9" x14ac:dyDescent="0.3">
      <c r="C231" t="s">
        <v>28</v>
      </c>
      <c r="D231" t="s">
        <v>52</v>
      </c>
      <c r="E231" t="s">
        <v>32</v>
      </c>
      <c r="F231" s="7">
        <v>2219</v>
      </c>
      <c r="G231" s="8">
        <v>75</v>
      </c>
      <c r="H231" s="9">
        <f>+VLOOKUP(data[[#This Row],[Product]],products[],2)</f>
        <v>14.49</v>
      </c>
      <c r="I231" s="9">
        <f>+data[[#This Row],[Units]]*data[[#This Row],[Cost per unit]]</f>
        <v>1086.75</v>
      </c>
    </row>
    <row r="232" spans="3:9" x14ac:dyDescent="0.3">
      <c r="C232" t="s">
        <v>20</v>
      </c>
      <c r="D232" t="s">
        <v>24</v>
      </c>
      <c r="E232" t="s">
        <v>17</v>
      </c>
      <c r="F232" s="7">
        <v>2954</v>
      </c>
      <c r="G232" s="8">
        <v>189</v>
      </c>
      <c r="H232" s="9">
        <f>+VLOOKUP(data[[#This Row],[Product]],products[],2)</f>
        <v>10.38</v>
      </c>
      <c r="I232" s="9">
        <f>+data[[#This Row],[Units]]*data[[#This Row],[Cost per unit]]</f>
        <v>1961.8200000000002</v>
      </c>
    </row>
    <row r="233" spans="3:9" x14ac:dyDescent="0.3">
      <c r="C233" t="s">
        <v>42</v>
      </c>
      <c r="D233" t="s">
        <v>24</v>
      </c>
      <c r="E233" t="s">
        <v>17</v>
      </c>
      <c r="F233" s="7">
        <v>280</v>
      </c>
      <c r="G233" s="8">
        <v>87</v>
      </c>
      <c r="H233" s="9">
        <f>+VLOOKUP(data[[#This Row],[Product]],products[],2)</f>
        <v>10.38</v>
      </c>
      <c r="I233" s="9">
        <f>+data[[#This Row],[Units]]*data[[#This Row],[Cost per unit]]</f>
        <v>903.06000000000006</v>
      </c>
    </row>
    <row r="234" spans="3:9" x14ac:dyDescent="0.3">
      <c r="C234" t="s">
        <v>23</v>
      </c>
      <c r="D234" t="s">
        <v>24</v>
      </c>
      <c r="E234" t="s">
        <v>12</v>
      </c>
      <c r="F234" s="7">
        <v>6118</v>
      </c>
      <c r="G234" s="8">
        <v>174</v>
      </c>
      <c r="H234" s="9">
        <f>+VLOOKUP(data[[#This Row],[Product]],products[],2)</f>
        <v>11.7</v>
      </c>
      <c r="I234" s="9">
        <f>+data[[#This Row],[Units]]*data[[#This Row],[Cost per unit]]</f>
        <v>2035.8</v>
      </c>
    </row>
    <row r="235" spans="3:9" x14ac:dyDescent="0.3">
      <c r="C235" t="s">
        <v>48</v>
      </c>
      <c r="D235" t="s">
        <v>29</v>
      </c>
      <c r="E235" t="s">
        <v>27</v>
      </c>
      <c r="F235" s="7">
        <v>4802</v>
      </c>
      <c r="G235" s="8">
        <v>36</v>
      </c>
      <c r="H235" s="9">
        <f>+VLOOKUP(data[[#This Row],[Product]],products[],2)</f>
        <v>14.49</v>
      </c>
      <c r="I235" s="9">
        <f>+data[[#This Row],[Units]]*data[[#This Row],[Cost per unit]]</f>
        <v>521.64</v>
      </c>
    </row>
    <row r="236" spans="3:9" x14ac:dyDescent="0.3">
      <c r="C236" t="s">
        <v>20</v>
      </c>
      <c r="D236" t="s">
        <v>36</v>
      </c>
      <c r="E236" t="s">
        <v>51</v>
      </c>
      <c r="F236" s="7">
        <v>4137</v>
      </c>
      <c r="G236" s="8">
        <v>60</v>
      </c>
      <c r="H236" s="9">
        <f>+VLOOKUP(data[[#This Row],[Product]],products[],2)</f>
        <v>11.7</v>
      </c>
      <c r="I236" s="9">
        <f>+data[[#This Row],[Units]]*data[[#This Row],[Cost per unit]]</f>
        <v>702</v>
      </c>
    </row>
    <row r="237" spans="3:9" x14ac:dyDescent="0.3">
      <c r="C237" t="s">
        <v>49</v>
      </c>
      <c r="D237" t="s">
        <v>16</v>
      </c>
      <c r="E237" t="s">
        <v>50</v>
      </c>
      <c r="F237" s="7">
        <v>2023</v>
      </c>
      <c r="G237" s="8">
        <v>78</v>
      </c>
      <c r="H237" s="9">
        <f>+VLOOKUP(data[[#This Row],[Product]],products[],2)</f>
        <v>10.38</v>
      </c>
      <c r="I237" s="9">
        <f>+data[[#This Row],[Units]]*data[[#This Row],[Cost per unit]]</f>
        <v>809.6400000000001</v>
      </c>
    </row>
    <row r="238" spans="3:9" x14ac:dyDescent="0.3">
      <c r="C238" t="s">
        <v>20</v>
      </c>
      <c r="D238" t="s">
        <v>24</v>
      </c>
      <c r="E238" t="s">
        <v>12</v>
      </c>
      <c r="F238" s="7">
        <v>9051</v>
      </c>
      <c r="G238" s="8">
        <v>57</v>
      </c>
      <c r="H238" s="9">
        <f>+VLOOKUP(data[[#This Row],[Product]],products[],2)</f>
        <v>11.7</v>
      </c>
      <c r="I238" s="9">
        <f>+data[[#This Row],[Units]]*data[[#This Row],[Cost per unit]]</f>
        <v>666.9</v>
      </c>
    </row>
    <row r="239" spans="3:9" x14ac:dyDescent="0.3">
      <c r="C239" t="s">
        <v>20</v>
      </c>
      <c r="D239" t="s">
        <v>11</v>
      </c>
      <c r="E239" t="s">
        <v>56</v>
      </c>
      <c r="F239" s="7">
        <v>2919</v>
      </c>
      <c r="G239" s="8">
        <v>45</v>
      </c>
      <c r="H239" s="9">
        <f>+VLOOKUP(data[[#This Row],[Product]],products[],2)</f>
        <v>10.38</v>
      </c>
      <c r="I239" s="9">
        <f>+data[[#This Row],[Units]]*data[[#This Row],[Cost per unit]]</f>
        <v>467.1</v>
      </c>
    </row>
    <row r="240" spans="3:9" x14ac:dyDescent="0.3">
      <c r="C240" t="s">
        <v>23</v>
      </c>
      <c r="D240" t="s">
        <v>36</v>
      </c>
      <c r="E240" t="s">
        <v>39</v>
      </c>
      <c r="F240" s="7">
        <v>5915</v>
      </c>
      <c r="G240" s="8">
        <v>3</v>
      </c>
      <c r="H240" s="9">
        <f>+VLOOKUP(data[[#This Row],[Product]],products[],2)</f>
        <v>9.77</v>
      </c>
      <c r="I240" s="9">
        <f>+data[[#This Row],[Units]]*data[[#This Row],[Cost per unit]]</f>
        <v>29.31</v>
      </c>
    </row>
    <row r="241" spans="3:9" x14ac:dyDescent="0.3">
      <c r="C241" t="s">
        <v>57</v>
      </c>
      <c r="D241" t="s">
        <v>16</v>
      </c>
      <c r="E241" t="s">
        <v>27</v>
      </c>
      <c r="F241" s="7">
        <v>2562</v>
      </c>
      <c r="G241" s="8">
        <v>6</v>
      </c>
      <c r="H241" s="9">
        <f>+VLOOKUP(data[[#This Row],[Product]],products[],2)</f>
        <v>14.49</v>
      </c>
      <c r="I241" s="9">
        <f>+data[[#This Row],[Units]]*data[[#This Row],[Cost per unit]]</f>
        <v>86.94</v>
      </c>
    </row>
    <row r="242" spans="3:9" x14ac:dyDescent="0.3">
      <c r="C242" t="s">
        <v>45</v>
      </c>
      <c r="D242" t="s">
        <v>11</v>
      </c>
      <c r="E242" t="s">
        <v>30</v>
      </c>
      <c r="F242" s="7">
        <v>8813</v>
      </c>
      <c r="G242" s="8">
        <v>21</v>
      </c>
      <c r="H242" s="9">
        <f>+VLOOKUP(data[[#This Row],[Product]],products[],2)</f>
        <v>12.37</v>
      </c>
      <c r="I242" s="9">
        <f>+data[[#This Row],[Units]]*data[[#This Row],[Cost per unit]]</f>
        <v>259.77</v>
      </c>
    </row>
    <row r="243" spans="3:9" x14ac:dyDescent="0.3">
      <c r="C243" t="s">
        <v>45</v>
      </c>
      <c r="D243" t="s">
        <v>24</v>
      </c>
      <c r="E243" t="s">
        <v>25</v>
      </c>
      <c r="F243" s="7">
        <v>6111</v>
      </c>
      <c r="G243" s="8">
        <v>3</v>
      </c>
      <c r="H243" s="9">
        <f>+VLOOKUP(data[[#This Row],[Product]],products[],2)</f>
        <v>10.38</v>
      </c>
      <c r="I243" s="9">
        <f>+data[[#This Row],[Units]]*data[[#This Row],[Cost per unit]]</f>
        <v>31.14</v>
      </c>
    </row>
    <row r="244" spans="3:9" x14ac:dyDescent="0.3">
      <c r="C244" t="s">
        <v>15</v>
      </c>
      <c r="D244" t="s">
        <v>52</v>
      </c>
      <c r="E244" t="s">
        <v>37</v>
      </c>
      <c r="F244" s="7">
        <v>3507</v>
      </c>
      <c r="G244" s="8">
        <v>288</v>
      </c>
      <c r="H244" s="9">
        <f>+VLOOKUP(data[[#This Row],[Product]],products[],2)</f>
        <v>5.79</v>
      </c>
      <c r="I244" s="9">
        <f>+data[[#This Row],[Units]]*data[[#This Row],[Cost per unit]]</f>
        <v>1667.52</v>
      </c>
    </row>
    <row r="245" spans="3:9" x14ac:dyDescent="0.3">
      <c r="C245" t="s">
        <v>28</v>
      </c>
      <c r="D245" t="s">
        <v>24</v>
      </c>
      <c r="E245" t="s">
        <v>14</v>
      </c>
      <c r="F245" s="7">
        <v>4319</v>
      </c>
      <c r="G245" s="8">
        <v>30</v>
      </c>
      <c r="H245" s="9">
        <f>+VLOOKUP(data[[#This Row],[Product]],products[],2)</f>
        <v>14.49</v>
      </c>
      <c r="I245" s="9">
        <f>+data[[#This Row],[Units]]*data[[#This Row],[Cost per unit]]</f>
        <v>434.7</v>
      </c>
    </row>
    <row r="246" spans="3:9" x14ac:dyDescent="0.3">
      <c r="C246" t="s">
        <v>10</v>
      </c>
      <c r="D246" t="s">
        <v>36</v>
      </c>
      <c r="E246" t="s">
        <v>53</v>
      </c>
      <c r="F246" s="7">
        <v>609</v>
      </c>
      <c r="G246" s="8">
        <v>87</v>
      </c>
      <c r="H246" s="9">
        <f>+VLOOKUP(data[[#This Row],[Product]],products[],2)</f>
        <v>9.77</v>
      </c>
      <c r="I246" s="9">
        <f>+data[[#This Row],[Units]]*data[[#This Row],[Cost per unit]]</f>
        <v>849.99</v>
      </c>
    </row>
    <row r="247" spans="3:9" x14ac:dyDescent="0.3">
      <c r="C247" t="s">
        <v>10</v>
      </c>
      <c r="D247" t="s">
        <v>29</v>
      </c>
      <c r="E247" t="s">
        <v>55</v>
      </c>
      <c r="F247" s="7">
        <v>6370</v>
      </c>
      <c r="G247" s="8">
        <v>30</v>
      </c>
      <c r="H247" s="9">
        <f>+VLOOKUP(data[[#This Row],[Product]],products[],2)</f>
        <v>14.49</v>
      </c>
      <c r="I247" s="9">
        <f>+data[[#This Row],[Units]]*data[[#This Row],[Cost per unit]]</f>
        <v>434.7</v>
      </c>
    </row>
    <row r="248" spans="3:9" x14ac:dyDescent="0.3">
      <c r="C248" t="s">
        <v>45</v>
      </c>
      <c r="D248" t="s">
        <v>36</v>
      </c>
      <c r="E248" t="s">
        <v>41</v>
      </c>
      <c r="F248" s="7">
        <v>5474</v>
      </c>
      <c r="G248" s="8">
        <v>168</v>
      </c>
      <c r="H248" s="9">
        <f>+VLOOKUP(data[[#This Row],[Product]],products[],2)</f>
        <v>11.7</v>
      </c>
      <c r="I248" s="9">
        <f>+data[[#This Row],[Units]]*data[[#This Row],[Cost per unit]]</f>
        <v>1965.6</v>
      </c>
    </row>
    <row r="249" spans="3:9" x14ac:dyDescent="0.3">
      <c r="C249" t="s">
        <v>10</v>
      </c>
      <c r="D249" t="s">
        <v>24</v>
      </c>
      <c r="E249" t="s">
        <v>55</v>
      </c>
      <c r="F249" s="7">
        <v>3164</v>
      </c>
      <c r="G249" s="8">
        <v>306</v>
      </c>
      <c r="H249" s="9">
        <f>+VLOOKUP(data[[#This Row],[Product]],products[],2)</f>
        <v>14.49</v>
      </c>
      <c r="I249" s="9">
        <f>+data[[#This Row],[Units]]*data[[#This Row],[Cost per unit]]</f>
        <v>4433.9400000000005</v>
      </c>
    </row>
    <row r="250" spans="3:9" x14ac:dyDescent="0.3">
      <c r="C250" t="s">
        <v>28</v>
      </c>
      <c r="D250" t="s">
        <v>16</v>
      </c>
      <c r="E250" t="s">
        <v>21</v>
      </c>
      <c r="F250" s="7">
        <v>1302</v>
      </c>
      <c r="G250" s="8">
        <v>402</v>
      </c>
      <c r="H250" s="9">
        <f>+VLOOKUP(data[[#This Row],[Product]],products[],2)</f>
        <v>9.77</v>
      </c>
      <c r="I250" s="9">
        <f>+data[[#This Row],[Units]]*data[[#This Row],[Cost per unit]]</f>
        <v>3927.54</v>
      </c>
    </row>
    <row r="251" spans="3:9" x14ac:dyDescent="0.3">
      <c r="C251" t="s">
        <v>49</v>
      </c>
      <c r="D251" t="s">
        <v>11</v>
      </c>
      <c r="E251" t="s">
        <v>56</v>
      </c>
      <c r="F251" s="7">
        <v>7308</v>
      </c>
      <c r="G251" s="8">
        <v>327</v>
      </c>
      <c r="H251" s="9">
        <f>+VLOOKUP(data[[#This Row],[Product]],products[],2)</f>
        <v>10.38</v>
      </c>
      <c r="I251" s="9">
        <f>+data[[#This Row],[Units]]*data[[#This Row],[Cost per unit]]</f>
        <v>3394.26</v>
      </c>
    </row>
    <row r="252" spans="3:9" x14ac:dyDescent="0.3">
      <c r="C252" t="s">
        <v>10</v>
      </c>
      <c r="D252" t="s">
        <v>11</v>
      </c>
      <c r="E252" t="s">
        <v>55</v>
      </c>
      <c r="F252" s="7">
        <v>6132</v>
      </c>
      <c r="G252" s="8">
        <v>93</v>
      </c>
      <c r="H252" s="9">
        <f>+VLOOKUP(data[[#This Row],[Product]],products[],2)</f>
        <v>14.49</v>
      </c>
      <c r="I252" s="9">
        <f>+data[[#This Row],[Units]]*data[[#This Row],[Cost per unit]]</f>
        <v>1347.57</v>
      </c>
    </row>
    <row r="253" spans="3:9" x14ac:dyDescent="0.3">
      <c r="C253" t="s">
        <v>57</v>
      </c>
      <c r="D253" t="s">
        <v>16</v>
      </c>
      <c r="E253" t="s">
        <v>19</v>
      </c>
      <c r="F253" s="7">
        <v>3472</v>
      </c>
      <c r="G253" s="8">
        <v>96</v>
      </c>
      <c r="H253" s="9">
        <f>+VLOOKUP(data[[#This Row],[Product]],products[],2)</f>
        <v>11.7</v>
      </c>
      <c r="I253" s="9">
        <f>+data[[#This Row],[Units]]*data[[#This Row],[Cost per unit]]</f>
        <v>1123.1999999999998</v>
      </c>
    </row>
    <row r="254" spans="3:9" x14ac:dyDescent="0.3">
      <c r="C254" t="s">
        <v>15</v>
      </c>
      <c r="D254" t="s">
        <v>29</v>
      </c>
      <c r="E254" t="s">
        <v>25</v>
      </c>
      <c r="F254" s="7">
        <v>9660</v>
      </c>
      <c r="G254" s="8">
        <v>27</v>
      </c>
      <c r="H254" s="9">
        <f>+VLOOKUP(data[[#This Row],[Product]],products[],2)</f>
        <v>10.38</v>
      </c>
      <c r="I254" s="9">
        <f>+data[[#This Row],[Units]]*data[[#This Row],[Cost per unit]]</f>
        <v>280.26000000000005</v>
      </c>
    </row>
    <row r="255" spans="3:9" x14ac:dyDescent="0.3">
      <c r="C255" t="s">
        <v>20</v>
      </c>
      <c r="D255" t="s">
        <v>36</v>
      </c>
      <c r="E255" t="s">
        <v>53</v>
      </c>
      <c r="F255" s="7">
        <v>2436</v>
      </c>
      <c r="G255" s="8">
        <v>99</v>
      </c>
      <c r="H255" s="9">
        <f>+VLOOKUP(data[[#This Row],[Product]],products[],2)</f>
        <v>9.77</v>
      </c>
      <c r="I255" s="9">
        <f>+data[[#This Row],[Units]]*data[[#This Row],[Cost per unit]]</f>
        <v>967.2299999999999</v>
      </c>
    </row>
    <row r="256" spans="3:9" x14ac:dyDescent="0.3">
      <c r="C256" t="s">
        <v>20</v>
      </c>
      <c r="D256" t="s">
        <v>36</v>
      </c>
      <c r="E256" t="s">
        <v>33</v>
      </c>
      <c r="F256" s="7">
        <v>9506</v>
      </c>
      <c r="G256" s="8">
        <v>87</v>
      </c>
      <c r="H256" s="9">
        <f>+VLOOKUP(data[[#This Row],[Product]],products[],2)</f>
        <v>14.49</v>
      </c>
      <c r="I256" s="9">
        <f>+data[[#This Row],[Units]]*data[[#This Row],[Cost per unit]]</f>
        <v>1260.6300000000001</v>
      </c>
    </row>
    <row r="257" spans="3:9" x14ac:dyDescent="0.3">
      <c r="C257" t="s">
        <v>57</v>
      </c>
      <c r="D257" t="s">
        <v>11</v>
      </c>
      <c r="E257" t="s">
        <v>47</v>
      </c>
      <c r="F257" s="7">
        <v>245</v>
      </c>
      <c r="G257" s="8">
        <v>288</v>
      </c>
      <c r="H257" s="9">
        <f>+VLOOKUP(data[[#This Row],[Product]],products[],2)</f>
        <v>12.37</v>
      </c>
      <c r="I257" s="9">
        <f>+data[[#This Row],[Units]]*data[[#This Row],[Cost per unit]]</f>
        <v>3562.56</v>
      </c>
    </row>
    <row r="258" spans="3:9" x14ac:dyDescent="0.3">
      <c r="C258" t="s">
        <v>15</v>
      </c>
      <c r="D258" t="s">
        <v>16</v>
      </c>
      <c r="E258" t="s">
        <v>44</v>
      </c>
      <c r="F258" s="7">
        <v>2702</v>
      </c>
      <c r="G258" s="8">
        <v>363</v>
      </c>
      <c r="H258" s="9">
        <f>+VLOOKUP(data[[#This Row],[Product]],products[],2)</f>
        <v>14.49</v>
      </c>
      <c r="I258" s="9">
        <f>+data[[#This Row],[Units]]*data[[#This Row],[Cost per unit]]</f>
        <v>5259.87</v>
      </c>
    </row>
    <row r="259" spans="3:9" x14ac:dyDescent="0.3">
      <c r="C259" t="s">
        <v>57</v>
      </c>
      <c r="D259" t="s">
        <v>52</v>
      </c>
      <c r="E259" t="s">
        <v>35</v>
      </c>
      <c r="F259" s="7">
        <v>700</v>
      </c>
      <c r="G259" s="8">
        <v>87</v>
      </c>
      <c r="H259" s="9">
        <f>+VLOOKUP(data[[#This Row],[Product]],products[],2)</f>
        <v>10.38</v>
      </c>
      <c r="I259" s="9">
        <f>+data[[#This Row],[Units]]*data[[#This Row],[Cost per unit]]</f>
        <v>903.06000000000006</v>
      </c>
    </row>
    <row r="260" spans="3:9" x14ac:dyDescent="0.3">
      <c r="C260" t="s">
        <v>28</v>
      </c>
      <c r="D260" t="s">
        <v>52</v>
      </c>
      <c r="E260" t="s">
        <v>35</v>
      </c>
      <c r="F260" s="7">
        <v>3759</v>
      </c>
      <c r="G260" s="8">
        <v>150</v>
      </c>
      <c r="H260" s="9">
        <f>+VLOOKUP(data[[#This Row],[Product]],products[],2)</f>
        <v>10.38</v>
      </c>
      <c r="I260" s="9">
        <f>+data[[#This Row],[Units]]*data[[#This Row],[Cost per unit]]</f>
        <v>1557.0000000000002</v>
      </c>
    </row>
    <row r="261" spans="3:9" x14ac:dyDescent="0.3">
      <c r="C261" t="s">
        <v>48</v>
      </c>
      <c r="D261" t="s">
        <v>16</v>
      </c>
      <c r="E261" t="s">
        <v>35</v>
      </c>
      <c r="F261" s="7">
        <v>1589</v>
      </c>
      <c r="G261" s="8">
        <v>303</v>
      </c>
      <c r="H261" s="9">
        <f>+VLOOKUP(data[[#This Row],[Product]],products[],2)</f>
        <v>10.38</v>
      </c>
      <c r="I261" s="9">
        <f>+data[[#This Row],[Units]]*data[[#This Row],[Cost per unit]]</f>
        <v>3145.1400000000003</v>
      </c>
    </row>
    <row r="262" spans="3:9" x14ac:dyDescent="0.3">
      <c r="C262" t="s">
        <v>42</v>
      </c>
      <c r="D262" t="s">
        <v>16</v>
      </c>
      <c r="E262" t="s">
        <v>56</v>
      </c>
      <c r="F262" s="7">
        <v>5194</v>
      </c>
      <c r="G262" s="8">
        <v>288</v>
      </c>
      <c r="H262" s="9">
        <f>+VLOOKUP(data[[#This Row],[Product]],products[],2)</f>
        <v>10.38</v>
      </c>
      <c r="I262" s="9">
        <f>+data[[#This Row],[Units]]*data[[#This Row],[Cost per unit]]</f>
        <v>2989.44</v>
      </c>
    </row>
    <row r="263" spans="3:9" x14ac:dyDescent="0.3">
      <c r="C263" t="s">
        <v>57</v>
      </c>
      <c r="D263" t="s">
        <v>24</v>
      </c>
      <c r="E263" t="s">
        <v>14</v>
      </c>
      <c r="F263" s="7">
        <v>945</v>
      </c>
      <c r="G263" s="8">
        <v>75</v>
      </c>
      <c r="H263" s="9">
        <f>+VLOOKUP(data[[#This Row],[Product]],products[],2)</f>
        <v>14.49</v>
      </c>
      <c r="I263" s="9">
        <f>+data[[#This Row],[Units]]*data[[#This Row],[Cost per unit]]</f>
        <v>1086.75</v>
      </c>
    </row>
    <row r="264" spans="3:9" x14ac:dyDescent="0.3">
      <c r="C264" t="s">
        <v>10</v>
      </c>
      <c r="D264" t="s">
        <v>36</v>
      </c>
      <c r="E264" t="s">
        <v>37</v>
      </c>
      <c r="F264" s="7">
        <v>1988</v>
      </c>
      <c r="G264" s="8">
        <v>39</v>
      </c>
      <c r="H264" s="9">
        <f>+VLOOKUP(data[[#This Row],[Product]],products[],2)</f>
        <v>5.79</v>
      </c>
      <c r="I264" s="9">
        <f>+data[[#This Row],[Units]]*data[[#This Row],[Cost per unit]]</f>
        <v>225.81</v>
      </c>
    </row>
    <row r="265" spans="3:9" x14ac:dyDescent="0.3">
      <c r="C265" t="s">
        <v>28</v>
      </c>
      <c r="D265" t="s">
        <v>52</v>
      </c>
      <c r="E265" t="s">
        <v>17</v>
      </c>
      <c r="F265" s="7">
        <v>6734</v>
      </c>
      <c r="G265" s="8">
        <v>123</v>
      </c>
      <c r="H265" s="9">
        <f>+VLOOKUP(data[[#This Row],[Product]],products[],2)</f>
        <v>10.38</v>
      </c>
      <c r="I265" s="9">
        <f>+data[[#This Row],[Units]]*data[[#This Row],[Cost per unit]]</f>
        <v>1276.74</v>
      </c>
    </row>
    <row r="266" spans="3:9" x14ac:dyDescent="0.3">
      <c r="C266" t="s">
        <v>10</v>
      </c>
      <c r="D266" t="s">
        <v>24</v>
      </c>
      <c r="E266" t="s">
        <v>21</v>
      </c>
      <c r="F266" s="7">
        <v>217</v>
      </c>
      <c r="G266" s="8">
        <v>36</v>
      </c>
      <c r="H266" s="9">
        <f>+VLOOKUP(data[[#This Row],[Product]],products[],2)</f>
        <v>9.77</v>
      </c>
      <c r="I266" s="9">
        <f>+data[[#This Row],[Units]]*data[[#This Row],[Cost per unit]]</f>
        <v>351.71999999999997</v>
      </c>
    </row>
    <row r="267" spans="3:9" x14ac:dyDescent="0.3">
      <c r="C267" t="s">
        <v>45</v>
      </c>
      <c r="D267" t="s">
        <v>52</v>
      </c>
      <c r="E267" t="s">
        <v>39</v>
      </c>
      <c r="F267" s="7">
        <v>6279</v>
      </c>
      <c r="G267" s="8">
        <v>237</v>
      </c>
      <c r="H267" s="9">
        <f>+VLOOKUP(data[[#This Row],[Product]],products[],2)</f>
        <v>9.77</v>
      </c>
      <c r="I267" s="9">
        <f>+data[[#This Row],[Units]]*data[[#This Row],[Cost per unit]]</f>
        <v>2315.4899999999998</v>
      </c>
    </row>
    <row r="268" spans="3:9" x14ac:dyDescent="0.3">
      <c r="C268" t="s">
        <v>10</v>
      </c>
      <c r="D268" t="s">
        <v>24</v>
      </c>
      <c r="E268" t="s">
        <v>14</v>
      </c>
      <c r="F268" s="7">
        <v>4424</v>
      </c>
      <c r="G268" s="8">
        <v>201</v>
      </c>
      <c r="H268" s="9">
        <f>+VLOOKUP(data[[#This Row],[Product]],products[],2)</f>
        <v>14.49</v>
      </c>
      <c r="I268" s="9">
        <f>+data[[#This Row],[Units]]*data[[#This Row],[Cost per unit]]</f>
        <v>2912.4900000000002</v>
      </c>
    </row>
    <row r="269" spans="3:9" x14ac:dyDescent="0.3">
      <c r="C269" t="s">
        <v>48</v>
      </c>
      <c r="D269" t="s">
        <v>24</v>
      </c>
      <c r="E269" t="s">
        <v>35</v>
      </c>
      <c r="F269" s="7">
        <v>189</v>
      </c>
      <c r="G269" s="8">
        <v>48</v>
      </c>
      <c r="H269" s="9">
        <f>+VLOOKUP(data[[#This Row],[Product]],products[],2)</f>
        <v>10.38</v>
      </c>
      <c r="I269" s="9">
        <f>+data[[#This Row],[Units]]*data[[#This Row],[Cost per unit]]</f>
        <v>498.24</v>
      </c>
    </row>
    <row r="270" spans="3:9" x14ac:dyDescent="0.3">
      <c r="C270" t="s">
        <v>45</v>
      </c>
      <c r="D270" t="s">
        <v>16</v>
      </c>
      <c r="E270" t="s">
        <v>39</v>
      </c>
      <c r="F270" s="7">
        <v>490</v>
      </c>
      <c r="G270" s="8">
        <v>84</v>
      </c>
      <c r="H270" s="9">
        <f>+VLOOKUP(data[[#This Row],[Product]],products[],2)</f>
        <v>9.77</v>
      </c>
      <c r="I270" s="9">
        <f>+data[[#This Row],[Units]]*data[[#This Row],[Cost per unit]]</f>
        <v>820.68</v>
      </c>
    </row>
    <row r="271" spans="3:9" x14ac:dyDescent="0.3">
      <c r="C271" t="s">
        <v>15</v>
      </c>
      <c r="D271" t="s">
        <v>11</v>
      </c>
      <c r="E271" t="s">
        <v>47</v>
      </c>
      <c r="F271" s="7">
        <v>434</v>
      </c>
      <c r="G271" s="8">
        <v>87</v>
      </c>
      <c r="H271" s="9">
        <f>+VLOOKUP(data[[#This Row],[Product]],products[],2)</f>
        <v>12.37</v>
      </c>
      <c r="I271" s="9">
        <f>+data[[#This Row],[Units]]*data[[#This Row],[Cost per unit]]</f>
        <v>1076.1899999999998</v>
      </c>
    </row>
    <row r="272" spans="3:9" x14ac:dyDescent="0.3">
      <c r="C272" t="s">
        <v>42</v>
      </c>
      <c r="D272" t="s">
        <v>36</v>
      </c>
      <c r="E272" t="s">
        <v>12</v>
      </c>
      <c r="F272" s="7">
        <v>10129</v>
      </c>
      <c r="G272" s="8">
        <v>312</v>
      </c>
      <c r="H272" s="9">
        <f>+VLOOKUP(data[[#This Row],[Product]],products[],2)</f>
        <v>11.7</v>
      </c>
      <c r="I272" s="9">
        <f>+data[[#This Row],[Units]]*data[[#This Row],[Cost per unit]]</f>
        <v>3650.3999999999996</v>
      </c>
    </row>
    <row r="273" spans="3:9" x14ac:dyDescent="0.3">
      <c r="C273" t="s">
        <v>49</v>
      </c>
      <c r="D273" t="s">
        <v>29</v>
      </c>
      <c r="E273" t="s">
        <v>56</v>
      </c>
      <c r="F273" s="7">
        <v>1652</v>
      </c>
      <c r="G273" s="8">
        <v>102</v>
      </c>
      <c r="H273" s="9">
        <f>+VLOOKUP(data[[#This Row],[Product]],products[],2)</f>
        <v>10.38</v>
      </c>
      <c r="I273" s="9">
        <f>+data[[#This Row],[Units]]*data[[#This Row],[Cost per unit]]</f>
        <v>1058.76</v>
      </c>
    </row>
    <row r="274" spans="3:9" x14ac:dyDescent="0.3">
      <c r="C274" t="s">
        <v>15</v>
      </c>
      <c r="D274" t="s">
        <v>36</v>
      </c>
      <c r="E274" t="s">
        <v>47</v>
      </c>
      <c r="F274" s="7">
        <v>6433</v>
      </c>
      <c r="G274" s="8">
        <v>78</v>
      </c>
      <c r="H274" s="9">
        <f>+VLOOKUP(data[[#This Row],[Product]],products[],2)</f>
        <v>12.37</v>
      </c>
      <c r="I274" s="9">
        <f>+data[[#This Row],[Units]]*data[[#This Row],[Cost per unit]]</f>
        <v>964.8599999999999</v>
      </c>
    </row>
    <row r="275" spans="3:9" x14ac:dyDescent="0.3">
      <c r="C275" t="s">
        <v>49</v>
      </c>
      <c r="D275" t="s">
        <v>52</v>
      </c>
      <c r="E275" t="s">
        <v>50</v>
      </c>
      <c r="F275" s="7">
        <v>2212</v>
      </c>
      <c r="G275" s="8">
        <v>117</v>
      </c>
      <c r="H275" s="9">
        <f>+VLOOKUP(data[[#This Row],[Product]],products[],2)</f>
        <v>10.38</v>
      </c>
      <c r="I275" s="9">
        <f>+data[[#This Row],[Units]]*data[[#This Row],[Cost per unit]]</f>
        <v>1214.46</v>
      </c>
    </row>
    <row r="276" spans="3:9" x14ac:dyDescent="0.3">
      <c r="C276" t="s">
        <v>23</v>
      </c>
      <c r="D276" t="s">
        <v>16</v>
      </c>
      <c r="E276" t="s">
        <v>41</v>
      </c>
      <c r="F276" s="7">
        <v>609</v>
      </c>
      <c r="G276" s="8">
        <v>99</v>
      </c>
      <c r="H276" s="9">
        <f>+VLOOKUP(data[[#This Row],[Product]],products[],2)</f>
        <v>11.7</v>
      </c>
      <c r="I276" s="9">
        <f>+data[[#This Row],[Units]]*data[[#This Row],[Cost per unit]]</f>
        <v>1158.3</v>
      </c>
    </row>
    <row r="277" spans="3:9" x14ac:dyDescent="0.3">
      <c r="C277" t="s">
        <v>10</v>
      </c>
      <c r="D277" t="s">
        <v>16</v>
      </c>
      <c r="E277" t="s">
        <v>51</v>
      </c>
      <c r="F277" s="7">
        <v>1638</v>
      </c>
      <c r="G277" s="8">
        <v>48</v>
      </c>
      <c r="H277" s="9">
        <f>+VLOOKUP(data[[#This Row],[Product]],products[],2)</f>
        <v>11.7</v>
      </c>
      <c r="I277" s="9">
        <f>+data[[#This Row],[Units]]*data[[#This Row],[Cost per unit]]</f>
        <v>561.59999999999991</v>
      </c>
    </row>
    <row r="278" spans="3:9" x14ac:dyDescent="0.3">
      <c r="C278" t="s">
        <v>42</v>
      </c>
      <c r="D278" t="s">
        <v>52</v>
      </c>
      <c r="E278" t="s">
        <v>27</v>
      </c>
      <c r="F278" s="7">
        <v>3829</v>
      </c>
      <c r="G278" s="8">
        <v>24</v>
      </c>
      <c r="H278" s="9">
        <f>+VLOOKUP(data[[#This Row],[Product]],products[],2)</f>
        <v>14.49</v>
      </c>
      <c r="I278" s="9">
        <f>+data[[#This Row],[Units]]*data[[#This Row],[Cost per unit]]</f>
        <v>347.76</v>
      </c>
    </row>
    <row r="279" spans="3:9" x14ac:dyDescent="0.3">
      <c r="C279" t="s">
        <v>10</v>
      </c>
      <c r="D279" t="s">
        <v>29</v>
      </c>
      <c r="E279" t="s">
        <v>27</v>
      </c>
      <c r="F279" s="7">
        <v>5775</v>
      </c>
      <c r="G279" s="8">
        <v>42</v>
      </c>
      <c r="H279" s="9">
        <f>+VLOOKUP(data[[#This Row],[Product]],products[],2)</f>
        <v>14.49</v>
      </c>
      <c r="I279" s="9">
        <f>+data[[#This Row],[Units]]*data[[#This Row],[Cost per unit]]</f>
        <v>608.58000000000004</v>
      </c>
    </row>
    <row r="280" spans="3:9" x14ac:dyDescent="0.3">
      <c r="C280" t="s">
        <v>28</v>
      </c>
      <c r="D280" t="s">
        <v>16</v>
      </c>
      <c r="E280" t="s">
        <v>44</v>
      </c>
      <c r="F280" s="7">
        <v>1071</v>
      </c>
      <c r="G280" s="8">
        <v>270</v>
      </c>
      <c r="H280" s="9">
        <f>+VLOOKUP(data[[#This Row],[Product]],products[],2)</f>
        <v>14.49</v>
      </c>
      <c r="I280" s="9">
        <f>+data[[#This Row],[Units]]*data[[#This Row],[Cost per unit]]</f>
        <v>3912.3</v>
      </c>
    </row>
    <row r="281" spans="3:9" x14ac:dyDescent="0.3">
      <c r="C281" t="s">
        <v>15</v>
      </c>
      <c r="D281" t="s">
        <v>24</v>
      </c>
      <c r="E281" t="s">
        <v>50</v>
      </c>
      <c r="F281" s="7">
        <v>5019</v>
      </c>
      <c r="G281" s="8">
        <v>150</v>
      </c>
      <c r="H281" s="9">
        <f>+VLOOKUP(data[[#This Row],[Product]],products[],2)</f>
        <v>10.38</v>
      </c>
      <c r="I281" s="9">
        <f>+data[[#This Row],[Units]]*data[[#This Row],[Cost per unit]]</f>
        <v>1557.0000000000002</v>
      </c>
    </row>
    <row r="282" spans="3:9" x14ac:dyDescent="0.3">
      <c r="C282" t="s">
        <v>48</v>
      </c>
      <c r="D282" t="s">
        <v>11</v>
      </c>
      <c r="E282" t="s">
        <v>27</v>
      </c>
      <c r="F282" s="7">
        <v>2863</v>
      </c>
      <c r="G282" s="8">
        <v>42</v>
      </c>
      <c r="H282" s="9">
        <f>+VLOOKUP(data[[#This Row],[Product]],products[],2)</f>
        <v>14.49</v>
      </c>
      <c r="I282" s="9">
        <f>+data[[#This Row],[Units]]*data[[#This Row],[Cost per unit]]</f>
        <v>608.58000000000004</v>
      </c>
    </row>
    <row r="283" spans="3:9" x14ac:dyDescent="0.3">
      <c r="C283" t="s">
        <v>10</v>
      </c>
      <c r="D283" t="s">
        <v>16</v>
      </c>
      <c r="E283" t="s">
        <v>54</v>
      </c>
      <c r="F283" s="7">
        <v>1617</v>
      </c>
      <c r="G283" s="8">
        <v>126</v>
      </c>
      <c r="H283" s="9">
        <f>+VLOOKUP(data[[#This Row],[Product]],products[],2)</f>
        <v>7.16</v>
      </c>
      <c r="I283" s="9">
        <f>+data[[#This Row],[Units]]*data[[#This Row],[Cost per unit]]</f>
        <v>902.16</v>
      </c>
    </row>
    <row r="284" spans="3:9" x14ac:dyDescent="0.3">
      <c r="C284" t="s">
        <v>28</v>
      </c>
      <c r="D284" t="s">
        <v>11</v>
      </c>
      <c r="E284" t="s">
        <v>53</v>
      </c>
      <c r="F284" s="7">
        <v>6818</v>
      </c>
      <c r="G284" s="8">
        <v>6</v>
      </c>
      <c r="H284" s="9">
        <f>+VLOOKUP(data[[#This Row],[Product]],products[],2)</f>
        <v>9.77</v>
      </c>
      <c r="I284" s="9">
        <f>+data[[#This Row],[Units]]*data[[#This Row],[Cost per unit]]</f>
        <v>58.62</v>
      </c>
    </row>
    <row r="285" spans="3:9" x14ac:dyDescent="0.3">
      <c r="C285" t="s">
        <v>49</v>
      </c>
      <c r="D285" t="s">
        <v>16</v>
      </c>
      <c r="E285" t="s">
        <v>27</v>
      </c>
      <c r="F285" s="7">
        <v>6657</v>
      </c>
      <c r="G285" s="8">
        <v>276</v>
      </c>
      <c r="H285" s="9">
        <f>+VLOOKUP(data[[#This Row],[Product]],products[],2)</f>
        <v>14.49</v>
      </c>
      <c r="I285" s="9">
        <f>+data[[#This Row],[Units]]*data[[#This Row],[Cost per unit]]</f>
        <v>3999.2400000000002</v>
      </c>
    </row>
    <row r="286" spans="3:9" x14ac:dyDescent="0.3">
      <c r="C286" t="s">
        <v>49</v>
      </c>
      <c r="D286" t="s">
        <v>52</v>
      </c>
      <c r="E286" t="s">
        <v>35</v>
      </c>
      <c r="F286" s="7">
        <v>2919</v>
      </c>
      <c r="G286" s="8">
        <v>93</v>
      </c>
      <c r="H286" s="9">
        <f>+VLOOKUP(data[[#This Row],[Product]],products[],2)</f>
        <v>10.38</v>
      </c>
      <c r="I286" s="9">
        <f>+data[[#This Row],[Units]]*data[[#This Row],[Cost per unit]]</f>
        <v>965.34</v>
      </c>
    </row>
    <row r="287" spans="3:9" x14ac:dyDescent="0.3">
      <c r="C287" t="s">
        <v>48</v>
      </c>
      <c r="D287" t="s">
        <v>24</v>
      </c>
      <c r="E287" t="s">
        <v>37</v>
      </c>
      <c r="F287" s="7">
        <v>3094</v>
      </c>
      <c r="G287" s="8">
        <v>246</v>
      </c>
      <c r="H287" s="9">
        <f>+VLOOKUP(data[[#This Row],[Product]],products[],2)</f>
        <v>5.79</v>
      </c>
      <c r="I287" s="9">
        <f>+data[[#This Row],[Units]]*data[[#This Row],[Cost per unit]]</f>
        <v>1424.34</v>
      </c>
    </row>
    <row r="288" spans="3:9" x14ac:dyDescent="0.3">
      <c r="C288" t="s">
        <v>28</v>
      </c>
      <c r="D288" t="s">
        <v>29</v>
      </c>
      <c r="E288" t="s">
        <v>51</v>
      </c>
      <c r="F288" s="7">
        <v>2989</v>
      </c>
      <c r="G288" s="8">
        <v>3</v>
      </c>
      <c r="H288" s="9">
        <f>+VLOOKUP(data[[#This Row],[Product]],products[],2)</f>
        <v>11.7</v>
      </c>
      <c r="I288" s="9">
        <f>+data[[#This Row],[Units]]*data[[#This Row],[Cost per unit]]</f>
        <v>35.099999999999994</v>
      </c>
    </row>
    <row r="289" spans="3:9" x14ac:dyDescent="0.3">
      <c r="C289" t="s">
        <v>15</v>
      </c>
      <c r="D289" t="s">
        <v>36</v>
      </c>
      <c r="E289" t="s">
        <v>55</v>
      </c>
      <c r="F289" s="7">
        <v>2268</v>
      </c>
      <c r="G289" s="8">
        <v>63</v>
      </c>
      <c r="H289" s="9">
        <f>+VLOOKUP(data[[#This Row],[Product]],products[],2)</f>
        <v>14.49</v>
      </c>
      <c r="I289" s="9">
        <f>+data[[#This Row],[Units]]*data[[#This Row],[Cost per unit]]</f>
        <v>912.87</v>
      </c>
    </row>
    <row r="290" spans="3:9" x14ac:dyDescent="0.3">
      <c r="C290" t="s">
        <v>45</v>
      </c>
      <c r="D290" t="s">
        <v>16</v>
      </c>
      <c r="E290" t="s">
        <v>37</v>
      </c>
      <c r="F290" s="7">
        <v>4753</v>
      </c>
      <c r="G290" s="8">
        <v>246</v>
      </c>
      <c r="H290" s="9">
        <f>+VLOOKUP(data[[#This Row],[Product]],products[],2)</f>
        <v>5.79</v>
      </c>
      <c r="I290" s="9">
        <f>+data[[#This Row],[Units]]*data[[#This Row],[Cost per unit]]</f>
        <v>1424.34</v>
      </c>
    </row>
    <row r="291" spans="3:9" x14ac:dyDescent="0.3">
      <c r="C291" t="s">
        <v>48</v>
      </c>
      <c r="D291" t="s">
        <v>52</v>
      </c>
      <c r="E291" t="s">
        <v>41</v>
      </c>
      <c r="F291" s="7">
        <v>7511</v>
      </c>
      <c r="G291" s="8">
        <v>120</v>
      </c>
      <c r="H291" s="9">
        <f>+VLOOKUP(data[[#This Row],[Product]],products[],2)</f>
        <v>11.7</v>
      </c>
      <c r="I291" s="9">
        <f>+data[[#This Row],[Units]]*data[[#This Row],[Cost per unit]]</f>
        <v>1404</v>
      </c>
    </row>
    <row r="292" spans="3:9" x14ac:dyDescent="0.3">
      <c r="C292" t="s">
        <v>48</v>
      </c>
      <c r="D292" t="s">
        <v>36</v>
      </c>
      <c r="E292" t="s">
        <v>37</v>
      </c>
      <c r="F292" s="7">
        <v>4326</v>
      </c>
      <c r="G292" s="8">
        <v>348</v>
      </c>
      <c r="H292" s="9">
        <f>+VLOOKUP(data[[#This Row],[Product]],products[],2)</f>
        <v>5.79</v>
      </c>
      <c r="I292" s="9">
        <f>+data[[#This Row],[Units]]*data[[#This Row],[Cost per unit]]</f>
        <v>2014.92</v>
      </c>
    </row>
    <row r="293" spans="3:9" x14ac:dyDescent="0.3">
      <c r="C293" t="s">
        <v>23</v>
      </c>
      <c r="D293" t="s">
        <v>52</v>
      </c>
      <c r="E293" t="s">
        <v>50</v>
      </c>
      <c r="F293" s="7">
        <v>4935</v>
      </c>
      <c r="G293" s="8">
        <v>126</v>
      </c>
      <c r="H293" s="9">
        <f>+VLOOKUP(data[[#This Row],[Product]],products[],2)</f>
        <v>10.38</v>
      </c>
      <c r="I293" s="9">
        <f>+data[[#This Row],[Units]]*data[[#This Row],[Cost per unit]]</f>
        <v>1307.8800000000001</v>
      </c>
    </row>
    <row r="294" spans="3:9" x14ac:dyDescent="0.3">
      <c r="C294" t="s">
        <v>28</v>
      </c>
      <c r="D294" t="s">
        <v>16</v>
      </c>
      <c r="E294" t="s">
        <v>12</v>
      </c>
      <c r="F294" s="7">
        <v>4781</v>
      </c>
      <c r="G294" s="8">
        <v>123</v>
      </c>
      <c r="H294" s="9">
        <f>+VLOOKUP(data[[#This Row],[Product]],products[],2)</f>
        <v>11.7</v>
      </c>
      <c r="I294" s="9">
        <f>+data[[#This Row],[Units]]*data[[#This Row],[Cost per unit]]</f>
        <v>1439.1</v>
      </c>
    </row>
    <row r="295" spans="3:9" x14ac:dyDescent="0.3">
      <c r="C295" t="s">
        <v>45</v>
      </c>
      <c r="D295" t="s">
        <v>36</v>
      </c>
      <c r="E295" t="s">
        <v>30</v>
      </c>
      <c r="F295" s="7">
        <v>7483</v>
      </c>
      <c r="G295" s="8">
        <v>45</v>
      </c>
      <c r="H295" s="9">
        <f>+VLOOKUP(data[[#This Row],[Product]],products[],2)</f>
        <v>12.37</v>
      </c>
      <c r="I295" s="9">
        <f>+data[[#This Row],[Units]]*data[[#This Row],[Cost per unit]]</f>
        <v>556.65</v>
      </c>
    </row>
    <row r="296" spans="3:9" x14ac:dyDescent="0.3">
      <c r="C296" t="s">
        <v>57</v>
      </c>
      <c r="D296" t="s">
        <v>36</v>
      </c>
      <c r="E296" t="s">
        <v>21</v>
      </c>
      <c r="F296" s="7">
        <v>6860</v>
      </c>
      <c r="G296" s="8">
        <v>126</v>
      </c>
      <c r="H296" s="9">
        <f>+VLOOKUP(data[[#This Row],[Product]],products[],2)</f>
        <v>9.77</v>
      </c>
      <c r="I296" s="9">
        <f>+data[[#This Row],[Units]]*data[[#This Row],[Cost per unit]]</f>
        <v>1231.02</v>
      </c>
    </row>
    <row r="297" spans="3:9" x14ac:dyDescent="0.3">
      <c r="C297" t="s">
        <v>10</v>
      </c>
      <c r="D297" t="s">
        <v>11</v>
      </c>
      <c r="E297" t="s">
        <v>54</v>
      </c>
      <c r="F297" s="7">
        <v>9002</v>
      </c>
      <c r="G297" s="8">
        <v>72</v>
      </c>
      <c r="H297" s="9">
        <f>+VLOOKUP(data[[#This Row],[Product]],products[],2)</f>
        <v>7.16</v>
      </c>
      <c r="I297" s="9">
        <f>+data[[#This Row],[Units]]*data[[#This Row],[Cost per unit]]</f>
        <v>515.52</v>
      </c>
    </row>
    <row r="298" spans="3:9" x14ac:dyDescent="0.3">
      <c r="C298" t="s">
        <v>28</v>
      </c>
      <c r="D298" t="s">
        <v>24</v>
      </c>
      <c r="E298" t="s">
        <v>54</v>
      </c>
      <c r="F298" s="7">
        <v>1400</v>
      </c>
      <c r="G298" s="8">
        <v>135</v>
      </c>
      <c r="H298" s="9">
        <f>+VLOOKUP(data[[#This Row],[Product]],products[],2)</f>
        <v>7.16</v>
      </c>
      <c r="I298" s="9">
        <f>+data[[#This Row],[Units]]*data[[#This Row],[Cost per unit]]</f>
        <v>966.6</v>
      </c>
    </row>
    <row r="299" spans="3:9" x14ac:dyDescent="0.3">
      <c r="C299" t="s">
        <v>57</v>
      </c>
      <c r="D299" t="s">
        <v>52</v>
      </c>
      <c r="E299" t="s">
        <v>39</v>
      </c>
      <c r="F299" s="7">
        <v>4053</v>
      </c>
      <c r="G299" s="8">
        <v>24</v>
      </c>
      <c r="H299" s="9">
        <f>+VLOOKUP(data[[#This Row],[Product]],products[],2)</f>
        <v>9.77</v>
      </c>
      <c r="I299" s="9">
        <f>+data[[#This Row],[Units]]*data[[#This Row],[Cost per unit]]</f>
        <v>234.48</v>
      </c>
    </row>
    <row r="300" spans="3:9" x14ac:dyDescent="0.3">
      <c r="C300" t="s">
        <v>42</v>
      </c>
      <c r="D300" t="s">
        <v>24</v>
      </c>
      <c r="E300" t="s">
        <v>37</v>
      </c>
      <c r="F300" s="7">
        <v>2149</v>
      </c>
      <c r="G300" s="8">
        <v>117</v>
      </c>
      <c r="H300" s="9">
        <f>+VLOOKUP(data[[#This Row],[Product]],products[],2)</f>
        <v>5.79</v>
      </c>
      <c r="I300" s="9">
        <f>+data[[#This Row],[Units]]*data[[#This Row],[Cost per unit]]</f>
        <v>677.43</v>
      </c>
    </row>
    <row r="301" spans="3:9" x14ac:dyDescent="0.3">
      <c r="C301" t="s">
        <v>49</v>
      </c>
      <c r="D301" t="s">
        <v>29</v>
      </c>
      <c r="E301" t="s">
        <v>54</v>
      </c>
      <c r="F301" s="7">
        <v>3640</v>
      </c>
      <c r="G301" s="8">
        <v>51</v>
      </c>
      <c r="H301" s="9">
        <f>+VLOOKUP(data[[#This Row],[Product]],products[],2)</f>
        <v>7.16</v>
      </c>
      <c r="I301" s="9">
        <f>+data[[#This Row],[Units]]*data[[#This Row],[Cost per unit]]</f>
        <v>365.16</v>
      </c>
    </row>
    <row r="302" spans="3:9" x14ac:dyDescent="0.3">
      <c r="C302" t="s">
        <v>48</v>
      </c>
      <c r="D302" t="s">
        <v>29</v>
      </c>
      <c r="E302" t="s">
        <v>50</v>
      </c>
      <c r="F302" s="7">
        <v>630</v>
      </c>
      <c r="G302" s="8">
        <v>36</v>
      </c>
      <c r="H302" s="9">
        <f>+VLOOKUP(data[[#This Row],[Product]],products[],2)</f>
        <v>10.38</v>
      </c>
      <c r="I302" s="9">
        <f>+data[[#This Row],[Units]]*data[[#This Row],[Cost per unit]]</f>
        <v>373.68</v>
      </c>
    </row>
    <row r="303" spans="3:9" x14ac:dyDescent="0.3">
      <c r="C303" t="s">
        <v>20</v>
      </c>
      <c r="D303" t="s">
        <v>16</v>
      </c>
      <c r="E303" t="s">
        <v>55</v>
      </c>
      <c r="F303" s="7">
        <v>2429</v>
      </c>
      <c r="G303" s="8">
        <v>144</v>
      </c>
      <c r="H303" s="9">
        <f>+VLOOKUP(data[[#This Row],[Product]],products[],2)</f>
        <v>14.49</v>
      </c>
      <c r="I303" s="9">
        <f>+data[[#This Row],[Units]]*data[[#This Row],[Cost per unit]]</f>
        <v>2086.56</v>
      </c>
    </row>
    <row r="304" spans="3:9" x14ac:dyDescent="0.3">
      <c r="C304" t="s">
        <v>20</v>
      </c>
      <c r="D304" t="s">
        <v>24</v>
      </c>
      <c r="E304" t="s">
        <v>30</v>
      </c>
      <c r="F304" s="7">
        <v>2142</v>
      </c>
      <c r="G304" s="8">
        <v>114</v>
      </c>
      <c r="H304" s="9">
        <f>+VLOOKUP(data[[#This Row],[Product]],products[],2)</f>
        <v>12.37</v>
      </c>
      <c r="I304" s="9">
        <f>+data[[#This Row],[Units]]*data[[#This Row],[Cost per unit]]</f>
        <v>1410.1799999999998</v>
      </c>
    </row>
    <row r="305" spans="3:9" x14ac:dyDescent="0.3">
      <c r="C305" t="s">
        <v>42</v>
      </c>
      <c r="D305" t="s">
        <v>11</v>
      </c>
      <c r="E305" t="s">
        <v>12</v>
      </c>
      <c r="F305" s="7">
        <v>6454</v>
      </c>
      <c r="G305" s="8">
        <v>54</v>
      </c>
      <c r="H305" s="9">
        <f>+VLOOKUP(data[[#This Row],[Product]],products[],2)</f>
        <v>11.7</v>
      </c>
      <c r="I305" s="9">
        <f>+data[[#This Row],[Units]]*data[[#This Row],[Cost per unit]]</f>
        <v>631.79999999999995</v>
      </c>
    </row>
    <row r="306" spans="3:9" x14ac:dyDescent="0.3">
      <c r="C306" t="s">
        <v>42</v>
      </c>
      <c r="D306" t="s">
        <v>11</v>
      </c>
      <c r="E306" t="s">
        <v>32</v>
      </c>
      <c r="F306" s="7">
        <v>4487</v>
      </c>
      <c r="G306" s="8">
        <v>333</v>
      </c>
      <c r="H306" s="9">
        <f>+VLOOKUP(data[[#This Row],[Product]],products[],2)</f>
        <v>14.49</v>
      </c>
      <c r="I306" s="9">
        <f>+data[[#This Row],[Units]]*data[[#This Row],[Cost per unit]]</f>
        <v>4825.17</v>
      </c>
    </row>
    <row r="307" spans="3:9" x14ac:dyDescent="0.3">
      <c r="C307" t="s">
        <v>49</v>
      </c>
      <c r="D307" t="s">
        <v>11</v>
      </c>
      <c r="E307" t="s">
        <v>21</v>
      </c>
      <c r="F307" s="7">
        <v>938</v>
      </c>
      <c r="G307" s="8">
        <v>366</v>
      </c>
      <c r="H307" s="9">
        <f>+VLOOKUP(data[[#This Row],[Product]],products[],2)</f>
        <v>9.77</v>
      </c>
      <c r="I307" s="9">
        <f>+data[[#This Row],[Units]]*data[[#This Row],[Cost per unit]]</f>
        <v>3575.8199999999997</v>
      </c>
    </row>
    <row r="308" spans="3:9" x14ac:dyDescent="0.3">
      <c r="C308" t="s">
        <v>49</v>
      </c>
      <c r="D308" t="s">
        <v>36</v>
      </c>
      <c r="E308" t="s">
        <v>53</v>
      </c>
      <c r="F308" s="7">
        <v>8841</v>
      </c>
      <c r="G308" s="8">
        <v>303</v>
      </c>
      <c r="H308" s="9">
        <f>+VLOOKUP(data[[#This Row],[Product]],products[],2)</f>
        <v>9.77</v>
      </c>
      <c r="I308" s="9">
        <f>+data[[#This Row],[Units]]*data[[#This Row],[Cost per unit]]</f>
        <v>2960.31</v>
      </c>
    </row>
    <row r="309" spans="3:9" x14ac:dyDescent="0.3">
      <c r="C309" t="s">
        <v>48</v>
      </c>
      <c r="D309" t="s">
        <v>29</v>
      </c>
      <c r="E309" t="s">
        <v>33</v>
      </c>
      <c r="F309" s="7">
        <v>4018</v>
      </c>
      <c r="G309" s="8">
        <v>126</v>
      </c>
      <c r="H309" s="9">
        <f>+VLOOKUP(data[[#This Row],[Product]],products[],2)</f>
        <v>14.49</v>
      </c>
      <c r="I309" s="9">
        <f>+data[[#This Row],[Units]]*data[[#This Row],[Cost per unit]]</f>
        <v>1825.74</v>
      </c>
    </row>
    <row r="310" spans="3:9" x14ac:dyDescent="0.3">
      <c r="C310" t="s">
        <v>23</v>
      </c>
      <c r="D310" t="s">
        <v>11</v>
      </c>
      <c r="E310" t="s">
        <v>27</v>
      </c>
      <c r="F310" s="7">
        <v>714</v>
      </c>
      <c r="G310" s="8">
        <v>231</v>
      </c>
      <c r="H310" s="9">
        <f>+VLOOKUP(data[[#This Row],[Product]],products[],2)</f>
        <v>14.49</v>
      </c>
      <c r="I310" s="9">
        <f>+data[[#This Row],[Units]]*data[[#This Row],[Cost per unit]]</f>
        <v>3347.19</v>
      </c>
    </row>
    <row r="311" spans="3:9" x14ac:dyDescent="0.3">
      <c r="C311" t="s">
        <v>20</v>
      </c>
      <c r="D311" t="s">
        <v>36</v>
      </c>
      <c r="E311" t="s">
        <v>30</v>
      </c>
      <c r="F311" s="7">
        <v>3850</v>
      </c>
      <c r="G311" s="8">
        <v>102</v>
      </c>
      <c r="H311" s="9">
        <f>+VLOOKUP(data[[#This Row],[Product]],products[],2)</f>
        <v>12.37</v>
      </c>
      <c r="I311" s="9">
        <f>+data[[#This Row],[Units]]*data[[#This Row],[Cost per unit]]</f>
        <v>1261.74</v>
      </c>
    </row>
    <row r="312" spans="3:9" x14ac:dyDescent="0.3">
      <c r="F312" s="7"/>
      <c r="G312" s="8"/>
    </row>
    <row r="313" spans="3:9" x14ac:dyDescent="0.3">
      <c r="F313" s="7"/>
      <c r="G313" s="8"/>
    </row>
    <row r="314" spans="3:9" x14ac:dyDescent="0.3">
      <c r="F314" s="7"/>
      <c r="G314" s="8"/>
    </row>
    <row r="315" spans="3:9" x14ac:dyDescent="0.3">
      <c r="F315" s="7"/>
      <c r="G315" s="8"/>
    </row>
    <row r="316" spans="3:9" x14ac:dyDescent="0.3">
      <c r="F316" s="7"/>
      <c r="G316" s="8"/>
    </row>
    <row r="317" spans="3:9" x14ac:dyDescent="0.3">
      <c r="F317" s="7"/>
      <c r="G317" s="8"/>
    </row>
    <row r="318" spans="3:9" x14ac:dyDescent="0.3">
      <c r="F318" s="7"/>
      <c r="G318" s="8"/>
    </row>
    <row r="319" spans="3:9" x14ac:dyDescent="0.3">
      <c r="F319" s="7"/>
      <c r="G319" s="8"/>
    </row>
    <row r="320" spans="3:9" x14ac:dyDescent="0.3">
      <c r="F320" s="7"/>
      <c r="G320" s="8"/>
    </row>
    <row r="321" spans="6:7" x14ac:dyDescent="0.3">
      <c r="F321" s="7"/>
      <c r="G321" s="8"/>
    </row>
    <row r="322" spans="6:7" x14ac:dyDescent="0.3">
      <c r="F322" s="7"/>
      <c r="G322" s="8"/>
    </row>
    <row r="323" spans="6:7" x14ac:dyDescent="0.3">
      <c r="F323" s="7"/>
      <c r="G323" s="8"/>
    </row>
    <row r="324" spans="6:7" x14ac:dyDescent="0.3">
      <c r="F324" s="7"/>
      <c r="G324" s="8"/>
    </row>
    <row r="325" spans="6:7" x14ac:dyDescent="0.3">
      <c r="F325" s="7"/>
      <c r="G325" s="8"/>
    </row>
    <row r="326" spans="6:7" x14ac:dyDescent="0.3">
      <c r="F326" s="7"/>
      <c r="G326" s="8"/>
    </row>
    <row r="327" spans="6:7" x14ac:dyDescent="0.3">
      <c r="F327" s="7"/>
      <c r="G327" s="8"/>
    </row>
    <row r="328" spans="6:7" x14ac:dyDescent="0.3">
      <c r="F328" s="7"/>
      <c r="G328" s="8"/>
    </row>
    <row r="329" spans="6:7" x14ac:dyDescent="0.3">
      <c r="F329" s="7"/>
      <c r="G329" s="8"/>
    </row>
    <row r="330" spans="6:7" x14ac:dyDescent="0.3">
      <c r="F330" s="7"/>
      <c r="G330" s="8"/>
    </row>
    <row r="331" spans="6:7" x14ac:dyDescent="0.3">
      <c r="F331" s="7"/>
      <c r="G331" s="8"/>
    </row>
    <row r="332" spans="6:7" x14ac:dyDescent="0.3">
      <c r="F332" s="7"/>
      <c r="G332" s="8"/>
    </row>
    <row r="333" spans="6:7" x14ac:dyDescent="0.3">
      <c r="F333" s="7"/>
      <c r="G333" s="8"/>
    </row>
    <row r="334" spans="6:7" x14ac:dyDescent="0.3">
      <c r="F334" s="7"/>
      <c r="G334" s="8"/>
    </row>
    <row r="335" spans="6:7" x14ac:dyDescent="0.3">
      <c r="F335" s="7"/>
      <c r="G335" s="8"/>
    </row>
    <row r="336" spans="6:7" x14ac:dyDescent="0.3">
      <c r="F336" s="7"/>
      <c r="G336" s="8"/>
    </row>
    <row r="337" spans="6:7" x14ac:dyDescent="0.3">
      <c r="F337" s="7"/>
      <c r="G337" s="8"/>
    </row>
    <row r="338" spans="6:7" x14ac:dyDescent="0.3">
      <c r="F338" s="7"/>
      <c r="G338" s="8"/>
    </row>
    <row r="339" spans="6:7" x14ac:dyDescent="0.3">
      <c r="F339" s="7"/>
      <c r="G339" s="8"/>
    </row>
    <row r="340" spans="6:7" x14ac:dyDescent="0.3">
      <c r="F340" s="7"/>
      <c r="G340" s="8"/>
    </row>
    <row r="341" spans="6:7" x14ac:dyDescent="0.3">
      <c r="F341" s="7"/>
      <c r="G341" s="8"/>
    </row>
    <row r="342" spans="6:7" x14ac:dyDescent="0.3">
      <c r="F342" s="7"/>
      <c r="G342" s="8"/>
    </row>
    <row r="343" spans="6:7" x14ac:dyDescent="0.3">
      <c r="F343" s="7"/>
      <c r="G343" s="8"/>
    </row>
    <row r="344" spans="6:7" x14ac:dyDescent="0.3">
      <c r="F344" s="7"/>
      <c r="G344" s="8"/>
    </row>
    <row r="345" spans="6:7" x14ac:dyDescent="0.3">
      <c r="F345" s="7"/>
      <c r="G345" s="8"/>
    </row>
    <row r="346" spans="6:7" x14ac:dyDescent="0.3">
      <c r="F346" s="7"/>
      <c r="G346" s="8"/>
    </row>
    <row r="347" spans="6:7" x14ac:dyDescent="0.3">
      <c r="F347" s="7"/>
      <c r="G347" s="8"/>
    </row>
    <row r="348" spans="6:7" x14ac:dyDescent="0.3">
      <c r="F348" s="7"/>
      <c r="G348" s="8"/>
    </row>
    <row r="349" spans="6:7" x14ac:dyDescent="0.3">
      <c r="F349" s="7"/>
      <c r="G349" s="8"/>
    </row>
    <row r="350" spans="6:7" x14ac:dyDescent="0.3">
      <c r="F350" s="7"/>
      <c r="G350" s="8"/>
    </row>
    <row r="351" spans="6:7" x14ac:dyDescent="0.3">
      <c r="F351" s="7"/>
      <c r="G351" s="8"/>
    </row>
    <row r="352" spans="6:7" x14ac:dyDescent="0.3">
      <c r="F352" s="7"/>
      <c r="G352" s="8"/>
    </row>
    <row r="353" spans="6:7" x14ac:dyDescent="0.3">
      <c r="F353" s="7"/>
      <c r="G353" s="8"/>
    </row>
    <row r="354" spans="6:7" x14ac:dyDescent="0.3">
      <c r="F354" s="7"/>
      <c r="G354" s="8"/>
    </row>
    <row r="355" spans="6:7" x14ac:dyDescent="0.3">
      <c r="F355" s="7"/>
      <c r="G355" s="8"/>
    </row>
    <row r="356" spans="6:7" x14ac:dyDescent="0.3">
      <c r="F356" s="7"/>
      <c r="G356" s="8"/>
    </row>
    <row r="357" spans="6:7" x14ac:dyDescent="0.3">
      <c r="F357" s="7"/>
      <c r="G357" s="8"/>
    </row>
    <row r="358" spans="6:7" x14ac:dyDescent="0.3">
      <c r="F358" s="7"/>
      <c r="G358" s="8"/>
    </row>
    <row r="359" spans="6:7" x14ac:dyDescent="0.3">
      <c r="F359" s="7"/>
      <c r="G359" s="8"/>
    </row>
    <row r="360" spans="6:7" x14ac:dyDescent="0.3">
      <c r="F360" s="7"/>
      <c r="G360" s="8"/>
    </row>
    <row r="361" spans="6:7" x14ac:dyDescent="0.3">
      <c r="F361" s="7"/>
      <c r="G361" s="8"/>
    </row>
    <row r="362" spans="6:7" x14ac:dyDescent="0.3">
      <c r="F362" s="7"/>
      <c r="G362" s="8"/>
    </row>
    <row r="363" spans="6:7" x14ac:dyDescent="0.3">
      <c r="F363" s="7"/>
      <c r="G363" s="8"/>
    </row>
    <row r="364" spans="6:7" x14ac:dyDescent="0.3">
      <c r="F364" s="7"/>
      <c r="G364" s="8"/>
    </row>
    <row r="365" spans="6:7" x14ac:dyDescent="0.3">
      <c r="F365" s="7"/>
      <c r="G365" s="8"/>
    </row>
    <row r="366" spans="6:7" x14ac:dyDescent="0.3">
      <c r="F366" s="7"/>
      <c r="G366" s="8"/>
    </row>
    <row r="367" spans="6:7" x14ac:dyDescent="0.3">
      <c r="F367" s="7"/>
      <c r="G367" s="8"/>
    </row>
    <row r="368" spans="6:7" x14ac:dyDescent="0.3">
      <c r="F368" s="7"/>
      <c r="G368" s="8"/>
    </row>
    <row r="369" spans="6:7" x14ac:dyDescent="0.3">
      <c r="F369" s="7"/>
      <c r="G369" s="8"/>
    </row>
    <row r="370" spans="6:7" x14ac:dyDescent="0.3">
      <c r="F370" s="7"/>
      <c r="G370" s="8"/>
    </row>
    <row r="371" spans="6:7" x14ac:dyDescent="0.3">
      <c r="F371" s="7"/>
      <c r="G371" s="8"/>
    </row>
    <row r="372" spans="6:7" x14ac:dyDescent="0.3">
      <c r="F372" s="7"/>
      <c r="G372" s="8"/>
    </row>
    <row r="373" spans="6:7" x14ac:dyDescent="0.3">
      <c r="F373" s="7"/>
      <c r="G373" s="8"/>
    </row>
    <row r="374" spans="6:7" x14ac:dyDescent="0.3">
      <c r="F374" s="7"/>
      <c r="G374" s="8"/>
    </row>
    <row r="375" spans="6:7" x14ac:dyDescent="0.3">
      <c r="F375" s="7"/>
      <c r="G375" s="8"/>
    </row>
    <row r="376" spans="6:7" x14ac:dyDescent="0.3">
      <c r="F376" s="7"/>
      <c r="G376" s="8"/>
    </row>
    <row r="377" spans="6:7" x14ac:dyDescent="0.3">
      <c r="F377" s="7"/>
      <c r="G377" s="8"/>
    </row>
    <row r="378" spans="6:7" x14ac:dyDescent="0.3">
      <c r="F378" s="7"/>
      <c r="G378" s="8"/>
    </row>
    <row r="379" spans="6:7" x14ac:dyDescent="0.3">
      <c r="F379" s="7"/>
      <c r="G379" s="8"/>
    </row>
    <row r="380" spans="6:7" x14ac:dyDescent="0.3">
      <c r="F380" s="7"/>
      <c r="G380" s="8"/>
    </row>
    <row r="381" spans="6:7" x14ac:dyDescent="0.3">
      <c r="F381" s="7"/>
      <c r="G381" s="8"/>
    </row>
    <row r="382" spans="6:7" x14ac:dyDescent="0.3">
      <c r="F382" s="7"/>
      <c r="G382" s="8"/>
    </row>
    <row r="383" spans="6:7" x14ac:dyDescent="0.3">
      <c r="F383" s="7"/>
      <c r="G383" s="8"/>
    </row>
    <row r="384" spans="6:7" x14ac:dyDescent="0.3">
      <c r="F384" s="7"/>
      <c r="G384" s="8"/>
    </row>
    <row r="385" spans="6:7" x14ac:dyDescent="0.3">
      <c r="F385" s="7"/>
      <c r="G385" s="8"/>
    </row>
    <row r="386" spans="6:7" x14ac:dyDescent="0.3">
      <c r="F386" s="7"/>
      <c r="G386" s="8"/>
    </row>
    <row r="387" spans="6:7" x14ac:dyDescent="0.3">
      <c r="F387" s="7"/>
      <c r="G387" s="8"/>
    </row>
    <row r="388" spans="6:7" x14ac:dyDescent="0.3">
      <c r="F388" s="7"/>
      <c r="G388" s="8"/>
    </row>
    <row r="389" spans="6:7" x14ac:dyDescent="0.3">
      <c r="F389" s="7"/>
      <c r="G389" s="8"/>
    </row>
    <row r="390" spans="6:7" x14ac:dyDescent="0.3">
      <c r="F390" s="7"/>
      <c r="G390" s="8"/>
    </row>
    <row r="391" spans="6:7" x14ac:dyDescent="0.3">
      <c r="F391" s="7"/>
      <c r="G391" s="8"/>
    </row>
    <row r="392" spans="6:7" x14ac:dyDescent="0.3">
      <c r="F392" s="7"/>
      <c r="G392" s="8"/>
    </row>
    <row r="393" spans="6:7" x14ac:dyDescent="0.3">
      <c r="F393" s="7"/>
      <c r="G393" s="8"/>
    </row>
    <row r="394" spans="6:7" x14ac:dyDescent="0.3">
      <c r="F394" s="7"/>
      <c r="G394" s="8"/>
    </row>
    <row r="395" spans="6:7" x14ac:dyDescent="0.3">
      <c r="F395" s="7"/>
      <c r="G395" s="8"/>
    </row>
    <row r="396" spans="6:7" x14ac:dyDescent="0.3">
      <c r="F396" s="7"/>
      <c r="G396" s="8"/>
    </row>
    <row r="397" spans="6:7" x14ac:dyDescent="0.3">
      <c r="F397" s="7"/>
      <c r="G397" s="8"/>
    </row>
    <row r="398" spans="6:7" x14ac:dyDescent="0.3">
      <c r="F398" s="7"/>
      <c r="G398" s="8"/>
    </row>
    <row r="399" spans="6:7" x14ac:dyDescent="0.3">
      <c r="F399" s="7"/>
      <c r="G399" s="8"/>
    </row>
    <row r="400" spans="6:7" x14ac:dyDescent="0.3">
      <c r="F400" s="7"/>
      <c r="G400" s="8"/>
    </row>
    <row r="401" spans="6:7" x14ac:dyDescent="0.3">
      <c r="F401" s="7"/>
      <c r="G401" s="8"/>
    </row>
    <row r="402" spans="6:7" x14ac:dyDescent="0.3">
      <c r="F402" s="7"/>
      <c r="G402" s="8"/>
    </row>
    <row r="403" spans="6:7" x14ac:dyDescent="0.3">
      <c r="F403" s="7"/>
      <c r="G403" s="8"/>
    </row>
    <row r="404" spans="6:7" x14ac:dyDescent="0.3">
      <c r="F404" s="7"/>
      <c r="G404" s="8"/>
    </row>
    <row r="405" spans="6:7" x14ac:dyDescent="0.3">
      <c r="F405" s="7"/>
      <c r="G405" s="8"/>
    </row>
    <row r="406" spans="6:7" x14ac:dyDescent="0.3">
      <c r="F406" s="7"/>
      <c r="G406" s="8"/>
    </row>
    <row r="407" spans="6:7" x14ac:dyDescent="0.3">
      <c r="F407" s="7"/>
      <c r="G407" s="8"/>
    </row>
    <row r="408" spans="6:7" x14ac:dyDescent="0.3">
      <c r="F408" s="7"/>
      <c r="G408" s="8"/>
    </row>
    <row r="409" spans="6:7" x14ac:dyDescent="0.3">
      <c r="F409" s="7"/>
      <c r="G409" s="8"/>
    </row>
    <row r="410" spans="6:7" x14ac:dyDescent="0.3">
      <c r="F410" s="7"/>
      <c r="G410" s="8"/>
    </row>
    <row r="411" spans="6:7" x14ac:dyDescent="0.3">
      <c r="F411" s="7"/>
      <c r="G411" s="8"/>
    </row>
    <row r="412" spans="6:7" x14ac:dyDescent="0.3">
      <c r="F412" s="7"/>
      <c r="G412" s="8"/>
    </row>
    <row r="413" spans="6:7" x14ac:dyDescent="0.3">
      <c r="F413" s="7"/>
      <c r="G413" s="8"/>
    </row>
    <row r="414" spans="6:7" x14ac:dyDescent="0.3">
      <c r="F414" s="7"/>
      <c r="G414" s="8"/>
    </row>
    <row r="415" spans="6:7" x14ac:dyDescent="0.3">
      <c r="F415" s="7"/>
      <c r="G415" s="8"/>
    </row>
    <row r="416" spans="6:7" x14ac:dyDescent="0.3">
      <c r="F416" s="7"/>
      <c r="G416" s="8"/>
    </row>
    <row r="417" spans="6:7" x14ac:dyDescent="0.3">
      <c r="F417" s="7"/>
      <c r="G417" s="8"/>
    </row>
    <row r="418" spans="6:7" x14ac:dyDescent="0.3">
      <c r="F418" s="7"/>
      <c r="G418" s="8"/>
    </row>
    <row r="419" spans="6:7" x14ac:dyDescent="0.3">
      <c r="F419" s="7"/>
      <c r="G419" s="8"/>
    </row>
    <row r="420" spans="6:7" x14ac:dyDescent="0.3">
      <c r="F420" s="7"/>
      <c r="G420" s="8"/>
    </row>
    <row r="421" spans="6:7" x14ac:dyDescent="0.3">
      <c r="F421" s="7"/>
      <c r="G421" s="8"/>
    </row>
    <row r="422" spans="6:7" x14ac:dyDescent="0.3">
      <c r="F422" s="7"/>
      <c r="G422" s="8"/>
    </row>
    <row r="423" spans="6:7" x14ac:dyDescent="0.3">
      <c r="F423" s="7"/>
      <c r="G423" s="8"/>
    </row>
    <row r="424" spans="6:7" x14ac:dyDescent="0.3">
      <c r="F424" s="7"/>
      <c r="G424" s="8"/>
    </row>
    <row r="425" spans="6:7" x14ac:dyDescent="0.3">
      <c r="F425" s="7"/>
      <c r="G425" s="8"/>
    </row>
    <row r="426" spans="6:7" x14ac:dyDescent="0.3">
      <c r="F426" s="7"/>
      <c r="G426" s="8"/>
    </row>
    <row r="427" spans="6:7" x14ac:dyDescent="0.3">
      <c r="F427" s="7"/>
      <c r="G427" s="8"/>
    </row>
    <row r="428" spans="6:7" x14ac:dyDescent="0.3">
      <c r="F428" s="7"/>
      <c r="G428" s="8"/>
    </row>
    <row r="429" spans="6:7" x14ac:dyDescent="0.3">
      <c r="F429" s="7"/>
      <c r="G429" s="8"/>
    </row>
    <row r="430" spans="6:7" x14ac:dyDescent="0.3">
      <c r="F430" s="7"/>
      <c r="G430" s="8"/>
    </row>
    <row r="431" spans="6:7" x14ac:dyDescent="0.3">
      <c r="F431" s="7"/>
      <c r="G431" s="8"/>
    </row>
    <row r="432" spans="6:7" x14ac:dyDescent="0.3">
      <c r="F432" s="7"/>
      <c r="G432" s="8"/>
    </row>
    <row r="433" spans="6:7" x14ac:dyDescent="0.3">
      <c r="F433" s="7"/>
      <c r="G433" s="8"/>
    </row>
    <row r="434" spans="6:7" x14ac:dyDescent="0.3">
      <c r="F434" s="7"/>
      <c r="G434" s="8"/>
    </row>
    <row r="435" spans="6:7" x14ac:dyDescent="0.3">
      <c r="F435" s="7"/>
      <c r="G435" s="8"/>
    </row>
    <row r="436" spans="6:7" x14ac:dyDescent="0.3">
      <c r="F436" s="7"/>
      <c r="G436" s="8"/>
    </row>
    <row r="437" spans="6:7" x14ac:dyDescent="0.3">
      <c r="F437" s="7"/>
      <c r="G437" s="8"/>
    </row>
    <row r="438" spans="6:7" x14ac:dyDescent="0.3">
      <c r="F438" s="7"/>
      <c r="G438" s="8"/>
    </row>
    <row r="439" spans="6:7" x14ac:dyDescent="0.3">
      <c r="F439" s="7"/>
      <c r="G439" s="8"/>
    </row>
    <row r="440" spans="6:7" x14ac:dyDescent="0.3">
      <c r="F440" s="7"/>
      <c r="G440" s="8"/>
    </row>
    <row r="441" spans="6:7" x14ac:dyDescent="0.3">
      <c r="F441" s="7"/>
      <c r="G441" s="8"/>
    </row>
    <row r="442" spans="6:7" x14ac:dyDescent="0.3">
      <c r="F442" s="7"/>
      <c r="G442" s="8"/>
    </row>
    <row r="443" spans="6:7" x14ac:dyDescent="0.3">
      <c r="F443" s="7"/>
      <c r="G443" s="8"/>
    </row>
    <row r="444" spans="6:7" x14ac:dyDescent="0.3">
      <c r="F444" s="7"/>
      <c r="G444" s="8"/>
    </row>
    <row r="445" spans="6:7" x14ac:dyDescent="0.3">
      <c r="F445" s="7"/>
      <c r="G445" s="8"/>
    </row>
    <row r="446" spans="6:7" x14ac:dyDescent="0.3">
      <c r="F446" s="7"/>
      <c r="G446" s="8"/>
    </row>
    <row r="447" spans="6:7" x14ac:dyDescent="0.3">
      <c r="F447" s="7"/>
      <c r="G447" s="8"/>
    </row>
    <row r="448" spans="6:7" x14ac:dyDescent="0.3">
      <c r="F448" s="7"/>
      <c r="G448" s="8"/>
    </row>
    <row r="449" spans="6:7" x14ac:dyDescent="0.3">
      <c r="F449" s="7"/>
      <c r="G449" s="8"/>
    </row>
    <row r="450" spans="6:7" x14ac:dyDescent="0.3">
      <c r="F450" s="7"/>
      <c r="G450" s="8"/>
    </row>
    <row r="451" spans="6:7" x14ac:dyDescent="0.3">
      <c r="F451" s="7"/>
      <c r="G451" s="8"/>
    </row>
    <row r="452" spans="6:7" x14ac:dyDescent="0.3">
      <c r="F452" s="7"/>
      <c r="G452" s="8"/>
    </row>
    <row r="453" spans="6:7" x14ac:dyDescent="0.3">
      <c r="F453" s="7"/>
      <c r="G453" s="8"/>
    </row>
    <row r="454" spans="6:7" x14ac:dyDescent="0.3">
      <c r="F454" s="7"/>
      <c r="G454" s="8"/>
    </row>
    <row r="455" spans="6:7" x14ac:dyDescent="0.3">
      <c r="F455" s="7"/>
      <c r="G455" s="8"/>
    </row>
    <row r="456" spans="6:7" x14ac:dyDescent="0.3">
      <c r="F456" s="7"/>
      <c r="G456" s="8"/>
    </row>
    <row r="457" spans="6:7" x14ac:dyDescent="0.3">
      <c r="F457" s="7"/>
      <c r="G457" s="8"/>
    </row>
    <row r="458" spans="6:7" x14ac:dyDescent="0.3">
      <c r="F458" s="7"/>
      <c r="G458" s="8"/>
    </row>
    <row r="459" spans="6:7" x14ac:dyDescent="0.3">
      <c r="F459" s="7"/>
      <c r="G459" s="8"/>
    </row>
    <row r="460" spans="6:7" x14ac:dyDescent="0.3">
      <c r="F460" s="7"/>
      <c r="G460" s="8"/>
    </row>
    <row r="461" spans="6:7" x14ac:dyDescent="0.3">
      <c r="F461" s="7"/>
      <c r="G461" s="8"/>
    </row>
    <row r="462" spans="6:7" x14ac:dyDescent="0.3">
      <c r="F462" s="7"/>
      <c r="G462" s="8"/>
    </row>
    <row r="463" spans="6:7" x14ac:dyDescent="0.3">
      <c r="F463" s="7"/>
      <c r="G463" s="8"/>
    </row>
    <row r="464" spans="6:7" x14ac:dyDescent="0.3">
      <c r="F464" s="7"/>
      <c r="G464" s="8"/>
    </row>
    <row r="465" spans="6:7" x14ac:dyDescent="0.3">
      <c r="F465" s="7"/>
      <c r="G465" s="8"/>
    </row>
    <row r="466" spans="6:7" x14ac:dyDescent="0.3">
      <c r="F466" s="7"/>
      <c r="G466" s="8"/>
    </row>
    <row r="467" spans="6:7" x14ac:dyDescent="0.3">
      <c r="F467" s="7"/>
      <c r="G467" s="8"/>
    </row>
    <row r="468" spans="6:7" x14ac:dyDescent="0.3">
      <c r="F468" s="7"/>
      <c r="G468" s="8"/>
    </row>
    <row r="469" spans="6:7" x14ac:dyDescent="0.3">
      <c r="F469" s="7"/>
      <c r="G469" s="8"/>
    </row>
    <row r="470" spans="6:7" x14ac:dyDescent="0.3">
      <c r="F470" s="7"/>
      <c r="G470" s="8"/>
    </row>
    <row r="471" spans="6:7" x14ac:dyDescent="0.3">
      <c r="F471" s="7"/>
      <c r="G471" s="8"/>
    </row>
    <row r="472" spans="6:7" x14ac:dyDescent="0.3">
      <c r="F472" s="7"/>
      <c r="G472" s="8"/>
    </row>
    <row r="473" spans="6:7" x14ac:dyDescent="0.3">
      <c r="F473" s="7"/>
      <c r="G473" s="8"/>
    </row>
    <row r="474" spans="6:7" x14ac:dyDescent="0.3">
      <c r="F474" s="7"/>
      <c r="G474" s="8"/>
    </row>
    <row r="475" spans="6:7" x14ac:dyDescent="0.3">
      <c r="F475" s="7"/>
      <c r="G475" s="8"/>
    </row>
    <row r="476" spans="6:7" x14ac:dyDescent="0.3">
      <c r="F476" s="7"/>
      <c r="G476" s="8"/>
    </row>
    <row r="477" spans="6:7" x14ac:dyDescent="0.3">
      <c r="F477" s="7"/>
      <c r="G477" s="8"/>
    </row>
    <row r="478" spans="6:7" x14ac:dyDescent="0.3">
      <c r="F478" s="7"/>
      <c r="G478" s="8"/>
    </row>
    <row r="479" spans="6:7" x14ac:dyDescent="0.3">
      <c r="F479" s="7"/>
      <c r="G479" s="8"/>
    </row>
    <row r="480" spans="6:7" x14ac:dyDescent="0.3">
      <c r="F480" s="7"/>
      <c r="G480" s="8"/>
    </row>
    <row r="481" spans="6:7" x14ac:dyDescent="0.3">
      <c r="F481" s="7"/>
      <c r="G481" s="8"/>
    </row>
    <row r="482" spans="6:7" x14ac:dyDescent="0.3">
      <c r="F482" s="7"/>
      <c r="G482" s="8"/>
    </row>
    <row r="483" spans="6:7" x14ac:dyDescent="0.3">
      <c r="F483" s="7"/>
      <c r="G483" s="8"/>
    </row>
    <row r="484" spans="6:7" x14ac:dyDescent="0.3">
      <c r="F484" s="7"/>
      <c r="G484" s="8"/>
    </row>
    <row r="485" spans="6:7" x14ac:dyDescent="0.3">
      <c r="F485" s="7"/>
      <c r="G485" s="8"/>
    </row>
    <row r="486" spans="6:7" x14ac:dyDescent="0.3">
      <c r="F486" s="7"/>
      <c r="G486" s="8"/>
    </row>
    <row r="487" spans="6:7" x14ac:dyDescent="0.3">
      <c r="F487" s="7"/>
      <c r="G487" s="8"/>
    </row>
    <row r="488" spans="6:7" x14ac:dyDescent="0.3">
      <c r="F488" s="7"/>
      <c r="G488" s="8"/>
    </row>
    <row r="489" spans="6:7" x14ac:dyDescent="0.3">
      <c r="F489" s="7"/>
      <c r="G489" s="8"/>
    </row>
    <row r="490" spans="6:7" x14ac:dyDescent="0.3">
      <c r="F490" s="7"/>
      <c r="G490" s="8"/>
    </row>
    <row r="491" spans="6:7" x14ac:dyDescent="0.3">
      <c r="F491" s="7"/>
      <c r="G491" s="8"/>
    </row>
    <row r="492" spans="6:7" x14ac:dyDescent="0.3">
      <c r="F492" s="7"/>
      <c r="G492" s="8"/>
    </row>
    <row r="493" spans="6:7" x14ac:dyDescent="0.3">
      <c r="F493" s="7"/>
      <c r="G493" s="8"/>
    </row>
    <row r="494" spans="6:7" x14ac:dyDescent="0.3">
      <c r="F494" s="7"/>
      <c r="G494" s="8"/>
    </row>
    <row r="495" spans="6:7" x14ac:dyDescent="0.3">
      <c r="F495" s="7"/>
      <c r="G495" s="8"/>
    </row>
    <row r="496" spans="6:7" x14ac:dyDescent="0.3">
      <c r="F496" s="7"/>
      <c r="G496" s="8"/>
    </row>
    <row r="497" spans="6:7" x14ac:dyDescent="0.3">
      <c r="F497" s="7"/>
      <c r="G497" s="8"/>
    </row>
    <row r="498" spans="6:7" x14ac:dyDescent="0.3">
      <c r="F498" s="7"/>
      <c r="G498" s="8"/>
    </row>
    <row r="499" spans="6:7" x14ac:dyDescent="0.3">
      <c r="F499" s="7"/>
      <c r="G499" s="8"/>
    </row>
    <row r="500" spans="6:7" x14ac:dyDescent="0.3">
      <c r="F500" s="7"/>
      <c r="G500" s="8"/>
    </row>
    <row r="501" spans="6:7" x14ac:dyDescent="0.3">
      <c r="F501" s="7"/>
      <c r="G501" s="8"/>
    </row>
    <row r="502" spans="6:7" x14ac:dyDescent="0.3">
      <c r="F502" s="7"/>
      <c r="G502" s="8"/>
    </row>
    <row r="503" spans="6:7" x14ac:dyDescent="0.3">
      <c r="F503" s="7"/>
      <c r="G503" s="8"/>
    </row>
    <row r="504" spans="6:7" x14ac:dyDescent="0.3">
      <c r="F504" s="7"/>
      <c r="G504" s="8"/>
    </row>
    <row r="505" spans="6:7" x14ac:dyDescent="0.3">
      <c r="F505" s="7"/>
      <c r="G505" s="8"/>
    </row>
    <row r="506" spans="6:7" x14ac:dyDescent="0.3">
      <c r="F506" s="7"/>
      <c r="G506" s="8"/>
    </row>
    <row r="507" spans="6:7" x14ac:dyDescent="0.3">
      <c r="F507" s="7"/>
      <c r="G507" s="8"/>
    </row>
    <row r="508" spans="6:7" x14ac:dyDescent="0.3">
      <c r="F508" s="7"/>
      <c r="G508" s="8"/>
    </row>
    <row r="509" spans="6:7" x14ac:dyDescent="0.3">
      <c r="F509" s="7"/>
      <c r="G509" s="8"/>
    </row>
    <row r="510" spans="6:7" x14ac:dyDescent="0.3">
      <c r="F510" s="7"/>
      <c r="G510" s="8"/>
    </row>
    <row r="511" spans="6:7" x14ac:dyDescent="0.3">
      <c r="F511" s="7"/>
      <c r="G511" s="8"/>
    </row>
    <row r="512" spans="6:7" x14ac:dyDescent="0.3">
      <c r="F512" s="7"/>
      <c r="G512" s="8"/>
    </row>
    <row r="513" spans="6:7" x14ac:dyDescent="0.3">
      <c r="F513" s="7"/>
      <c r="G513" s="8"/>
    </row>
    <row r="514" spans="6:7" x14ac:dyDescent="0.3">
      <c r="F514" s="7"/>
      <c r="G514" s="8"/>
    </row>
    <row r="515" spans="6:7" x14ac:dyDescent="0.3">
      <c r="F515" s="7"/>
      <c r="G515" s="8"/>
    </row>
    <row r="516" spans="6:7" x14ac:dyDescent="0.3">
      <c r="F516" s="7"/>
      <c r="G516" s="8"/>
    </row>
    <row r="517" spans="6:7" x14ac:dyDescent="0.3">
      <c r="F517" s="7"/>
      <c r="G517" s="8"/>
    </row>
    <row r="518" spans="6:7" x14ac:dyDescent="0.3">
      <c r="F518" s="7"/>
      <c r="G518" s="8"/>
    </row>
    <row r="519" spans="6:7" x14ac:dyDescent="0.3">
      <c r="F519" s="7"/>
      <c r="G519" s="8"/>
    </row>
    <row r="520" spans="6:7" x14ac:dyDescent="0.3">
      <c r="F520" s="7"/>
      <c r="G520" s="8"/>
    </row>
    <row r="521" spans="6:7" x14ac:dyDescent="0.3">
      <c r="F521" s="7"/>
      <c r="G521" s="8"/>
    </row>
    <row r="522" spans="6:7" x14ac:dyDescent="0.3">
      <c r="F522" s="7"/>
      <c r="G522" s="8"/>
    </row>
    <row r="523" spans="6:7" x14ac:dyDescent="0.3">
      <c r="F523" s="7"/>
      <c r="G523" s="8"/>
    </row>
    <row r="524" spans="6:7" x14ac:dyDescent="0.3">
      <c r="F524" s="7"/>
      <c r="G524" s="8"/>
    </row>
    <row r="525" spans="6:7" x14ac:dyDescent="0.3">
      <c r="F525" s="7"/>
      <c r="G525" s="8"/>
    </row>
    <row r="526" spans="6:7" x14ac:dyDescent="0.3">
      <c r="F526" s="7"/>
      <c r="G526" s="8"/>
    </row>
    <row r="527" spans="6:7" x14ac:dyDescent="0.3">
      <c r="F527" s="7"/>
      <c r="G527" s="8"/>
    </row>
    <row r="528" spans="6:7" x14ac:dyDescent="0.3">
      <c r="F528" s="7"/>
      <c r="G528" s="8"/>
    </row>
    <row r="529" spans="6:7" x14ac:dyDescent="0.3">
      <c r="F529" s="7"/>
      <c r="G529" s="8"/>
    </row>
    <row r="530" spans="6:7" x14ac:dyDescent="0.3">
      <c r="F530" s="7"/>
      <c r="G530" s="8"/>
    </row>
    <row r="531" spans="6:7" x14ac:dyDescent="0.3">
      <c r="F531" s="7"/>
      <c r="G531" s="8"/>
    </row>
    <row r="532" spans="6:7" x14ac:dyDescent="0.3">
      <c r="F532" s="7"/>
      <c r="G532" s="8"/>
    </row>
    <row r="533" spans="6:7" x14ac:dyDescent="0.3">
      <c r="F533" s="7"/>
      <c r="G533" s="8"/>
    </row>
    <row r="534" spans="6:7" x14ac:dyDescent="0.3">
      <c r="F534" s="7"/>
      <c r="G534" s="8"/>
    </row>
    <row r="535" spans="6:7" x14ac:dyDescent="0.3">
      <c r="F535" s="7"/>
      <c r="G535" s="8"/>
    </row>
    <row r="536" spans="6:7" x14ac:dyDescent="0.3">
      <c r="F536" s="7"/>
      <c r="G536" s="8"/>
    </row>
    <row r="537" spans="6:7" x14ac:dyDescent="0.3">
      <c r="F537" s="7"/>
      <c r="G537" s="8"/>
    </row>
    <row r="538" spans="6:7" x14ac:dyDescent="0.3">
      <c r="F538" s="7"/>
      <c r="G538" s="8"/>
    </row>
    <row r="539" spans="6:7" x14ac:dyDescent="0.3">
      <c r="F539" s="7"/>
      <c r="G539" s="8"/>
    </row>
    <row r="540" spans="6:7" x14ac:dyDescent="0.3">
      <c r="F540" s="7"/>
      <c r="G540" s="8"/>
    </row>
    <row r="541" spans="6:7" x14ac:dyDescent="0.3">
      <c r="F541" s="7"/>
      <c r="G541" s="8"/>
    </row>
    <row r="542" spans="6:7" x14ac:dyDescent="0.3">
      <c r="F542" s="7"/>
      <c r="G542" s="8"/>
    </row>
    <row r="543" spans="6:7" x14ac:dyDescent="0.3">
      <c r="F543" s="7"/>
      <c r="G543" s="8"/>
    </row>
    <row r="544" spans="6:7" x14ac:dyDescent="0.3">
      <c r="F544" s="7"/>
      <c r="G544" s="8"/>
    </row>
    <row r="545" spans="6:7" x14ac:dyDescent="0.3">
      <c r="F545" s="7"/>
      <c r="G545" s="8"/>
    </row>
    <row r="546" spans="6:7" x14ac:dyDescent="0.3">
      <c r="F546" s="7"/>
      <c r="G546" s="8"/>
    </row>
    <row r="547" spans="6:7" x14ac:dyDescent="0.3">
      <c r="F547" s="7"/>
      <c r="G547" s="8"/>
    </row>
    <row r="548" spans="6:7" x14ac:dyDescent="0.3">
      <c r="F548" s="7"/>
      <c r="G548" s="8"/>
    </row>
    <row r="549" spans="6:7" x14ac:dyDescent="0.3">
      <c r="F549" s="7"/>
      <c r="G549" s="8"/>
    </row>
    <row r="550" spans="6:7" x14ac:dyDescent="0.3">
      <c r="F550" s="7"/>
      <c r="G550" s="8"/>
    </row>
    <row r="551" spans="6:7" x14ac:dyDescent="0.3">
      <c r="F551" s="7"/>
      <c r="G551" s="8"/>
    </row>
    <row r="552" spans="6:7" x14ac:dyDescent="0.3">
      <c r="F552" s="7"/>
      <c r="G552" s="8"/>
    </row>
    <row r="553" spans="6:7" x14ac:dyDescent="0.3">
      <c r="F553" s="7"/>
      <c r="G553" s="8"/>
    </row>
    <row r="554" spans="6:7" x14ac:dyDescent="0.3">
      <c r="F554" s="7"/>
      <c r="G554" s="8"/>
    </row>
    <row r="555" spans="6:7" x14ac:dyDescent="0.3">
      <c r="F555" s="7"/>
      <c r="G555" s="8"/>
    </row>
    <row r="556" spans="6:7" x14ac:dyDescent="0.3">
      <c r="F556" s="7"/>
      <c r="G556" s="8"/>
    </row>
    <row r="557" spans="6:7" x14ac:dyDescent="0.3">
      <c r="F557" s="7"/>
      <c r="G557" s="8"/>
    </row>
    <row r="558" spans="6:7" x14ac:dyDescent="0.3">
      <c r="F558" s="7"/>
      <c r="G558" s="8"/>
    </row>
    <row r="559" spans="6:7" x14ac:dyDescent="0.3">
      <c r="F559" s="7"/>
      <c r="G559" s="8"/>
    </row>
    <row r="560" spans="6:7" x14ac:dyDescent="0.3">
      <c r="F560" s="7"/>
      <c r="G560" s="8"/>
    </row>
    <row r="561" spans="6:7" x14ac:dyDescent="0.3">
      <c r="F561" s="7"/>
      <c r="G561" s="8"/>
    </row>
    <row r="562" spans="6:7" x14ac:dyDescent="0.3">
      <c r="F562" s="7"/>
      <c r="G562" s="8"/>
    </row>
    <row r="563" spans="6:7" x14ac:dyDescent="0.3">
      <c r="F563" s="7"/>
      <c r="G563" s="8"/>
    </row>
    <row r="564" spans="6:7" x14ac:dyDescent="0.3">
      <c r="F564" s="7"/>
      <c r="G564" s="8"/>
    </row>
    <row r="565" spans="6:7" x14ac:dyDescent="0.3">
      <c r="F565" s="7"/>
      <c r="G565" s="8"/>
    </row>
    <row r="566" spans="6:7" x14ac:dyDescent="0.3">
      <c r="F566" s="7"/>
      <c r="G566" s="8"/>
    </row>
    <row r="567" spans="6:7" x14ac:dyDescent="0.3">
      <c r="F567" s="7"/>
      <c r="G567" s="8"/>
    </row>
    <row r="568" spans="6:7" x14ac:dyDescent="0.3">
      <c r="F568" s="7"/>
      <c r="G568" s="8"/>
    </row>
    <row r="569" spans="6:7" x14ac:dyDescent="0.3">
      <c r="F569" s="7"/>
      <c r="G569" s="8"/>
    </row>
    <row r="570" spans="6:7" x14ac:dyDescent="0.3">
      <c r="F570" s="7"/>
      <c r="G570" s="8"/>
    </row>
    <row r="571" spans="6:7" x14ac:dyDescent="0.3">
      <c r="F571" s="7"/>
      <c r="G571" s="8"/>
    </row>
    <row r="572" spans="6:7" x14ac:dyDescent="0.3">
      <c r="F572" s="7"/>
      <c r="G572" s="8"/>
    </row>
    <row r="573" spans="6:7" x14ac:dyDescent="0.3">
      <c r="F573" s="7"/>
      <c r="G573" s="8"/>
    </row>
    <row r="574" spans="6:7" x14ac:dyDescent="0.3">
      <c r="F574" s="7"/>
      <c r="G574" s="8"/>
    </row>
    <row r="575" spans="6:7" x14ac:dyDescent="0.3">
      <c r="F575" s="7"/>
      <c r="G575" s="8"/>
    </row>
    <row r="576" spans="6:7" x14ac:dyDescent="0.3">
      <c r="F576" s="7"/>
      <c r="G576" s="8"/>
    </row>
    <row r="577" spans="6:7" x14ac:dyDescent="0.3">
      <c r="F577" s="7"/>
      <c r="G577" s="8"/>
    </row>
    <row r="578" spans="6:7" x14ac:dyDescent="0.3">
      <c r="F578" s="7"/>
      <c r="G578" s="8"/>
    </row>
    <row r="579" spans="6:7" x14ac:dyDescent="0.3">
      <c r="F579" s="7"/>
      <c r="G579" s="8"/>
    </row>
    <row r="580" spans="6:7" x14ac:dyDescent="0.3">
      <c r="F580" s="7"/>
      <c r="G580" s="8"/>
    </row>
    <row r="581" spans="6:7" x14ac:dyDescent="0.3">
      <c r="F581" s="7"/>
      <c r="G581" s="8"/>
    </row>
    <row r="582" spans="6:7" x14ac:dyDescent="0.3">
      <c r="F582" s="7"/>
      <c r="G582" s="8"/>
    </row>
    <row r="583" spans="6:7" x14ac:dyDescent="0.3">
      <c r="F583" s="7"/>
      <c r="G583" s="8"/>
    </row>
    <row r="584" spans="6:7" x14ac:dyDescent="0.3">
      <c r="F584" s="7"/>
      <c r="G584" s="8"/>
    </row>
    <row r="585" spans="6:7" x14ac:dyDescent="0.3">
      <c r="F585" s="7"/>
      <c r="G585" s="8"/>
    </row>
    <row r="586" spans="6:7" x14ac:dyDescent="0.3">
      <c r="F586" s="7"/>
      <c r="G586" s="8"/>
    </row>
    <row r="587" spans="6:7" x14ac:dyDescent="0.3">
      <c r="F587" s="7"/>
      <c r="G587" s="8"/>
    </row>
    <row r="588" spans="6:7" x14ac:dyDescent="0.3">
      <c r="F588" s="7"/>
      <c r="G588" s="8"/>
    </row>
    <row r="589" spans="6:7" x14ac:dyDescent="0.3">
      <c r="F589" s="7"/>
      <c r="G589" s="8"/>
    </row>
    <row r="590" spans="6:7" x14ac:dyDescent="0.3">
      <c r="F590" s="7"/>
      <c r="G590" s="8"/>
    </row>
    <row r="591" spans="6:7" x14ac:dyDescent="0.3">
      <c r="F591" s="7"/>
      <c r="G591" s="8"/>
    </row>
    <row r="592" spans="6:7" x14ac:dyDescent="0.3">
      <c r="F592" s="7"/>
      <c r="G592" s="8"/>
    </row>
    <row r="593" spans="6:7" x14ac:dyDescent="0.3">
      <c r="F593" s="7"/>
      <c r="G593" s="8"/>
    </row>
    <row r="594" spans="6:7" x14ac:dyDescent="0.3">
      <c r="F594" s="7"/>
      <c r="G594" s="8"/>
    </row>
    <row r="595" spans="6:7" x14ac:dyDescent="0.3">
      <c r="F595" s="7"/>
      <c r="G595" s="8"/>
    </row>
    <row r="596" spans="6:7" x14ac:dyDescent="0.3">
      <c r="F596" s="7"/>
      <c r="G596" s="8"/>
    </row>
    <row r="597" spans="6:7" x14ac:dyDescent="0.3">
      <c r="F597" s="7"/>
      <c r="G597" s="8"/>
    </row>
    <row r="598" spans="6:7" x14ac:dyDescent="0.3">
      <c r="F598" s="7"/>
      <c r="G598" s="8"/>
    </row>
    <row r="599" spans="6:7" x14ac:dyDescent="0.3">
      <c r="F599" s="7"/>
      <c r="G599" s="8"/>
    </row>
    <row r="600" spans="6:7" x14ac:dyDescent="0.3">
      <c r="F600" s="7"/>
      <c r="G600" s="8"/>
    </row>
    <row r="601" spans="6:7" x14ac:dyDescent="0.3">
      <c r="F601" s="7"/>
      <c r="G601" s="8"/>
    </row>
    <row r="602" spans="6:7" x14ac:dyDescent="0.3">
      <c r="F602" s="7"/>
      <c r="G602" s="8"/>
    </row>
    <row r="603" spans="6:7" x14ac:dyDescent="0.3">
      <c r="F603" s="7"/>
      <c r="G603" s="8"/>
    </row>
    <row r="604" spans="6:7" x14ac:dyDescent="0.3">
      <c r="F604" s="7"/>
      <c r="G604" s="8"/>
    </row>
    <row r="605" spans="6:7" x14ac:dyDescent="0.3">
      <c r="F605" s="7"/>
      <c r="G605" s="8"/>
    </row>
    <row r="606" spans="6:7" x14ac:dyDescent="0.3">
      <c r="F606" s="7"/>
      <c r="G606" s="8"/>
    </row>
    <row r="607" spans="6:7" x14ac:dyDescent="0.3">
      <c r="F607" s="7"/>
      <c r="G607" s="8"/>
    </row>
    <row r="608" spans="6:7" x14ac:dyDescent="0.3">
      <c r="F608" s="7"/>
      <c r="G608" s="8"/>
    </row>
    <row r="609" spans="6:7" x14ac:dyDescent="0.3">
      <c r="F609" s="7"/>
      <c r="G609" s="8"/>
    </row>
    <row r="610" spans="6:7" x14ac:dyDescent="0.3">
      <c r="F610" s="7"/>
      <c r="G610" s="8"/>
    </row>
    <row r="611" spans="6:7" x14ac:dyDescent="0.3">
      <c r="F611" s="7"/>
      <c r="G611" s="8"/>
    </row>
    <row r="612" spans="6:7" x14ac:dyDescent="0.3">
      <c r="F612" s="7"/>
      <c r="G612" s="8"/>
    </row>
    <row r="613" spans="6:7" x14ac:dyDescent="0.3">
      <c r="F613" s="7"/>
      <c r="G613" s="8"/>
    </row>
    <row r="614" spans="6:7" x14ac:dyDescent="0.3">
      <c r="F614" s="7"/>
      <c r="G614" s="8"/>
    </row>
    <row r="615" spans="6:7" x14ac:dyDescent="0.3">
      <c r="F615" s="7"/>
      <c r="G615" s="8"/>
    </row>
    <row r="616" spans="6:7" x14ac:dyDescent="0.3">
      <c r="F616" s="7"/>
      <c r="G616" s="8"/>
    </row>
    <row r="617" spans="6:7" x14ac:dyDescent="0.3">
      <c r="F617" s="7"/>
      <c r="G617" s="8"/>
    </row>
    <row r="618" spans="6:7" x14ac:dyDescent="0.3">
      <c r="F618" s="7"/>
      <c r="G618" s="8"/>
    </row>
    <row r="619" spans="6:7" x14ac:dyDescent="0.3">
      <c r="F619" s="7"/>
      <c r="G619" s="8"/>
    </row>
    <row r="620" spans="6:7" x14ac:dyDescent="0.3">
      <c r="F620" s="7"/>
      <c r="G620" s="8"/>
    </row>
    <row r="621" spans="6:7" x14ac:dyDescent="0.3">
      <c r="F621" s="7"/>
      <c r="G621" s="8"/>
    </row>
    <row r="622" spans="6:7" x14ac:dyDescent="0.3">
      <c r="F622" s="7"/>
      <c r="G622" s="8"/>
    </row>
    <row r="623" spans="6:7" x14ac:dyDescent="0.3">
      <c r="F623" s="7"/>
      <c r="G623" s="8"/>
    </row>
    <row r="624" spans="6:7" x14ac:dyDescent="0.3">
      <c r="F624" s="7"/>
      <c r="G624" s="8"/>
    </row>
    <row r="625" spans="6:7" x14ac:dyDescent="0.3">
      <c r="F625" s="7"/>
      <c r="G625" s="8"/>
    </row>
    <row r="626" spans="6:7" x14ac:dyDescent="0.3">
      <c r="F626" s="7"/>
      <c r="G626" s="8"/>
    </row>
    <row r="627" spans="6:7" x14ac:dyDescent="0.3">
      <c r="F627" s="7"/>
      <c r="G627" s="8"/>
    </row>
    <row r="628" spans="6:7" x14ac:dyDescent="0.3">
      <c r="F628" s="7"/>
      <c r="G628" s="8"/>
    </row>
    <row r="629" spans="6:7" x14ac:dyDescent="0.3">
      <c r="F629" s="7"/>
      <c r="G629" s="8"/>
    </row>
    <row r="630" spans="6:7" x14ac:dyDescent="0.3">
      <c r="F630" s="7"/>
      <c r="G630" s="8"/>
    </row>
    <row r="631" spans="6:7" x14ac:dyDescent="0.3">
      <c r="F631" s="7"/>
      <c r="G631" s="8"/>
    </row>
    <row r="632" spans="6:7" x14ac:dyDescent="0.3">
      <c r="F632" s="7"/>
      <c r="G632" s="8"/>
    </row>
    <row r="633" spans="6:7" x14ac:dyDescent="0.3">
      <c r="F633" s="7"/>
      <c r="G633" s="8"/>
    </row>
    <row r="634" spans="6:7" x14ac:dyDescent="0.3">
      <c r="F634" s="7"/>
      <c r="G634" s="8"/>
    </row>
    <row r="635" spans="6:7" x14ac:dyDescent="0.3">
      <c r="F635" s="7"/>
      <c r="G635" s="8"/>
    </row>
    <row r="636" spans="6:7" x14ac:dyDescent="0.3">
      <c r="F636" s="7"/>
      <c r="G636" s="8"/>
    </row>
    <row r="637" spans="6:7" x14ac:dyDescent="0.3">
      <c r="F637" s="7"/>
      <c r="G637" s="8"/>
    </row>
    <row r="638" spans="6:7" x14ac:dyDescent="0.3">
      <c r="F638" s="7"/>
      <c r="G638" s="8"/>
    </row>
    <row r="639" spans="6:7" x14ac:dyDescent="0.3">
      <c r="F639" s="7"/>
      <c r="G639" s="8"/>
    </row>
    <row r="640" spans="6:7" x14ac:dyDescent="0.3">
      <c r="F640" s="7"/>
      <c r="G640" s="8"/>
    </row>
    <row r="641" spans="6:7" x14ac:dyDescent="0.3">
      <c r="F641" s="7"/>
      <c r="G641" s="8"/>
    </row>
    <row r="642" spans="6:7" x14ac:dyDescent="0.3">
      <c r="F642" s="7"/>
      <c r="G642" s="8"/>
    </row>
    <row r="643" spans="6:7" x14ac:dyDescent="0.3">
      <c r="F643" s="7"/>
      <c r="G643" s="8"/>
    </row>
    <row r="644" spans="6:7" x14ac:dyDescent="0.3">
      <c r="F644" s="7"/>
      <c r="G644" s="8"/>
    </row>
    <row r="645" spans="6:7" x14ac:dyDescent="0.3">
      <c r="F645" s="7"/>
      <c r="G645" s="8"/>
    </row>
    <row r="646" spans="6:7" x14ac:dyDescent="0.3">
      <c r="F646" s="7"/>
      <c r="G646" s="8"/>
    </row>
    <row r="647" spans="6:7" x14ac:dyDescent="0.3">
      <c r="F647" s="7"/>
      <c r="G647" s="8"/>
    </row>
    <row r="648" spans="6:7" x14ac:dyDescent="0.3">
      <c r="F648" s="7"/>
      <c r="G648" s="8"/>
    </row>
    <row r="649" spans="6:7" x14ac:dyDescent="0.3">
      <c r="F649" s="7"/>
      <c r="G649" s="8"/>
    </row>
    <row r="650" spans="6:7" x14ac:dyDescent="0.3">
      <c r="F650" s="7"/>
      <c r="G650" s="8"/>
    </row>
    <row r="651" spans="6:7" x14ac:dyDescent="0.3">
      <c r="F651" s="7"/>
      <c r="G651" s="8"/>
    </row>
    <row r="652" spans="6:7" x14ac:dyDescent="0.3">
      <c r="F652" s="7"/>
      <c r="G652" s="8"/>
    </row>
    <row r="653" spans="6:7" x14ac:dyDescent="0.3">
      <c r="F653" s="7"/>
      <c r="G653" s="8"/>
    </row>
    <row r="654" spans="6:7" x14ac:dyDescent="0.3">
      <c r="F654" s="7"/>
      <c r="G654" s="8"/>
    </row>
    <row r="655" spans="6:7" x14ac:dyDescent="0.3">
      <c r="F655" s="7"/>
      <c r="G655" s="8"/>
    </row>
    <row r="656" spans="6:7" x14ac:dyDescent="0.3">
      <c r="F656" s="7"/>
      <c r="G656" s="8"/>
    </row>
    <row r="657" spans="6:7" x14ac:dyDescent="0.3">
      <c r="F657" s="7"/>
      <c r="G657" s="8"/>
    </row>
    <row r="658" spans="6:7" x14ac:dyDescent="0.3">
      <c r="F658" s="7"/>
      <c r="G658" s="8"/>
    </row>
  </sheetData>
  <mergeCells count="1">
    <mergeCell ref="H10:I10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998B-7284-45E0-8CC1-39F362C11B16}">
  <dimension ref="A1:I17"/>
  <sheetViews>
    <sheetView zoomScale="110" zoomScaleNormal="110" workbookViewId="0">
      <selection sqref="A1:XFD1"/>
    </sheetView>
  </sheetViews>
  <sheetFormatPr baseColWidth="10" defaultRowHeight="14.4" x14ac:dyDescent="0.3"/>
  <cols>
    <col min="2" max="2" width="17.5546875" customWidth="1"/>
    <col min="4" max="4" width="21.6640625" customWidth="1"/>
    <col min="6" max="6" width="6.44140625" customWidth="1"/>
  </cols>
  <sheetData>
    <row r="1" spans="1:9" s="51" customFormat="1" ht="28.8" x14ac:dyDescent="0.55000000000000004">
      <c r="A1" s="50" t="s">
        <v>13</v>
      </c>
    </row>
    <row r="2" spans="1:9" ht="15" thickBot="1" x14ac:dyDescent="0.35"/>
    <row r="3" spans="1:9" x14ac:dyDescent="0.3">
      <c r="B3" s="16" t="s">
        <v>71</v>
      </c>
      <c r="C3" s="16"/>
      <c r="D3" s="16" t="s">
        <v>72</v>
      </c>
      <c r="E3" s="16"/>
    </row>
    <row r="4" spans="1:9" x14ac:dyDescent="0.3">
      <c r="B4" s="14"/>
      <c r="C4" s="14"/>
      <c r="D4" s="14"/>
      <c r="E4" s="14"/>
    </row>
    <row r="5" spans="1:9" x14ac:dyDescent="0.3">
      <c r="B5" s="14" t="s">
        <v>58</v>
      </c>
      <c r="C5" s="14">
        <v>4136.2299999999996</v>
      </c>
      <c r="D5" s="14" t="s">
        <v>58</v>
      </c>
      <c r="E5" s="14">
        <v>152.19999999999999</v>
      </c>
    </row>
    <row r="6" spans="1:9" x14ac:dyDescent="0.3">
      <c r="B6" s="14" t="s">
        <v>59</v>
      </c>
      <c r="C6" s="14">
        <v>180.41229596215629</v>
      </c>
      <c r="D6" s="14" t="s">
        <v>59</v>
      </c>
      <c r="E6" s="14">
        <v>6.8184777477078136</v>
      </c>
    </row>
    <row r="7" spans="1:9" x14ac:dyDescent="0.3">
      <c r="B7" s="14" t="s">
        <v>60</v>
      </c>
      <c r="C7" s="14">
        <v>3437</v>
      </c>
      <c r="D7" s="14" t="s">
        <v>60</v>
      </c>
      <c r="E7" s="14">
        <v>124.5</v>
      </c>
    </row>
    <row r="8" spans="1:9" x14ac:dyDescent="0.3">
      <c r="B8" s="14" t="s">
        <v>61</v>
      </c>
      <c r="C8" s="14">
        <v>3339</v>
      </c>
      <c r="D8" s="14" t="s">
        <v>61</v>
      </c>
      <c r="E8" s="14">
        <v>75</v>
      </c>
      <c r="H8" s="17" t="s">
        <v>5</v>
      </c>
      <c r="I8" s="17" t="s">
        <v>6</v>
      </c>
    </row>
    <row r="9" spans="1:9" x14ac:dyDescent="0.3">
      <c r="B9" s="14" t="s">
        <v>62</v>
      </c>
      <c r="C9" s="14">
        <v>3124.8326291660815</v>
      </c>
      <c r="D9" s="14" t="s">
        <v>62</v>
      </c>
      <c r="E9" s="14">
        <v>118.0994988930774</v>
      </c>
      <c r="G9" s="18" t="s">
        <v>73</v>
      </c>
      <c r="H9" s="19">
        <v>4136.2299999999996</v>
      </c>
      <c r="I9" s="20">
        <v>152.19999999999999</v>
      </c>
    </row>
    <row r="10" spans="1:9" x14ac:dyDescent="0.3">
      <c r="B10" s="14" t="s">
        <v>63</v>
      </c>
      <c r="C10" s="14">
        <v>9764578.9603010044</v>
      </c>
      <c r="D10" s="14" t="s">
        <v>63</v>
      </c>
      <c r="E10" s="14">
        <v>13947.491638795987</v>
      </c>
      <c r="G10" s="18" t="s">
        <v>74</v>
      </c>
      <c r="H10" s="19">
        <v>3437</v>
      </c>
      <c r="I10" s="20">
        <v>124.5</v>
      </c>
    </row>
    <row r="11" spans="1:9" x14ac:dyDescent="0.3">
      <c r="B11" s="14" t="s">
        <v>64</v>
      </c>
      <c r="C11" s="14">
        <v>0.88597411224204681</v>
      </c>
      <c r="D11" s="14" t="s">
        <v>64</v>
      </c>
      <c r="E11" s="14">
        <v>0.4778409209474086</v>
      </c>
      <c r="G11" s="18" t="s">
        <v>75</v>
      </c>
      <c r="H11" s="19">
        <v>0</v>
      </c>
      <c r="I11" s="19">
        <v>0</v>
      </c>
    </row>
    <row r="12" spans="1:9" x14ac:dyDescent="0.3">
      <c r="B12" s="14" t="s">
        <v>65</v>
      </c>
      <c r="C12" s="14">
        <v>0.97913558112427335</v>
      </c>
      <c r="D12" s="14" t="s">
        <v>65</v>
      </c>
      <c r="E12" s="14">
        <v>0.96856189802316672</v>
      </c>
      <c r="G12" s="18" t="s">
        <v>76</v>
      </c>
      <c r="H12" s="19">
        <v>16184</v>
      </c>
      <c r="I12" s="19">
        <v>525</v>
      </c>
    </row>
    <row r="13" spans="1:9" x14ac:dyDescent="0.3">
      <c r="B13" s="14" t="s">
        <v>66</v>
      </c>
      <c r="C13" s="14">
        <v>16184</v>
      </c>
      <c r="D13" s="14" t="s">
        <v>66</v>
      </c>
      <c r="E13" s="14">
        <v>525</v>
      </c>
      <c r="G13" s="18" t="s">
        <v>77</v>
      </c>
      <c r="H13" s="19">
        <v>16184</v>
      </c>
      <c r="I13" s="19">
        <v>525</v>
      </c>
    </row>
    <row r="14" spans="1:9" x14ac:dyDescent="0.3">
      <c r="B14" s="14" t="s">
        <v>67</v>
      </c>
      <c r="C14" s="14">
        <v>0</v>
      </c>
      <c r="D14" s="14" t="s">
        <v>67</v>
      </c>
      <c r="E14" s="14">
        <v>0</v>
      </c>
    </row>
    <row r="15" spans="1:9" x14ac:dyDescent="0.3">
      <c r="B15" s="14" t="s">
        <v>68</v>
      </c>
      <c r="C15" s="14">
        <v>16184</v>
      </c>
      <c r="D15" s="14" t="s">
        <v>68</v>
      </c>
      <c r="E15" s="14">
        <v>525</v>
      </c>
      <c r="G15" s="18" t="s">
        <v>78</v>
      </c>
      <c r="H15" s="19">
        <v>1652</v>
      </c>
      <c r="I15" s="18"/>
    </row>
    <row r="16" spans="1:9" x14ac:dyDescent="0.3">
      <c r="B16" s="14" t="s">
        <v>69</v>
      </c>
      <c r="C16" s="14">
        <v>1240869</v>
      </c>
      <c r="D16" s="14" t="s">
        <v>69</v>
      </c>
      <c r="E16" s="14">
        <v>45660</v>
      </c>
      <c r="G16" s="18" t="s">
        <v>79</v>
      </c>
      <c r="H16" s="19">
        <v>6245.75</v>
      </c>
      <c r="I16" s="18"/>
    </row>
    <row r="17" spans="2:5" ht="15" thickBot="1" x14ac:dyDescent="0.35">
      <c r="B17" s="15" t="s">
        <v>70</v>
      </c>
      <c r="C17" s="15">
        <v>300</v>
      </c>
      <c r="D17" s="15" t="s">
        <v>70</v>
      </c>
      <c r="E17" s="15">
        <v>300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1BAC-3AF2-4E15-A050-B20B57416854}">
  <dimension ref="A1:F303"/>
  <sheetViews>
    <sheetView zoomScale="110" zoomScaleNormal="110" workbookViewId="0">
      <selection sqref="A1:XFD1"/>
    </sheetView>
  </sheetViews>
  <sheetFormatPr baseColWidth="10" defaultRowHeight="14.4" x14ac:dyDescent="0.3"/>
  <cols>
    <col min="2" max="2" width="15" bestFit="1" customWidth="1"/>
    <col min="3" max="3" width="12.109375" customWidth="1"/>
    <col min="4" max="4" width="20.109375" bestFit="1" customWidth="1"/>
    <col min="6" max="6" width="14.77734375" customWidth="1"/>
  </cols>
  <sheetData>
    <row r="1" spans="1:6" s="51" customFormat="1" ht="28.8" x14ac:dyDescent="0.55000000000000004">
      <c r="A1" s="50" t="s">
        <v>18</v>
      </c>
    </row>
    <row r="3" spans="1:6" x14ac:dyDescent="0.3">
      <c r="B3" s="23" t="s">
        <v>2</v>
      </c>
      <c r="C3" s="23" t="s">
        <v>3</v>
      </c>
      <c r="D3" s="23" t="s">
        <v>4</v>
      </c>
      <c r="E3" s="41" t="s">
        <v>5</v>
      </c>
      <c r="F3" s="41" t="s">
        <v>6</v>
      </c>
    </row>
    <row r="4" spans="1:6" x14ac:dyDescent="0.3">
      <c r="B4" s="12" t="s">
        <v>45</v>
      </c>
      <c r="C4" s="12" t="s">
        <v>24</v>
      </c>
      <c r="D4" s="12" t="s">
        <v>32</v>
      </c>
      <c r="E4" s="21">
        <v>16184</v>
      </c>
      <c r="F4" s="26">
        <v>39</v>
      </c>
    </row>
    <row r="5" spans="1:6" x14ac:dyDescent="0.3">
      <c r="B5" s="13" t="s">
        <v>45</v>
      </c>
      <c r="C5" s="13" t="s">
        <v>52</v>
      </c>
      <c r="D5" s="13" t="s">
        <v>44</v>
      </c>
      <c r="E5" s="22">
        <v>15610</v>
      </c>
      <c r="F5" s="26">
        <v>339</v>
      </c>
    </row>
    <row r="6" spans="1:6" x14ac:dyDescent="0.3">
      <c r="B6" s="12" t="s">
        <v>20</v>
      </c>
      <c r="C6" s="12" t="s">
        <v>52</v>
      </c>
      <c r="D6" s="12" t="s">
        <v>56</v>
      </c>
      <c r="E6" s="21">
        <v>14329</v>
      </c>
      <c r="F6" s="26">
        <v>150</v>
      </c>
    </row>
    <row r="7" spans="1:6" x14ac:dyDescent="0.3">
      <c r="B7" s="13" t="s">
        <v>45</v>
      </c>
      <c r="C7" s="13" t="s">
        <v>16</v>
      </c>
      <c r="D7" s="13" t="s">
        <v>27</v>
      </c>
      <c r="E7" s="22">
        <v>13391</v>
      </c>
      <c r="F7" s="26">
        <v>201</v>
      </c>
    </row>
    <row r="8" spans="1:6" x14ac:dyDescent="0.3">
      <c r="B8" s="13" t="s">
        <v>57</v>
      </c>
      <c r="C8" s="13" t="s">
        <v>29</v>
      </c>
      <c r="D8" s="13" t="s">
        <v>33</v>
      </c>
      <c r="E8" s="22">
        <v>12950</v>
      </c>
      <c r="F8" s="26">
        <v>30</v>
      </c>
    </row>
    <row r="9" spans="1:6" x14ac:dyDescent="0.3">
      <c r="B9" s="12" t="s">
        <v>10</v>
      </c>
      <c r="C9" s="12" t="s">
        <v>16</v>
      </c>
      <c r="D9" s="12" t="s">
        <v>17</v>
      </c>
      <c r="E9" s="21">
        <v>12348</v>
      </c>
      <c r="F9" s="26">
        <v>234</v>
      </c>
    </row>
    <row r="10" spans="1:6" x14ac:dyDescent="0.3">
      <c r="B10" s="12" t="s">
        <v>48</v>
      </c>
      <c r="C10" s="12" t="s">
        <v>11</v>
      </c>
      <c r="D10" s="12" t="s">
        <v>25</v>
      </c>
      <c r="E10" s="21">
        <v>11571</v>
      </c>
      <c r="F10" s="26">
        <v>138</v>
      </c>
    </row>
    <row r="11" spans="1:6" x14ac:dyDescent="0.3">
      <c r="B11" s="13" t="s">
        <v>20</v>
      </c>
      <c r="C11" s="13" t="s">
        <v>24</v>
      </c>
      <c r="D11" s="13" t="s">
        <v>55</v>
      </c>
      <c r="E11" s="22">
        <v>11522</v>
      </c>
      <c r="F11" s="26">
        <v>204</v>
      </c>
    </row>
    <row r="12" spans="1:6" x14ac:dyDescent="0.3">
      <c r="B12" s="12" t="s">
        <v>48</v>
      </c>
      <c r="C12" s="12" t="s">
        <v>24</v>
      </c>
      <c r="D12" s="12" t="s">
        <v>32</v>
      </c>
      <c r="E12" s="21">
        <v>11417</v>
      </c>
      <c r="F12" s="26">
        <v>21</v>
      </c>
    </row>
    <row r="13" spans="1:6" x14ac:dyDescent="0.3">
      <c r="B13" s="13" t="s">
        <v>23</v>
      </c>
      <c r="C13" s="13" t="s">
        <v>24</v>
      </c>
      <c r="D13" s="13" t="s">
        <v>14</v>
      </c>
      <c r="E13" s="22">
        <v>10311</v>
      </c>
      <c r="F13" s="26">
        <v>231</v>
      </c>
    </row>
    <row r="14" spans="1:6" x14ac:dyDescent="0.3">
      <c r="B14" s="12" t="s">
        <v>23</v>
      </c>
      <c r="C14" s="12" t="s">
        <v>24</v>
      </c>
      <c r="D14" s="12" t="s">
        <v>17</v>
      </c>
      <c r="E14" s="21">
        <v>10304</v>
      </c>
      <c r="F14" s="26">
        <v>84</v>
      </c>
    </row>
    <row r="15" spans="1:6" x14ac:dyDescent="0.3">
      <c r="B15" s="12" t="s">
        <v>42</v>
      </c>
      <c r="C15" s="12" t="s">
        <v>36</v>
      </c>
      <c r="D15" s="12" t="s">
        <v>12</v>
      </c>
      <c r="E15" s="21">
        <v>10129</v>
      </c>
      <c r="F15" s="26">
        <v>312</v>
      </c>
    </row>
    <row r="16" spans="1:6" x14ac:dyDescent="0.3">
      <c r="B16" s="13" t="s">
        <v>28</v>
      </c>
      <c r="C16" s="13" t="s">
        <v>24</v>
      </c>
      <c r="D16" s="13" t="s">
        <v>21</v>
      </c>
      <c r="E16" s="22">
        <v>10073</v>
      </c>
      <c r="F16" s="26">
        <v>120</v>
      </c>
    </row>
    <row r="17" spans="2:6" x14ac:dyDescent="0.3">
      <c r="B17" s="12" t="s">
        <v>48</v>
      </c>
      <c r="C17" s="12" t="s">
        <v>11</v>
      </c>
      <c r="D17" s="12" t="s">
        <v>35</v>
      </c>
      <c r="E17" s="21">
        <v>9926</v>
      </c>
      <c r="F17" s="26">
        <v>201</v>
      </c>
    </row>
    <row r="18" spans="2:6" x14ac:dyDescent="0.3">
      <c r="B18" s="13" t="s">
        <v>42</v>
      </c>
      <c r="C18" s="13" t="s">
        <v>11</v>
      </c>
      <c r="D18" s="13" t="s">
        <v>39</v>
      </c>
      <c r="E18" s="22">
        <v>9835</v>
      </c>
      <c r="F18" s="26">
        <v>207</v>
      </c>
    </row>
    <row r="19" spans="2:6" x14ac:dyDescent="0.3">
      <c r="B19" s="12" t="s">
        <v>10</v>
      </c>
      <c r="C19" s="12" t="s">
        <v>24</v>
      </c>
      <c r="D19" s="12" t="s">
        <v>33</v>
      </c>
      <c r="E19" s="21">
        <v>9772</v>
      </c>
      <c r="F19" s="26">
        <v>90</v>
      </c>
    </row>
    <row r="20" spans="2:6" x14ac:dyDescent="0.3">
      <c r="B20" s="12" t="s">
        <v>15</v>
      </c>
      <c r="C20" s="12" t="s">
        <v>11</v>
      </c>
      <c r="D20" s="12" t="s">
        <v>27</v>
      </c>
      <c r="E20" s="21">
        <v>9709</v>
      </c>
      <c r="F20" s="26">
        <v>30</v>
      </c>
    </row>
    <row r="21" spans="2:6" x14ac:dyDescent="0.3">
      <c r="B21" s="12" t="s">
        <v>15</v>
      </c>
      <c r="C21" s="12" t="s">
        <v>29</v>
      </c>
      <c r="D21" s="12" t="s">
        <v>25</v>
      </c>
      <c r="E21" s="21">
        <v>9660</v>
      </c>
      <c r="F21" s="26">
        <v>27</v>
      </c>
    </row>
    <row r="22" spans="2:6" x14ac:dyDescent="0.3">
      <c r="B22" s="13" t="s">
        <v>23</v>
      </c>
      <c r="C22" s="13" t="s">
        <v>24</v>
      </c>
      <c r="D22" s="13" t="s">
        <v>25</v>
      </c>
      <c r="E22" s="22">
        <v>9632</v>
      </c>
      <c r="F22" s="26">
        <v>288</v>
      </c>
    </row>
    <row r="23" spans="2:6" x14ac:dyDescent="0.3">
      <c r="B23" s="12" t="s">
        <v>20</v>
      </c>
      <c r="C23" s="12" t="s">
        <v>36</v>
      </c>
      <c r="D23" s="12" t="s">
        <v>33</v>
      </c>
      <c r="E23" s="21">
        <v>9506</v>
      </c>
      <c r="F23" s="26">
        <v>87</v>
      </c>
    </row>
    <row r="24" spans="2:6" x14ac:dyDescent="0.3">
      <c r="B24" s="13" t="s">
        <v>48</v>
      </c>
      <c r="C24" s="13" t="s">
        <v>29</v>
      </c>
      <c r="D24" s="13" t="s">
        <v>44</v>
      </c>
      <c r="E24" s="22">
        <v>9443</v>
      </c>
      <c r="F24" s="26">
        <v>162</v>
      </c>
    </row>
    <row r="25" spans="2:6" x14ac:dyDescent="0.3">
      <c r="B25" s="13" t="s">
        <v>49</v>
      </c>
      <c r="C25" s="13" t="s">
        <v>24</v>
      </c>
      <c r="D25" s="13" t="s">
        <v>32</v>
      </c>
      <c r="E25" s="22">
        <v>9198</v>
      </c>
      <c r="F25" s="26">
        <v>36</v>
      </c>
    </row>
    <row r="26" spans="2:6" x14ac:dyDescent="0.3">
      <c r="B26" s="12" t="s">
        <v>20</v>
      </c>
      <c r="C26" s="12" t="s">
        <v>24</v>
      </c>
      <c r="D26" s="12" t="s">
        <v>12</v>
      </c>
      <c r="E26" s="21">
        <v>9051</v>
      </c>
      <c r="F26" s="26">
        <v>57</v>
      </c>
    </row>
    <row r="27" spans="2:6" x14ac:dyDescent="0.3">
      <c r="B27" s="13" t="s">
        <v>10</v>
      </c>
      <c r="C27" s="13" t="s">
        <v>11</v>
      </c>
      <c r="D27" s="13" t="s">
        <v>54</v>
      </c>
      <c r="E27" s="22">
        <v>9002</v>
      </c>
      <c r="F27" s="26">
        <v>72</v>
      </c>
    </row>
    <row r="28" spans="2:6" x14ac:dyDescent="0.3">
      <c r="B28" s="12" t="s">
        <v>15</v>
      </c>
      <c r="C28" s="12" t="s">
        <v>29</v>
      </c>
      <c r="D28" s="12" t="s">
        <v>37</v>
      </c>
      <c r="E28" s="21">
        <v>8890</v>
      </c>
      <c r="F28" s="26">
        <v>210</v>
      </c>
    </row>
    <row r="29" spans="2:6" x14ac:dyDescent="0.3">
      <c r="B29" s="13" t="s">
        <v>10</v>
      </c>
      <c r="C29" s="13" t="s">
        <v>16</v>
      </c>
      <c r="D29" s="13" t="s">
        <v>33</v>
      </c>
      <c r="E29" s="22">
        <v>8869</v>
      </c>
      <c r="F29" s="26">
        <v>432</v>
      </c>
    </row>
    <row r="30" spans="2:6" x14ac:dyDescent="0.3">
      <c r="B30" s="12" t="s">
        <v>42</v>
      </c>
      <c r="C30" s="12" t="s">
        <v>52</v>
      </c>
      <c r="D30" s="12" t="s">
        <v>51</v>
      </c>
      <c r="E30" s="21">
        <v>8862</v>
      </c>
      <c r="F30" s="26">
        <v>189</v>
      </c>
    </row>
    <row r="31" spans="2:6" x14ac:dyDescent="0.3">
      <c r="B31" s="12" t="s">
        <v>49</v>
      </c>
      <c r="C31" s="12" t="s">
        <v>36</v>
      </c>
      <c r="D31" s="12" t="s">
        <v>53</v>
      </c>
      <c r="E31" s="21">
        <v>8841</v>
      </c>
      <c r="F31" s="26">
        <v>303</v>
      </c>
    </row>
    <row r="32" spans="2:6" x14ac:dyDescent="0.3">
      <c r="B32" s="12" t="s">
        <v>45</v>
      </c>
      <c r="C32" s="12" t="s">
        <v>11</v>
      </c>
      <c r="D32" s="12" t="s">
        <v>30</v>
      </c>
      <c r="E32" s="21">
        <v>8813</v>
      </c>
      <c r="F32" s="26">
        <v>21</v>
      </c>
    </row>
    <row r="33" spans="2:6" x14ac:dyDescent="0.3">
      <c r="B33" s="13" t="s">
        <v>20</v>
      </c>
      <c r="C33" s="13" t="s">
        <v>52</v>
      </c>
      <c r="D33" s="13" t="s">
        <v>44</v>
      </c>
      <c r="E33" s="22">
        <v>8463</v>
      </c>
      <c r="F33" s="26">
        <v>492</v>
      </c>
    </row>
    <row r="34" spans="2:6" x14ac:dyDescent="0.3">
      <c r="B34" s="12" t="s">
        <v>42</v>
      </c>
      <c r="C34" s="12" t="s">
        <v>24</v>
      </c>
      <c r="D34" s="12" t="s">
        <v>39</v>
      </c>
      <c r="E34" s="21">
        <v>8435</v>
      </c>
      <c r="F34" s="26">
        <v>42</v>
      </c>
    </row>
    <row r="35" spans="2:6" x14ac:dyDescent="0.3">
      <c r="B35" s="12" t="s">
        <v>48</v>
      </c>
      <c r="C35" s="12" t="s">
        <v>24</v>
      </c>
      <c r="D35" s="12" t="s">
        <v>54</v>
      </c>
      <c r="E35" s="21">
        <v>8211</v>
      </c>
      <c r="F35" s="26">
        <v>75</v>
      </c>
    </row>
    <row r="36" spans="2:6" x14ac:dyDescent="0.3">
      <c r="B36" s="12" t="s">
        <v>20</v>
      </c>
      <c r="C36" s="12" t="s">
        <v>52</v>
      </c>
      <c r="D36" s="12" t="s">
        <v>50</v>
      </c>
      <c r="E36" s="21">
        <v>8155</v>
      </c>
      <c r="F36" s="26">
        <v>90</v>
      </c>
    </row>
    <row r="37" spans="2:6" x14ac:dyDescent="0.3">
      <c r="B37" s="13" t="s">
        <v>28</v>
      </c>
      <c r="C37" s="13" t="s">
        <v>52</v>
      </c>
      <c r="D37" s="13" t="s">
        <v>53</v>
      </c>
      <c r="E37" s="22">
        <v>8008</v>
      </c>
      <c r="F37" s="26">
        <v>456</v>
      </c>
    </row>
    <row r="38" spans="2:6" x14ac:dyDescent="0.3">
      <c r="B38" s="13" t="s">
        <v>23</v>
      </c>
      <c r="C38" s="13" t="s">
        <v>52</v>
      </c>
      <c r="D38" s="13" t="s">
        <v>33</v>
      </c>
      <c r="E38" s="22">
        <v>7847</v>
      </c>
      <c r="F38" s="26">
        <v>174</v>
      </c>
    </row>
    <row r="39" spans="2:6" x14ac:dyDescent="0.3">
      <c r="B39" s="13" t="s">
        <v>20</v>
      </c>
      <c r="C39" s="13" t="s">
        <v>16</v>
      </c>
      <c r="D39" s="13" t="s">
        <v>27</v>
      </c>
      <c r="E39" s="22">
        <v>7833</v>
      </c>
      <c r="F39" s="26">
        <v>243</v>
      </c>
    </row>
    <row r="40" spans="2:6" x14ac:dyDescent="0.3">
      <c r="B40" s="13" t="s">
        <v>48</v>
      </c>
      <c r="C40" s="13" t="s">
        <v>29</v>
      </c>
      <c r="D40" s="13" t="s">
        <v>55</v>
      </c>
      <c r="E40" s="22">
        <v>7812</v>
      </c>
      <c r="F40" s="26">
        <v>81</v>
      </c>
    </row>
    <row r="41" spans="2:6" x14ac:dyDescent="0.3">
      <c r="B41" s="13" t="s">
        <v>49</v>
      </c>
      <c r="C41" s="13" t="s">
        <v>52</v>
      </c>
      <c r="D41" s="13" t="s">
        <v>17</v>
      </c>
      <c r="E41" s="22">
        <v>7777</v>
      </c>
      <c r="F41" s="26">
        <v>504</v>
      </c>
    </row>
    <row r="42" spans="2:6" x14ac:dyDescent="0.3">
      <c r="B42" s="13" t="s">
        <v>42</v>
      </c>
      <c r="C42" s="13" t="s">
        <v>52</v>
      </c>
      <c r="D42" s="13" t="s">
        <v>35</v>
      </c>
      <c r="E42" s="22">
        <v>7777</v>
      </c>
      <c r="F42" s="26">
        <v>39</v>
      </c>
    </row>
    <row r="43" spans="2:6" x14ac:dyDescent="0.3">
      <c r="B43" s="12" t="s">
        <v>28</v>
      </c>
      <c r="C43" s="12" t="s">
        <v>11</v>
      </c>
      <c r="D43" s="12" t="s">
        <v>37</v>
      </c>
      <c r="E43" s="21">
        <v>7693</v>
      </c>
      <c r="F43" s="26">
        <v>87</v>
      </c>
    </row>
    <row r="44" spans="2:6" x14ac:dyDescent="0.3">
      <c r="B44" s="12" t="s">
        <v>10</v>
      </c>
      <c r="C44" s="12" t="s">
        <v>11</v>
      </c>
      <c r="D44" s="12" t="s">
        <v>41</v>
      </c>
      <c r="E44" s="21">
        <v>7693</v>
      </c>
      <c r="F44" s="26">
        <v>21</v>
      </c>
    </row>
    <row r="45" spans="2:6" x14ac:dyDescent="0.3">
      <c r="B45" s="12" t="s">
        <v>48</v>
      </c>
      <c r="C45" s="12" t="s">
        <v>29</v>
      </c>
      <c r="D45" s="12" t="s">
        <v>47</v>
      </c>
      <c r="E45" s="21">
        <v>7651</v>
      </c>
      <c r="F45" s="26">
        <v>213</v>
      </c>
    </row>
    <row r="46" spans="2:6" x14ac:dyDescent="0.3">
      <c r="B46" s="13" t="s">
        <v>48</v>
      </c>
      <c r="C46" s="13" t="s">
        <v>52</v>
      </c>
      <c r="D46" s="13" t="s">
        <v>41</v>
      </c>
      <c r="E46" s="22">
        <v>7511</v>
      </c>
      <c r="F46" s="26">
        <v>120</v>
      </c>
    </row>
    <row r="47" spans="2:6" x14ac:dyDescent="0.3">
      <c r="B47" s="13" t="s">
        <v>45</v>
      </c>
      <c r="C47" s="13" t="s">
        <v>36</v>
      </c>
      <c r="D47" s="13" t="s">
        <v>30</v>
      </c>
      <c r="E47" s="22">
        <v>7483</v>
      </c>
      <c r="F47" s="26">
        <v>45</v>
      </c>
    </row>
    <row r="48" spans="2:6" x14ac:dyDescent="0.3">
      <c r="B48" s="13" t="s">
        <v>23</v>
      </c>
      <c r="C48" s="13" t="s">
        <v>16</v>
      </c>
      <c r="D48" s="13" t="s">
        <v>56</v>
      </c>
      <c r="E48" s="22">
        <v>7455</v>
      </c>
      <c r="F48" s="26">
        <v>216</v>
      </c>
    </row>
    <row r="49" spans="2:6" x14ac:dyDescent="0.3">
      <c r="B49" s="13" t="s">
        <v>28</v>
      </c>
      <c r="C49" s="13" t="s">
        <v>36</v>
      </c>
      <c r="D49" s="13" t="s">
        <v>47</v>
      </c>
      <c r="E49" s="22">
        <v>7322</v>
      </c>
      <c r="F49" s="26">
        <v>36</v>
      </c>
    </row>
    <row r="50" spans="2:6" x14ac:dyDescent="0.3">
      <c r="B50" s="13" t="s">
        <v>49</v>
      </c>
      <c r="C50" s="13" t="s">
        <v>11</v>
      </c>
      <c r="D50" s="13" t="s">
        <v>56</v>
      </c>
      <c r="E50" s="22">
        <v>7308</v>
      </c>
      <c r="F50" s="26">
        <v>327</v>
      </c>
    </row>
    <row r="51" spans="2:6" x14ac:dyDescent="0.3">
      <c r="B51" s="12" t="s">
        <v>45</v>
      </c>
      <c r="C51" s="12" t="s">
        <v>52</v>
      </c>
      <c r="D51" s="12" t="s">
        <v>27</v>
      </c>
      <c r="E51" s="21">
        <v>7280</v>
      </c>
      <c r="F51" s="26">
        <v>201</v>
      </c>
    </row>
    <row r="52" spans="2:6" x14ac:dyDescent="0.3">
      <c r="B52" s="12" t="s">
        <v>20</v>
      </c>
      <c r="C52" s="12" t="s">
        <v>11</v>
      </c>
      <c r="D52" s="12" t="s">
        <v>44</v>
      </c>
      <c r="E52" s="21">
        <v>7273</v>
      </c>
      <c r="F52" s="26">
        <v>96</v>
      </c>
    </row>
    <row r="53" spans="2:6" x14ac:dyDescent="0.3">
      <c r="B53" s="13" t="s">
        <v>49</v>
      </c>
      <c r="C53" s="13" t="s">
        <v>52</v>
      </c>
      <c r="D53" s="13" t="s">
        <v>19</v>
      </c>
      <c r="E53" s="22">
        <v>7259</v>
      </c>
      <c r="F53" s="26">
        <v>276</v>
      </c>
    </row>
    <row r="54" spans="2:6" x14ac:dyDescent="0.3">
      <c r="B54" s="12" t="s">
        <v>45</v>
      </c>
      <c r="C54" s="12" t="s">
        <v>36</v>
      </c>
      <c r="D54" s="12" t="s">
        <v>14</v>
      </c>
      <c r="E54" s="21">
        <v>7189</v>
      </c>
      <c r="F54" s="26">
        <v>54</v>
      </c>
    </row>
    <row r="55" spans="2:6" x14ac:dyDescent="0.3">
      <c r="B55" s="12" t="s">
        <v>15</v>
      </c>
      <c r="C55" s="12" t="s">
        <v>29</v>
      </c>
      <c r="D55" s="12" t="s">
        <v>12</v>
      </c>
      <c r="E55" s="21">
        <v>7021</v>
      </c>
      <c r="F55" s="26">
        <v>183</v>
      </c>
    </row>
    <row r="56" spans="2:6" x14ac:dyDescent="0.3">
      <c r="B56" s="12" t="s">
        <v>45</v>
      </c>
      <c r="C56" s="12" t="s">
        <v>52</v>
      </c>
      <c r="D56" s="12" t="s">
        <v>55</v>
      </c>
      <c r="E56" s="21">
        <v>6986</v>
      </c>
      <c r="F56" s="26">
        <v>21</v>
      </c>
    </row>
    <row r="57" spans="2:6" x14ac:dyDescent="0.3">
      <c r="B57" s="13" t="s">
        <v>45</v>
      </c>
      <c r="C57" s="13" t="s">
        <v>29</v>
      </c>
      <c r="D57" s="13" t="s">
        <v>39</v>
      </c>
      <c r="E57" s="22">
        <v>6909</v>
      </c>
      <c r="F57" s="26">
        <v>81</v>
      </c>
    </row>
    <row r="58" spans="2:6" x14ac:dyDescent="0.3">
      <c r="B58" s="12" t="s">
        <v>57</v>
      </c>
      <c r="C58" s="12" t="s">
        <v>36</v>
      </c>
      <c r="D58" s="12" t="s">
        <v>21</v>
      </c>
      <c r="E58" s="21">
        <v>6860</v>
      </c>
      <c r="F58" s="26">
        <v>126</v>
      </c>
    </row>
    <row r="59" spans="2:6" x14ac:dyDescent="0.3">
      <c r="B59" s="12" t="s">
        <v>10</v>
      </c>
      <c r="C59" s="12" t="s">
        <v>16</v>
      </c>
      <c r="D59" s="12" t="s">
        <v>39</v>
      </c>
      <c r="E59" s="21">
        <v>6853</v>
      </c>
      <c r="F59" s="26">
        <v>372</v>
      </c>
    </row>
    <row r="60" spans="2:6" x14ac:dyDescent="0.3">
      <c r="B60" s="13" t="s">
        <v>20</v>
      </c>
      <c r="C60" s="13" t="s">
        <v>52</v>
      </c>
      <c r="D60" s="13" t="s">
        <v>47</v>
      </c>
      <c r="E60" s="22">
        <v>6832</v>
      </c>
      <c r="F60" s="26">
        <v>27</v>
      </c>
    </row>
    <row r="61" spans="2:6" x14ac:dyDescent="0.3">
      <c r="B61" s="12" t="s">
        <v>28</v>
      </c>
      <c r="C61" s="12" t="s">
        <v>11</v>
      </c>
      <c r="D61" s="12" t="s">
        <v>53</v>
      </c>
      <c r="E61" s="21">
        <v>6818</v>
      </c>
      <c r="F61" s="26">
        <v>6</v>
      </c>
    </row>
    <row r="62" spans="2:6" x14ac:dyDescent="0.3">
      <c r="B62" s="13" t="s">
        <v>42</v>
      </c>
      <c r="C62" s="13" t="s">
        <v>16</v>
      </c>
      <c r="D62" s="13" t="s">
        <v>12</v>
      </c>
      <c r="E62" s="22">
        <v>6755</v>
      </c>
      <c r="F62" s="26">
        <v>252</v>
      </c>
    </row>
    <row r="63" spans="2:6" x14ac:dyDescent="0.3">
      <c r="B63" s="13" t="s">
        <v>10</v>
      </c>
      <c r="C63" s="13" t="s">
        <v>52</v>
      </c>
      <c r="D63" s="13" t="s">
        <v>53</v>
      </c>
      <c r="E63" s="22">
        <v>6748</v>
      </c>
      <c r="F63" s="26">
        <v>48</v>
      </c>
    </row>
    <row r="64" spans="2:6" x14ac:dyDescent="0.3">
      <c r="B64" s="13" t="s">
        <v>28</v>
      </c>
      <c r="C64" s="13" t="s">
        <v>52</v>
      </c>
      <c r="D64" s="13" t="s">
        <v>17</v>
      </c>
      <c r="E64" s="22">
        <v>6734</v>
      </c>
      <c r="F64" s="26">
        <v>123</v>
      </c>
    </row>
    <row r="65" spans="2:6" x14ac:dyDescent="0.3">
      <c r="B65" s="13" t="s">
        <v>15</v>
      </c>
      <c r="C65" s="13" t="s">
        <v>16</v>
      </c>
      <c r="D65" s="13" t="s">
        <v>17</v>
      </c>
      <c r="E65" s="22">
        <v>6706</v>
      </c>
      <c r="F65" s="26">
        <v>459</v>
      </c>
    </row>
    <row r="66" spans="2:6" x14ac:dyDescent="0.3">
      <c r="B66" s="12" t="s">
        <v>57</v>
      </c>
      <c r="C66" s="12" t="s">
        <v>24</v>
      </c>
      <c r="D66" s="12" t="s">
        <v>17</v>
      </c>
      <c r="E66" s="21">
        <v>6657</v>
      </c>
      <c r="F66" s="26">
        <v>303</v>
      </c>
    </row>
    <row r="67" spans="2:6" x14ac:dyDescent="0.3">
      <c r="B67" s="13" t="s">
        <v>49</v>
      </c>
      <c r="C67" s="13" t="s">
        <v>16</v>
      </c>
      <c r="D67" s="13" t="s">
        <v>27</v>
      </c>
      <c r="E67" s="22">
        <v>6657</v>
      </c>
      <c r="F67" s="26">
        <v>276</v>
      </c>
    </row>
    <row r="68" spans="2:6" x14ac:dyDescent="0.3">
      <c r="B68" s="12" t="s">
        <v>42</v>
      </c>
      <c r="C68" s="12" t="s">
        <v>11</v>
      </c>
      <c r="D68" s="12" t="s">
        <v>19</v>
      </c>
      <c r="E68" s="21">
        <v>6608</v>
      </c>
      <c r="F68" s="26">
        <v>225</v>
      </c>
    </row>
    <row r="69" spans="2:6" x14ac:dyDescent="0.3">
      <c r="B69" s="13" t="s">
        <v>48</v>
      </c>
      <c r="C69" s="13" t="s">
        <v>36</v>
      </c>
      <c r="D69" s="13" t="s">
        <v>56</v>
      </c>
      <c r="E69" s="22">
        <v>6580</v>
      </c>
      <c r="F69" s="26">
        <v>183</v>
      </c>
    </row>
    <row r="70" spans="2:6" x14ac:dyDescent="0.3">
      <c r="B70" s="13" t="s">
        <v>42</v>
      </c>
      <c r="C70" s="13" t="s">
        <v>11</v>
      </c>
      <c r="D70" s="13" t="s">
        <v>12</v>
      </c>
      <c r="E70" s="22">
        <v>6454</v>
      </c>
      <c r="F70" s="26">
        <v>54</v>
      </c>
    </row>
    <row r="71" spans="2:6" x14ac:dyDescent="0.3">
      <c r="B71" s="12" t="s">
        <v>15</v>
      </c>
      <c r="C71" s="12" t="s">
        <v>36</v>
      </c>
      <c r="D71" s="12" t="s">
        <v>47</v>
      </c>
      <c r="E71" s="21">
        <v>6433</v>
      </c>
      <c r="F71" s="26">
        <v>78</v>
      </c>
    </row>
    <row r="72" spans="2:6" x14ac:dyDescent="0.3">
      <c r="B72" s="12" t="s">
        <v>23</v>
      </c>
      <c r="C72" s="12" t="s">
        <v>11</v>
      </c>
      <c r="D72" s="12" t="s">
        <v>51</v>
      </c>
      <c r="E72" s="21">
        <v>6398</v>
      </c>
      <c r="F72" s="26">
        <v>102</v>
      </c>
    </row>
    <row r="73" spans="2:6" x14ac:dyDescent="0.3">
      <c r="B73" s="13" t="s">
        <v>42</v>
      </c>
      <c r="C73" s="13" t="s">
        <v>11</v>
      </c>
      <c r="D73" s="13" t="s">
        <v>33</v>
      </c>
      <c r="E73" s="22">
        <v>6391</v>
      </c>
      <c r="F73" s="26">
        <v>48</v>
      </c>
    </row>
    <row r="74" spans="2:6" x14ac:dyDescent="0.3">
      <c r="B74" s="13" t="s">
        <v>10</v>
      </c>
      <c r="C74" s="13" t="s">
        <v>29</v>
      </c>
      <c r="D74" s="13" t="s">
        <v>55</v>
      </c>
      <c r="E74" s="22">
        <v>6370</v>
      </c>
      <c r="F74" s="26">
        <v>30</v>
      </c>
    </row>
    <row r="75" spans="2:6" x14ac:dyDescent="0.3">
      <c r="B75" s="12" t="s">
        <v>45</v>
      </c>
      <c r="C75" s="12" t="s">
        <v>24</v>
      </c>
      <c r="D75" s="12" t="s">
        <v>50</v>
      </c>
      <c r="E75" s="21">
        <v>6314</v>
      </c>
      <c r="F75" s="26">
        <v>15</v>
      </c>
    </row>
    <row r="76" spans="2:6" x14ac:dyDescent="0.3">
      <c r="B76" s="13" t="s">
        <v>49</v>
      </c>
      <c r="C76" s="13" t="s">
        <v>52</v>
      </c>
      <c r="D76" s="13" t="s">
        <v>30</v>
      </c>
      <c r="E76" s="22">
        <v>6300</v>
      </c>
      <c r="F76" s="26">
        <v>42</v>
      </c>
    </row>
    <row r="77" spans="2:6" x14ac:dyDescent="0.3">
      <c r="B77" s="12" t="s">
        <v>15</v>
      </c>
      <c r="C77" s="12" t="s">
        <v>11</v>
      </c>
      <c r="D77" s="12" t="s">
        <v>53</v>
      </c>
      <c r="E77" s="21">
        <v>6279</v>
      </c>
      <c r="F77" s="26">
        <v>45</v>
      </c>
    </row>
    <row r="78" spans="2:6" x14ac:dyDescent="0.3">
      <c r="B78" s="13" t="s">
        <v>45</v>
      </c>
      <c r="C78" s="13" t="s">
        <v>52</v>
      </c>
      <c r="D78" s="13" t="s">
        <v>39</v>
      </c>
      <c r="E78" s="22">
        <v>6279</v>
      </c>
      <c r="F78" s="26">
        <v>237</v>
      </c>
    </row>
    <row r="79" spans="2:6" x14ac:dyDescent="0.3">
      <c r="B79" s="13" t="s">
        <v>45</v>
      </c>
      <c r="C79" s="13" t="s">
        <v>24</v>
      </c>
      <c r="D79" s="13" t="s">
        <v>14</v>
      </c>
      <c r="E79" s="22">
        <v>6146</v>
      </c>
      <c r="F79" s="26">
        <v>63</v>
      </c>
    </row>
    <row r="80" spans="2:6" x14ac:dyDescent="0.3">
      <c r="B80" s="12" t="s">
        <v>10</v>
      </c>
      <c r="C80" s="12" t="s">
        <v>11</v>
      </c>
      <c r="D80" s="12" t="s">
        <v>55</v>
      </c>
      <c r="E80" s="21">
        <v>6132</v>
      </c>
      <c r="F80" s="26">
        <v>93</v>
      </c>
    </row>
    <row r="81" spans="2:6" x14ac:dyDescent="0.3">
      <c r="B81" s="13" t="s">
        <v>10</v>
      </c>
      <c r="C81" s="13" t="s">
        <v>36</v>
      </c>
      <c r="D81" s="13" t="s">
        <v>21</v>
      </c>
      <c r="E81" s="22">
        <v>6125</v>
      </c>
      <c r="F81" s="26">
        <v>102</v>
      </c>
    </row>
    <row r="82" spans="2:6" x14ac:dyDescent="0.3">
      <c r="B82" s="13" t="s">
        <v>28</v>
      </c>
      <c r="C82" s="13" t="s">
        <v>24</v>
      </c>
      <c r="D82" s="13" t="s">
        <v>17</v>
      </c>
      <c r="E82" s="22">
        <v>6118</v>
      </c>
      <c r="F82" s="26">
        <v>9</v>
      </c>
    </row>
    <row r="83" spans="2:6" x14ac:dyDescent="0.3">
      <c r="B83" s="12" t="s">
        <v>23</v>
      </c>
      <c r="C83" s="12" t="s">
        <v>24</v>
      </c>
      <c r="D83" s="12" t="s">
        <v>12</v>
      </c>
      <c r="E83" s="21">
        <v>6118</v>
      </c>
      <c r="F83" s="26">
        <v>174</v>
      </c>
    </row>
    <row r="84" spans="2:6" x14ac:dyDescent="0.3">
      <c r="B84" s="13" t="s">
        <v>45</v>
      </c>
      <c r="C84" s="13" t="s">
        <v>24</v>
      </c>
      <c r="D84" s="13" t="s">
        <v>25</v>
      </c>
      <c r="E84" s="22">
        <v>6111</v>
      </c>
      <c r="F84" s="26">
        <v>3</v>
      </c>
    </row>
    <row r="85" spans="2:6" x14ac:dyDescent="0.3">
      <c r="B85" s="12" t="s">
        <v>28</v>
      </c>
      <c r="C85" s="12" t="s">
        <v>29</v>
      </c>
      <c r="D85" s="12" t="s">
        <v>35</v>
      </c>
      <c r="E85" s="21">
        <v>6048</v>
      </c>
      <c r="F85" s="26">
        <v>27</v>
      </c>
    </row>
    <row r="86" spans="2:6" x14ac:dyDescent="0.3">
      <c r="B86" s="12" t="s">
        <v>48</v>
      </c>
      <c r="C86" s="12" t="s">
        <v>29</v>
      </c>
      <c r="D86" s="12" t="s">
        <v>56</v>
      </c>
      <c r="E86" s="21">
        <v>6027</v>
      </c>
      <c r="F86" s="26">
        <v>144</v>
      </c>
    </row>
    <row r="87" spans="2:6" x14ac:dyDescent="0.3">
      <c r="B87" s="12" t="s">
        <v>23</v>
      </c>
      <c r="C87" s="12" t="s">
        <v>36</v>
      </c>
      <c r="D87" s="12" t="s">
        <v>39</v>
      </c>
      <c r="E87" s="21">
        <v>5915</v>
      </c>
      <c r="F87" s="26">
        <v>3</v>
      </c>
    </row>
    <row r="88" spans="2:6" x14ac:dyDescent="0.3">
      <c r="B88" s="13" t="s">
        <v>10</v>
      </c>
      <c r="C88" s="13" t="s">
        <v>29</v>
      </c>
      <c r="D88" s="13" t="s">
        <v>39</v>
      </c>
      <c r="E88" s="22">
        <v>5817</v>
      </c>
      <c r="F88" s="26">
        <v>12</v>
      </c>
    </row>
    <row r="89" spans="2:6" x14ac:dyDescent="0.3">
      <c r="B89" s="13" t="s">
        <v>10</v>
      </c>
      <c r="C89" s="13" t="s">
        <v>29</v>
      </c>
      <c r="D89" s="13" t="s">
        <v>27</v>
      </c>
      <c r="E89" s="22">
        <v>5775</v>
      </c>
      <c r="F89" s="26">
        <v>42</v>
      </c>
    </row>
    <row r="90" spans="2:6" x14ac:dyDescent="0.3">
      <c r="B90" s="13" t="s">
        <v>42</v>
      </c>
      <c r="C90" s="13" t="s">
        <v>36</v>
      </c>
      <c r="D90" s="13" t="s">
        <v>56</v>
      </c>
      <c r="E90" s="22">
        <v>5677</v>
      </c>
      <c r="F90" s="26">
        <v>258</v>
      </c>
    </row>
    <row r="91" spans="2:6" x14ac:dyDescent="0.3">
      <c r="B91" s="12" t="s">
        <v>10</v>
      </c>
      <c r="C91" s="12" t="s">
        <v>36</v>
      </c>
      <c r="D91" s="12" t="s">
        <v>14</v>
      </c>
      <c r="E91" s="21">
        <v>5670</v>
      </c>
      <c r="F91" s="26">
        <v>297</v>
      </c>
    </row>
    <row r="92" spans="2:6" x14ac:dyDescent="0.3">
      <c r="B92" s="12" t="s">
        <v>57</v>
      </c>
      <c r="C92" s="12" t="s">
        <v>36</v>
      </c>
      <c r="D92" s="12" t="s">
        <v>19</v>
      </c>
      <c r="E92" s="21">
        <v>5586</v>
      </c>
      <c r="F92" s="26">
        <v>525</v>
      </c>
    </row>
    <row r="93" spans="2:6" x14ac:dyDescent="0.3">
      <c r="B93" s="13" t="s">
        <v>42</v>
      </c>
      <c r="C93" s="13" t="s">
        <v>24</v>
      </c>
      <c r="D93" s="13" t="s">
        <v>54</v>
      </c>
      <c r="E93" s="22">
        <v>5551</v>
      </c>
      <c r="F93" s="26">
        <v>252</v>
      </c>
    </row>
    <row r="94" spans="2:6" x14ac:dyDescent="0.3">
      <c r="B94" s="12" t="s">
        <v>45</v>
      </c>
      <c r="C94" s="12" t="s">
        <v>36</v>
      </c>
      <c r="D94" s="12" t="s">
        <v>41</v>
      </c>
      <c r="E94" s="21">
        <v>5474</v>
      </c>
      <c r="F94" s="26">
        <v>168</v>
      </c>
    </row>
    <row r="95" spans="2:6" x14ac:dyDescent="0.3">
      <c r="B95" s="13" t="s">
        <v>10</v>
      </c>
      <c r="C95" s="13" t="s">
        <v>24</v>
      </c>
      <c r="D95" s="13" t="s">
        <v>30</v>
      </c>
      <c r="E95" s="22">
        <v>5439</v>
      </c>
      <c r="F95" s="26">
        <v>30</v>
      </c>
    </row>
    <row r="96" spans="2:6" x14ac:dyDescent="0.3">
      <c r="B96" s="12" t="s">
        <v>57</v>
      </c>
      <c r="C96" s="12" t="s">
        <v>52</v>
      </c>
      <c r="D96" s="12" t="s">
        <v>41</v>
      </c>
      <c r="E96" s="21">
        <v>5355</v>
      </c>
      <c r="F96" s="26">
        <v>204</v>
      </c>
    </row>
    <row r="97" spans="2:6" x14ac:dyDescent="0.3">
      <c r="B97" s="13" t="s">
        <v>42</v>
      </c>
      <c r="C97" s="13" t="s">
        <v>11</v>
      </c>
      <c r="D97" s="13" t="s">
        <v>53</v>
      </c>
      <c r="E97" s="22">
        <v>5306</v>
      </c>
      <c r="F97" s="26">
        <v>0</v>
      </c>
    </row>
    <row r="98" spans="2:6" x14ac:dyDescent="0.3">
      <c r="B98" s="12" t="s">
        <v>45</v>
      </c>
      <c r="C98" s="12" t="s">
        <v>29</v>
      </c>
      <c r="D98" s="12" t="s">
        <v>53</v>
      </c>
      <c r="E98" s="21">
        <v>5236</v>
      </c>
      <c r="F98" s="26">
        <v>51</v>
      </c>
    </row>
    <row r="99" spans="2:6" x14ac:dyDescent="0.3">
      <c r="B99" s="12" t="s">
        <v>42</v>
      </c>
      <c r="C99" s="12" t="s">
        <v>16</v>
      </c>
      <c r="D99" s="12" t="s">
        <v>56</v>
      </c>
      <c r="E99" s="21">
        <v>5194</v>
      </c>
      <c r="F99" s="26">
        <v>288</v>
      </c>
    </row>
    <row r="100" spans="2:6" x14ac:dyDescent="0.3">
      <c r="B100" s="12" t="s">
        <v>45</v>
      </c>
      <c r="C100" s="12" t="s">
        <v>36</v>
      </c>
      <c r="D100" s="12" t="s">
        <v>17</v>
      </c>
      <c r="E100" s="21">
        <v>5075</v>
      </c>
      <c r="F100" s="26">
        <v>21</v>
      </c>
    </row>
    <row r="101" spans="2:6" x14ac:dyDescent="0.3">
      <c r="B101" s="13" t="s">
        <v>10</v>
      </c>
      <c r="C101" s="13" t="s">
        <v>52</v>
      </c>
      <c r="D101" s="13" t="s">
        <v>35</v>
      </c>
      <c r="E101" s="22">
        <v>5019</v>
      </c>
      <c r="F101" s="26">
        <v>156</v>
      </c>
    </row>
    <row r="102" spans="2:6" x14ac:dyDescent="0.3">
      <c r="B102" s="13" t="s">
        <v>15</v>
      </c>
      <c r="C102" s="13" t="s">
        <v>24</v>
      </c>
      <c r="D102" s="13" t="s">
        <v>50</v>
      </c>
      <c r="E102" s="22">
        <v>5019</v>
      </c>
      <c r="F102" s="26">
        <v>150</v>
      </c>
    </row>
    <row r="103" spans="2:6" x14ac:dyDescent="0.3">
      <c r="B103" s="13" t="s">
        <v>15</v>
      </c>
      <c r="C103" s="13" t="s">
        <v>16</v>
      </c>
      <c r="D103" s="13" t="s">
        <v>39</v>
      </c>
      <c r="E103" s="22">
        <v>5012</v>
      </c>
      <c r="F103" s="26">
        <v>210</v>
      </c>
    </row>
    <row r="104" spans="2:6" x14ac:dyDescent="0.3">
      <c r="B104" s="13" t="s">
        <v>45</v>
      </c>
      <c r="C104" s="13" t="s">
        <v>11</v>
      </c>
      <c r="D104" s="13" t="s">
        <v>19</v>
      </c>
      <c r="E104" s="22">
        <v>4991</v>
      </c>
      <c r="F104" s="26">
        <v>12</v>
      </c>
    </row>
    <row r="105" spans="2:6" x14ac:dyDescent="0.3">
      <c r="B105" s="12" t="s">
        <v>57</v>
      </c>
      <c r="C105" s="12" t="s">
        <v>52</v>
      </c>
      <c r="D105" s="12" t="s">
        <v>53</v>
      </c>
      <c r="E105" s="21">
        <v>4991</v>
      </c>
      <c r="F105" s="26">
        <v>9</v>
      </c>
    </row>
    <row r="106" spans="2:6" x14ac:dyDescent="0.3">
      <c r="B106" s="13" t="s">
        <v>28</v>
      </c>
      <c r="C106" s="13" t="s">
        <v>24</v>
      </c>
      <c r="D106" s="13" t="s">
        <v>35</v>
      </c>
      <c r="E106" s="22">
        <v>4970</v>
      </c>
      <c r="F106" s="26">
        <v>156</v>
      </c>
    </row>
    <row r="107" spans="2:6" x14ac:dyDescent="0.3">
      <c r="B107" s="13" t="s">
        <v>49</v>
      </c>
      <c r="C107" s="13" t="s">
        <v>29</v>
      </c>
      <c r="D107" s="13" t="s">
        <v>53</v>
      </c>
      <c r="E107" s="22">
        <v>4956</v>
      </c>
      <c r="F107" s="26">
        <v>171</v>
      </c>
    </row>
    <row r="108" spans="2:6" x14ac:dyDescent="0.3">
      <c r="B108" s="13" t="s">
        <v>28</v>
      </c>
      <c r="C108" s="13" t="s">
        <v>11</v>
      </c>
      <c r="D108" s="13" t="s">
        <v>50</v>
      </c>
      <c r="E108" s="22">
        <v>4949</v>
      </c>
      <c r="F108" s="26">
        <v>189</v>
      </c>
    </row>
    <row r="109" spans="2:6" x14ac:dyDescent="0.3">
      <c r="B109" s="13" t="s">
        <v>23</v>
      </c>
      <c r="C109" s="13" t="s">
        <v>52</v>
      </c>
      <c r="D109" s="13" t="s">
        <v>50</v>
      </c>
      <c r="E109" s="22">
        <v>4935</v>
      </c>
      <c r="F109" s="26">
        <v>126</v>
      </c>
    </row>
    <row r="110" spans="2:6" x14ac:dyDescent="0.3">
      <c r="B110" s="13" t="s">
        <v>57</v>
      </c>
      <c r="C110" s="13" t="s">
        <v>29</v>
      </c>
      <c r="D110" s="13" t="s">
        <v>47</v>
      </c>
      <c r="E110" s="22">
        <v>4858</v>
      </c>
      <c r="F110" s="26">
        <v>279</v>
      </c>
    </row>
    <row r="111" spans="2:6" x14ac:dyDescent="0.3">
      <c r="B111" s="13" t="s">
        <v>48</v>
      </c>
      <c r="C111" s="13" t="s">
        <v>29</v>
      </c>
      <c r="D111" s="13" t="s">
        <v>27</v>
      </c>
      <c r="E111" s="22">
        <v>4802</v>
      </c>
      <c r="F111" s="26">
        <v>36</v>
      </c>
    </row>
    <row r="112" spans="2:6" x14ac:dyDescent="0.3">
      <c r="B112" s="12" t="s">
        <v>28</v>
      </c>
      <c r="C112" s="12" t="s">
        <v>16</v>
      </c>
      <c r="D112" s="12" t="s">
        <v>12</v>
      </c>
      <c r="E112" s="21">
        <v>4781</v>
      </c>
      <c r="F112" s="26">
        <v>123</v>
      </c>
    </row>
    <row r="113" spans="2:6" x14ac:dyDescent="0.3">
      <c r="B113" s="12" t="s">
        <v>23</v>
      </c>
      <c r="C113" s="12" t="s">
        <v>16</v>
      </c>
      <c r="D113" s="12" t="s">
        <v>14</v>
      </c>
      <c r="E113" s="21">
        <v>4760</v>
      </c>
      <c r="F113" s="26">
        <v>69</v>
      </c>
    </row>
    <row r="114" spans="2:6" x14ac:dyDescent="0.3">
      <c r="B114" s="13" t="s">
        <v>15</v>
      </c>
      <c r="C114" s="13" t="s">
        <v>16</v>
      </c>
      <c r="D114" s="13" t="s">
        <v>55</v>
      </c>
      <c r="E114" s="22">
        <v>4753</v>
      </c>
      <c r="F114" s="26">
        <v>300</v>
      </c>
    </row>
    <row r="115" spans="2:6" x14ac:dyDescent="0.3">
      <c r="B115" s="12" t="s">
        <v>45</v>
      </c>
      <c r="C115" s="12" t="s">
        <v>16</v>
      </c>
      <c r="D115" s="12" t="s">
        <v>37</v>
      </c>
      <c r="E115" s="21">
        <v>4753</v>
      </c>
      <c r="F115" s="26">
        <v>246</v>
      </c>
    </row>
    <row r="116" spans="2:6" x14ac:dyDescent="0.3">
      <c r="B116" s="13" t="s">
        <v>10</v>
      </c>
      <c r="C116" s="13" t="s">
        <v>16</v>
      </c>
      <c r="D116" s="13" t="s">
        <v>32</v>
      </c>
      <c r="E116" s="22">
        <v>4725</v>
      </c>
      <c r="F116" s="26">
        <v>174</v>
      </c>
    </row>
    <row r="117" spans="2:6" x14ac:dyDescent="0.3">
      <c r="B117" s="13" t="s">
        <v>57</v>
      </c>
      <c r="C117" s="13" t="s">
        <v>11</v>
      </c>
      <c r="D117" s="13" t="s">
        <v>50</v>
      </c>
      <c r="E117" s="22">
        <v>4683</v>
      </c>
      <c r="F117" s="26">
        <v>30</v>
      </c>
    </row>
    <row r="118" spans="2:6" x14ac:dyDescent="0.3">
      <c r="B118" s="12" t="s">
        <v>42</v>
      </c>
      <c r="C118" s="12" t="s">
        <v>16</v>
      </c>
      <c r="D118" s="12" t="s">
        <v>19</v>
      </c>
      <c r="E118" s="21">
        <v>4606</v>
      </c>
      <c r="F118" s="26">
        <v>63</v>
      </c>
    </row>
    <row r="119" spans="2:6" x14ac:dyDescent="0.3">
      <c r="B119" s="12" t="s">
        <v>49</v>
      </c>
      <c r="C119" s="12" t="s">
        <v>11</v>
      </c>
      <c r="D119" s="12" t="s">
        <v>54</v>
      </c>
      <c r="E119" s="21">
        <v>4592</v>
      </c>
      <c r="F119" s="26">
        <v>324</v>
      </c>
    </row>
    <row r="120" spans="2:6" x14ac:dyDescent="0.3">
      <c r="B120" s="12" t="s">
        <v>42</v>
      </c>
      <c r="C120" s="12" t="s">
        <v>16</v>
      </c>
      <c r="D120" s="12" t="s">
        <v>41</v>
      </c>
      <c r="E120" s="21">
        <v>4585</v>
      </c>
      <c r="F120" s="26">
        <v>240</v>
      </c>
    </row>
    <row r="121" spans="2:6" x14ac:dyDescent="0.3">
      <c r="B121" s="12" t="s">
        <v>42</v>
      </c>
      <c r="C121" s="12" t="s">
        <v>11</v>
      </c>
      <c r="D121" s="12" t="s">
        <v>35</v>
      </c>
      <c r="E121" s="21">
        <v>4487</v>
      </c>
      <c r="F121" s="26">
        <v>111</v>
      </c>
    </row>
    <row r="122" spans="2:6" x14ac:dyDescent="0.3">
      <c r="B122" s="12" t="s">
        <v>42</v>
      </c>
      <c r="C122" s="12" t="s">
        <v>11</v>
      </c>
      <c r="D122" s="12" t="s">
        <v>32</v>
      </c>
      <c r="E122" s="21">
        <v>4487</v>
      </c>
      <c r="F122" s="26">
        <v>333</v>
      </c>
    </row>
    <row r="123" spans="2:6" x14ac:dyDescent="0.3">
      <c r="B123" s="12" t="s">
        <v>45</v>
      </c>
      <c r="C123" s="12" t="s">
        <v>16</v>
      </c>
      <c r="D123" s="12" t="s">
        <v>54</v>
      </c>
      <c r="E123" s="21">
        <v>4480</v>
      </c>
      <c r="F123" s="26">
        <v>357</v>
      </c>
    </row>
    <row r="124" spans="2:6" x14ac:dyDescent="0.3">
      <c r="B124" s="13" t="s">
        <v>42</v>
      </c>
      <c r="C124" s="13" t="s">
        <v>29</v>
      </c>
      <c r="D124" s="13" t="s">
        <v>35</v>
      </c>
      <c r="E124" s="22">
        <v>4438</v>
      </c>
      <c r="F124" s="26">
        <v>246</v>
      </c>
    </row>
    <row r="125" spans="2:6" x14ac:dyDescent="0.3">
      <c r="B125" s="12" t="s">
        <v>10</v>
      </c>
      <c r="C125" s="12" t="s">
        <v>24</v>
      </c>
      <c r="D125" s="12" t="s">
        <v>14</v>
      </c>
      <c r="E125" s="21">
        <v>4424</v>
      </c>
      <c r="F125" s="26">
        <v>201</v>
      </c>
    </row>
    <row r="126" spans="2:6" x14ac:dyDescent="0.3">
      <c r="B126" s="13" t="s">
        <v>48</v>
      </c>
      <c r="C126" s="13" t="s">
        <v>36</v>
      </c>
      <c r="D126" s="13" t="s">
        <v>50</v>
      </c>
      <c r="E126" s="22">
        <v>4417</v>
      </c>
      <c r="F126" s="26">
        <v>153</v>
      </c>
    </row>
    <row r="127" spans="2:6" x14ac:dyDescent="0.3">
      <c r="B127" s="12" t="s">
        <v>48</v>
      </c>
      <c r="C127" s="12" t="s">
        <v>36</v>
      </c>
      <c r="D127" s="12" t="s">
        <v>37</v>
      </c>
      <c r="E127" s="21">
        <v>4326</v>
      </c>
      <c r="F127" s="26">
        <v>348</v>
      </c>
    </row>
    <row r="128" spans="2:6" x14ac:dyDescent="0.3">
      <c r="B128" s="13" t="s">
        <v>28</v>
      </c>
      <c r="C128" s="13" t="s">
        <v>24</v>
      </c>
      <c r="D128" s="13" t="s">
        <v>14</v>
      </c>
      <c r="E128" s="22">
        <v>4319</v>
      </c>
      <c r="F128" s="26">
        <v>30</v>
      </c>
    </row>
    <row r="129" spans="2:6" x14ac:dyDescent="0.3">
      <c r="B129" s="13" t="s">
        <v>20</v>
      </c>
      <c r="C129" s="13" t="s">
        <v>11</v>
      </c>
      <c r="D129" s="13" t="s">
        <v>30</v>
      </c>
      <c r="E129" s="22">
        <v>4305</v>
      </c>
      <c r="F129" s="26">
        <v>156</v>
      </c>
    </row>
    <row r="130" spans="2:6" x14ac:dyDescent="0.3">
      <c r="B130" s="12" t="s">
        <v>28</v>
      </c>
      <c r="C130" s="12" t="s">
        <v>52</v>
      </c>
      <c r="D130" s="12" t="s">
        <v>55</v>
      </c>
      <c r="E130" s="21">
        <v>4242</v>
      </c>
      <c r="F130" s="26">
        <v>207</v>
      </c>
    </row>
    <row r="131" spans="2:6" x14ac:dyDescent="0.3">
      <c r="B131" s="12" t="s">
        <v>20</v>
      </c>
      <c r="C131" s="12" t="s">
        <v>36</v>
      </c>
      <c r="D131" s="12" t="s">
        <v>51</v>
      </c>
      <c r="E131" s="21">
        <v>4137</v>
      </c>
      <c r="F131" s="26">
        <v>60</v>
      </c>
    </row>
    <row r="132" spans="2:6" x14ac:dyDescent="0.3">
      <c r="B132" s="13" t="s">
        <v>57</v>
      </c>
      <c r="C132" s="13" t="s">
        <v>52</v>
      </c>
      <c r="D132" s="13" t="s">
        <v>39</v>
      </c>
      <c r="E132" s="22">
        <v>4053</v>
      </c>
      <c r="F132" s="26">
        <v>24</v>
      </c>
    </row>
    <row r="133" spans="2:6" x14ac:dyDescent="0.3">
      <c r="B133" s="12" t="s">
        <v>10</v>
      </c>
      <c r="C133" s="12" t="s">
        <v>52</v>
      </c>
      <c r="D133" s="12" t="s">
        <v>41</v>
      </c>
      <c r="E133" s="21">
        <v>4018</v>
      </c>
      <c r="F133" s="26">
        <v>162</v>
      </c>
    </row>
    <row r="134" spans="2:6" x14ac:dyDescent="0.3">
      <c r="B134" s="12" t="s">
        <v>45</v>
      </c>
      <c r="C134" s="12" t="s">
        <v>29</v>
      </c>
      <c r="D134" s="12" t="s">
        <v>51</v>
      </c>
      <c r="E134" s="21">
        <v>4018</v>
      </c>
      <c r="F134" s="26">
        <v>171</v>
      </c>
    </row>
    <row r="135" spans="2:6" x14ac:dyDescent="0.3">
      <c r="B135" s="13" t="s">
        <v>48</v>
      </c>
      <c r="C135" s="13" t="s">
        <v>29</v>
      </c>
      <c r="D135" s="13" t="s">
        <v>33</v>
      </c>
      <c r="E135" s="22">
        <v>4018</v>
      </c>
      <c r="F135" s="26">
        <v>126</v>
      </c>
    </row>
    <row r="136" spans="2:6" x14ac:dyDescent="0.3">
      <c r="B136" s="13" t="s">
        <v>49</v>
      </c>
      <c r="C136" s="13" t="s">
        <v>11</v>
      </c>
      <c r="D136" s="13" t="s">
        <v>35</v>
      </c>
      <c r="E136" s="22">
        <v>3983</v>
      </c>
      <c r="F136" s="26">
        <v>144</v>
      </c>
    </row>
    <row r="137" spans="2:6" x14ac:dyDescent="0.3">
      <c r="B137" s="12" t="s">
        <v>23</v>
      </c>
      <c r="C137" s="12" t="s">
        <v>29</v>
      </c>
      <c r="D137" s="12" t="s">
        <v>19</v>
      </c>
      <c r="E137" s="21">
        <v>3976</v>
      </c>
      <c r="F137" s="26">
        <v>72</v>
      </c>
    </row>
    <row r="138" spans="2:6" x14ac:dyDescent="0.3">
      <c r="B138" s="12" t="s">
        <v>20</v>
      </c>
      <c r="C138" s="12" t="s">
        <v>29</v>
      </c>
      <c r="D138" s="12" t="s">
        <v>51</v>
      </c>
      <c r="E138" s="21">
        <v>3920</v>
      </c>
      <c r="F138" s="26">
        <v>306</v>
      </c>
    </row>
    <row r="139" spans="2:6" x14ac:dyDescent="0.3">
      <c r="B139" s="12" t="s">
        <v>28</v>
      </c>
      <c r="C139" s="12" t="s">
        <v>16</v>
      </c>
      <c r="D139" s="12" t="s">
        <v>55</v>
      </c>
      <c r="E139" s="21">
        <v>3864</v>
      </c>
      <c r="F139" s="26">
        <v>177</v>
      </c>
    </row>
    <row r="140" spans="2:6" x14ac:dyDescent="0.3">
      <c r="B140" s="13" t="s">
        <v>20</v>
      </c>
      <c r="C140" s="13" t="s">
        <v>36</v>
      </c>
      <c r="D140" s="13" t="s">
        <v>30</v>
      </c>
      <c r="E140" s="22">
        <v>3850</v>
      </c>
      <c r="F140" s="26">
        <v>102</v>
      </c>
    </row>
    <row r="141" spans="2:6" x14ac:dyDescent="0.3">
      <c r="B141" s="12" t="s">
        <v>42</v>
      </c>
      <c r="C141" s="12" t="s">
        <v>52</v>
      </c>
      <c r="D141" s="12" t="s">
        <v>27</v>
      </c>
      <c r="E141" s="21">
        <v>3829</v>
      </c>
      <c r="F141" s="26">
        <v>24</v>
      </c>
    </row>
    <row r="142" spans="2:6" x14ac:dyDescent="0.3">
      <c r="B142" s="13" t="s">
        <v>57</v>
      </c>
      <c r="C142" s="13" t="s">
        <v>16</v>
      </c>
      <c r="D142" s="13" t="s">
        <v>25</v>
      </c>
      <c r="E142" s="22">
        <v>3808</v>
      </c>
      <c r="F142" s="26">
        <v>279</v>
      </c>
    </row>
    <row r="143" spans="2:6" x14ac:dyDescent="0.3">
      <c r="B143" s="13" t="s">
        <v>10</v>
      </c>
      <c r="C143" s="13" t="s">
        <v>52</v>
      </c>
      <c r="D143" s="13" t="s">
        <v>33</v>
      </c>
      <c r="E143" s="22">
        <v>3794</v>
      </c>
      <c r="F143" s="26">
        <v>159</v>
      </c>
    </row>
    <row r="144" spans="2:6" x14ac:dyDescent="0.3">
      <c r="B144" s="13" t="s">
        <v>49</v>
      </c>
      <c r="C144" s="13" t="s">
        <v>24</v>
      </c>
      <c r="D144" s="13" t="s">
        <v>50</v>
      </c>
      <c r="E144" s="22">
        <v>3773</v>
      </c>
      <c r="F144" s="26">
        <v>165</v>
      </c>
    </row>
    <row r="145" spans="2:6" x14ac:dyDescent="0.3">
      <c r="B145" s="12" t="s">
        <v>28</v>
      </c>
      <c r="C145" s="12" t="s">
        <v>52</v>
      </c>
      <c r="D145" s="12" t="s">
        <v>35</v>
      </c>
      <c r="E145" s="21">
        <v>3759</v>
      </c>
      <c r="F145" s="26">
        <v>150</v>
      </c>
    </row>
    <row r="146" spans="2:6" x14ac:dyDescent="0.3">
      <c r="B146" s="13" t="s">
        <v>15</v>
      </c>
      <c r="C146" s="13" t="s">
        <v>36</v>
      </c>
      <c r="D146" s="13" t="s">
        <v>17</v>
      </c>
      <c r="E146" s="22">
        <v>3752</v>
      </c>
      <c r="F146" s="26">
        <v>213</v>
      </c>
    </row>
    <row r="147" spans="2:6" x14ac:dyDescent="0.3">
      <c r="B147" s="13" t="s">
        <v>49</v>
      </c>
      <c r="C147" s="13" t="s">
        <v>52</v>
      </c>
      <c r="D147" s="13" t="s">
        <v>56</v>
      </c>
      <c r="E147" s="22">
        <v>3689</v>
      </c>
      <c r="F147" s="26">
        <v>312</v>
      </c>
    </row>
    <row r="148" spans="2:6" x14ac:dyDescent="0.3">
      <c r="B148" s="13" t="s">
        <v>49</v>
      </c>
      <c r="C148" s="13" t="s">
        <v>29</v>
      </c>
      <c r="D148" s="13" t="s">
        <v>54</v>
      </c>
      <c r="E148" s="22">
        <v>3640</v>
      </c>
      <c r="F148" s="26">
        <v>51</v>
      </c>
    </row>
    <row r="149" spans="2:6" x14ac:dyDescent="0.3">
      <c r="B149" s="13" t="s">
        <v>15</v>
      </c>
      <c r="C149" s="13" t="s">
        <v>16</v>
      </c>
      <c r="D149" s="13" t="s">
        <v>12</v>
      </c>
      <c r="E149" s="22">
        <v>3598</v>
      </c>
      <c r="F149" s="26">
        <v>81</v>
      </c>
    </row>
    <row r="150" spans="2:6" x14ac:dyDescent="0.3">
      <c r="B150" s="13" t="s">
        <v>28</v>
      </c>
      <c r="C150" s="13" t="s">
        <v>11</v>
      </c>
      <c r="D150" s="13" t="s">
        <v>56</v>
      </c>
      <c r="E150" s="22">
        <v>3556</v>
      </c>
      <c r="F150" s="26">
        <v>459</v>
      </c>
    </row>
    <row r="151" spans="2:6" x14ac:dyDescent="0.3">
      <c r="B151" s="12" t="s">
        <v>48</v>
      </c>
      <c r="C151" s="12" t="s">
        <v>36</v>
      </c>
      <c r="D151" s="12" t="s">
        <v>21</v>
      </c>
      <c r="E151" s="21">
        <v>3549</v>
      </c>
      <c r="F151" s="26">
        <v>3</v>
      </c>
    </row>
    <row r="152" spans="2:6" x14ac:dyDescent="0.3">
      <c r="B152" s="12" t="s">
        <v>15</v>
      </c>
      <c r="C152" s="12" t="s">
        <v>52</v>
      </c>
      <c r="D152" s="12" t="s">
        <v>37</v>
      </c>
      <c r="E152" s="21">
        <v>3507</v>
      </c>
      <c r="F152" s="26">
        <v>288</v>
      </c>
    </row>
    <row r="153" spans="2:6" x14ac:dyDescent="0.3">
      <c r="B153" s="13" t="s">
        <v>57</v>
      </c>
      <c r="C153" s="13" t="s">
        <v>16</v>
      </c>
      <c r="D153" s="13" t="s">
        <v>19</v>
      </c>
      <c r="E153" s="22">
        <v>3472</v>
      </c>
      <c r="F153" s="26">
        <v>96</v>
      </c>
    </row>
    <row r="154" spans="2:6" x14ac:dyDescent="0.3">
      <c r="B154" s="13" t="s">
        <v>28</v>
      </c>
      <c r="C154" s="13" t="s">
        <v>52</v>
      </c>
      <c r="D154" s="13" t="s">
        <v>12</v>
      </c>
      <c r="E154" s="22">
        <v>3402</v>
      </c>
      <c r="F154" s="26">
        <v>366</v>
      </c>
    </row>
    <row r="155" spans="2:6" x14ac:dyDescent="0.3">
      <c r="B155" s="13" t="s">
        <v>23</v>
      </c>
      <c r="C155" s="13" t="s">
        <v>11</v>
      </c>
      <c r="D155" s="13" t="s">
        <v>44</v>
      </c>
      <c r="E155" s="22">
        <v>3388</v>
      </c>
      <c r="F155" s="26">
        <v>123</v>
      </c>
    </row>
    <row r="156" spans="2:6" x14ac:dyDescent="0.3">
      <c r="B156" s="12" t="s">
        <v>28</v>
      </c>
      <c r="C156" s="12" t="s">
        <v>52</v>
      </c>
      <c r="D156" s="12" t="s">
        <v>54</v>
      </c>
      <c r="E156" s="21">
        <v>3339</v>
      </c>
      <c r="F156" s="26">
        <v>75</v>
      </c>
    </row>
    <row r="157" spans="2:6" x14ac:dyDescent="0.3">
      <c r="B157" s="12" t="s">
        <v>49</v>
      </c>
      <c r="C157" s="12" t="s">
        <v>24</v>
      </c>
      <c r="D157" s="12" t="s">
        <v>30</v>
      </c>
      <c r="E157" s="21">
        <v>3339</v>
      </c>
      <c r="F157" s="26">
        <v>39</v>
      </c>
    </row>
    <row r="158" spans="2:6" x14ac:dyDescent="0.3">
      <c r="B158" s="12" t="s">
        <v>45</v>
      </c>
      <c r="C158" s="12" t="s">
        <v>24</v>
      </c>
      <c r="D158" s="12" t="s">
        <v>35</v>
      </c>
      <c r="E158" s="21">
        <v>3339</v>
      </c>
      <c r="F158" s="26">
        <v>348</v>
      </c>
    </row>
    <row r="159" spans="2:6" x14ac:dyDescent="0.3">
      <c r="B159" s="12" t="s">
        <v>42</v>
      </c>
      <c r="C159" s="12" t="s">
        <v>52</v>
      </c>
      <c r="D159" s="12" t="s">
        <v>17</v>
      </c>
      <c r="E159" s="21">
        <v>3262</v>
      </c>
      <c r="F159" s="26">
        <v>75</v>
      </c>
    </row>
    <row r="160" spans="2:6" x14ac:dyDescent="0.3">
      <c r="B160" s="13" t="s">
        <v>20</v>
      </c>
      <c r="C160" s="13" t="s">
        <v>29</v>
      </c>
      <c r="D160" s="13" t="s">
        <v>30</v>
      </c>
      <c r="E160" s="22">
        <v>3192</v>
      </c>
      <c r="F160" s="26">
        <v>72</v>
      </c>
    </row>
    <row r="161" spans="2:6" x14ac:dyDescent="0.3">
      <c r="B161" s="13" t="s">
        <v>10</v>
      </c>
      <c r="C161" s="13" t="s">
        <v>24</v>
      </c>
      <c r="D161" s="13" t="s">
        <v>55</v>
      </c>
      <c r="E161" s="22">
        <v>3164</v>
      </c>
      <c r="F161" s="26">
        <v>306</v>
      </c>
    </row>
    <row r="162" spans="2:6" x14ac:dyDescent="0.3">
      <c r="B162" s="12" t="s">
        <v>49</v>
      </c>
      <c r="C162" s="12" t="s">
        <v>52</v>
      </c>
      <c r="D162" s="12" t="s">
        <v>53</v>
      </c>
      <c r="E162" s="21">
        <v>3108</v>
      </c>
      <c r="F162" s="26">
        <v>54</v>
      </c>
    </row>
    <row r="163" spans="2:6" x14ac:dyDescent="0.3">
      <c r="B163" s="13" t="s">
        <v>10</v>
      </c>
      <c r="C163" s="13" t="s">
        <v>29</v>
      </c>
      <c r="D163" s="13" t="s">
        <v>56</v>
      </c>
      <c r="E163" s="22">
        <v>3101</v>
      </c>
      <c r="F163" s="26">
        <v>225</v>
      </c>
    </row>
    <row r="164" spans="2:6" x14ac:dyDescent="0.3">
      <c r="B164" s="13" t="s">
        <v>48</v>
      </c>
      <c r="C164" s="13" t="s">
        <v>24</v>
      </c>
      <c r="D164" s="13" t="s">
        <v>37</v>
      </c>
      <c r="E164" s="22">
        <v>3094</v>
      </c>
      <c r="F164" s="26">
        <v>246</v>
      </c>
    </row>
    <row r="165" spans="2:6" x14ac:dyDescent="0.3">
      <c r="B165" s="13" t="s">
        <v>57</v>
      </c>
      <c r="C165" s="13" t="s">
        <v>11</v>
      </c>
      <c r="D165" s="13" t="s">
        <v>56</v>
      </c>
      <c r="E165" s="22">
        <v>3059</v>
      </c>
      <c r="F165" s="26">
        <v>27</v>
      </c>
    </row>
    <row r="166" spans="2:6" x14ac:dyDescent="0.3">
      <c r="B166" s="12" t="s">
        <v>28</v>
      </c>
      <c r="C166" s="12" t="s">
        <v>29</v>
      </c>
      <c r="D166" s="12" t="s">
        <v>54</v>
      </c>
      <c r="E166" s="21">
        <v>3052</v>
      </c>
      <c r="F166" s="26">
        <v>378</v>
      </c>
    </row>
    <row r="167" spans="2:6" x14ac:dyDescent="0.3">
      <c r="B167" s="12" t="s">
        <v>28</v>
      </c>
      <c r="C167" s="12" t="s">
        <v>29</v>
      </c>
      <c r="D167" s="12" t="s">
        <v>51</v>
      </c>
      <c r="E167" s="21">
        <v>2989</v>
      </c>
      <c r="F167" s="26">
        <v>3</v>
      </c>
    </row>
    <row r="168" spans="2:6" x14ac:dyDescent="0.3">
      <c r="B168" s="12" t="s">
        <v>20</v>
      </c>
      <c r="C168" s="12" t="s">
        <v>24</v>
      </c>
      <c r="D168" s="12" t="s">
        <v>17</v>
      </c>
      <c r="E168" s="21">
        <v>2954</v>
      </c>
      <c r="F168" s="26">
        <v>189</v>
      </c>
    </row>
    <row r="169" spans="2:6" x14ac:dyDescent="0.3">
      <c r="B169" s="12" t="s">
        <v>23</v>
      </c>
      <c r="C169" s="12" t="s">
        <v>11</v>
      </c>
      <c r="D169" s="12" t="s">
        <v>47</v>
      </c>
      <c r="E169" s="21">
        <v>2933</v>
      </c>
      <c r="F169" s="26">
        <v>9</v>
      </c>
    </row>
    <row r="170" spans="2:6" x14ac:dyDescent="0.3">
      <c r="B170" s="13" t="s">
        <v>20</v>
      </c>
      <c r="C170" s="13" t="s">
        <v>11</v>
      </c>
      <c r="D170" s="13" t="s">
        <v>56</v>
      </c>
      <c r="E170" s="22">
        <v>2919</v>
      </c>
      <c r="F170" s="26">
        <v>45</v>
      </c>
    </row>
    <row r="171" spans="2:6" x14ac:dyDescent="0.3">
      <c r="B171" s="12" t="s">
        <v>49</v>
      </c>
      <c r="C171" s="12" t="s">
        <v>52</v>
      </c>
      <c r="D171" s="12" t="s">
        <v>35</v>
      </c>
      <c r="E171" s="21">
        <v>2919</v>
      </c>
      <c r="F171" s="26">
        <v>93</v>
      </c>
    </row>
    <row r="172" spans="2:6" x14ac:dyDescent="0.3">
      <c r="B172" s="12" t="s">
        <v>45</v>
      </c>
      <c r="C172" s="12" t="s">
        <v>52</v>
      </c>
      <c r="D172" s="12" t="s">
        <v>54</v>
      </c>
      <c r="E172" s="21">
        <v>2891</v>
      </c>
      <c r="F172" s="26">
        <v>102</v>
      </c>
    </row>
    <row r="173" spans="2:6" x14ac:dyDescent="0.3">
      <c r="B173" s="12" t="s">
        <v>42</v>
      </c>
      <c r="C173" s="12" t="s">
        <v>24</v>
      </c>
      <c r="D173" s="12" t="s">
        <v>41</v>
      </c>
      <c r="E173" s="21">
        <v>2870</v>
      </c>
      <c r="F173" s="26">
        <v>300</v>
      </c>
    </row>
    <row r="174" spans="2:6" x14ac:dyDescent="0.3">
      <c r="B174" s="12" t="s">
        <v>48</v>
      </c>
      <c r="C174" s="12" t="s">
        <v>11</v>
      </c>
      <c r="D174" s="12" t="s">
        <v>27</v>
      </c>
      <c r="E174" s="21">
        <v>2863</v>
      </c>
      <c r="F174" s="26">
        <v>42</v>
      </c>
    </row>
    <row r="175" spans="2:6" x14ac:dyDescent="0.3">
      <c r="B175" s="13" t="s">
        <v>20</v>
      </c>
      <c r="C175" s="13" t="s">
        <v>11</v>
      </c>
      <c r="D175" s="13" t="s">
        <v>53</v>
      </c>
      <c r="E175" s="22">
        <v>2856</v>
      </c>
      <c r="F175" s="26">
        <v>246</v>
      </c>
    </row>
    <row r="176" spans="2:6" x14ac:dyDescent="0.3">
      <c r="B176" s="13" t="s">
        <v>42</v>
      </c>
      <c r="C176" s="13" t="s">
        <v>16</v>
      </c>
      <c r="D176" s="13" t="s">
        <v>51</v>
      </c>
      <c r="E176" s="22">
        <v>2793</v>
      </c>
      <c r="F176" s="26">
        <v>114</v>
      </c>
    </row>
    <row r="177" spans="2:6" x14ac:dyDescent="0.3">
      <c r="B177" s="12" t="s">
        <v>10</v>
      </c>
      <c r="C177" s="12" t="s">
        <v>52</v>
      </c>
      <c r="D177" s="12" t="s">
        <v>50</v>
      </c>
      <c r="E177" s="21">
        <v>2779</v>
      </c>
      <c r="F177" s="26">
        <v>75</v>
      </c>
    </row>
    <row r="178" spans="2:6" x14ac:dyDescent="0.3">
      <c r="B178" s="13" t="s">
        <v>45</v>
      </c>
      <c r="C178" s="13" t="s">
        <v>16</v>
      </c>
      <c r="D178" s="13" t="s">
        <v>21</v>
      </c>
      <c r="E178" s="22">
        <v>2744</v>
      </c>
      <c r="F178" s="26">
        <v>9</v>
      </c>
    </row>
    <row r="179" spans="2:6" x14ac:dyDescent="0.3">
      <c r="B179" s="12" t="s">
        <v>20</v>
      </c>
      <c r="C179" s="12" t="s">
        <v>11</v>
      </c>
      <c r="D179" s="12" t="s">
        <v>50</v>
      </c>
      <c r="E179" s="21">
        <v>2737</v>
      </c>
      <c r="F179" s="26">
        <v>93</v>
      </c>
    </row>
    <row r="180" spans="2:6" x14ac:dyDescent="0.3">
      <c r="B180" s="12" t="s">
        <v>15</v>
      </c>
      <c r="C180" s="12" t="s">
        <v>16</v>
      </c>
      <c r="D180" s="12" t="s">
        <v>44</v>
      </c>
      <c r="E180" s="21">
        <v>2702</v>
      </c>
      <c r="F180" s="26">
        <v>363</v>
      </c>
    </row>
    <row r="181" spans="2:6" x14ac:dyDescent="0.3">
      <c r="B181" s="12" t="s">
        <v>28</v>
      </c>
      <c r="C181" s="12" t="s">
        <v>36</v>
      </c>
      <c r="D181" s="12" t="s">
        <v>37</v>
      </c>
      <c r="E181" s="21">
        <v>2681</v>
      </c>
      <c r="F181" s="26">
        <v>54</v>
      </c>
    </row>
    <row r="182" spans="2:6" x14ac:dyDescent="0.3">
      <c r="B182" s="12" t="s">
        <v>20</v>
      </c>
      <c r="C182" s="12" t="s">
        <v>36</v>
      </c>
      <c r="D182" s="12" t="s">
        <v>32</v>
      </c>
      <c r="E182" s="21">
        <v>2646</v>
      </c>
      <c r="F182" s="26">
        <v>120</v>
      </c>
    </row>
    <row r="183" spans="2:6" x14ac:dyDescent="0.3">
      <c r="B183" s="12" t="s">
        <v>42</v>
      </c>
      <c r="C183" s="12" t="s">
        <v>24</v>
      </c>
      <c r="D183" s="12" t="s">
        <v>25</v>
      </c>
      <c r="E183" s="21">
        <v>2646</v>
      </c>
      <c r="F183" s="26">
        <v>177</v>
      </c>
    </row>
    <row r="184" spans="2:6" x14ac:dyDescent="0.3">
      <c r="B184" s="12" t="s">
        <v>20</v>
      </c>
      <c r="C184" s="12" t="s">
        <v>29</v>
      </c>
      <c r="D184" s="12" t="s">
        <v>25</v>
      </c>
      <c r="E184" s="21">
        <v>2639</v>
      </c>
      <c r="F184" s="26">
        <v>204</v>
      </c>
    </row>
    <row r="185" spans="2:6" x14ac:dyDescent="0.3">
      <c r="B185" s="13" t="s">
        <v>49</v>
      </c>
      <c r="C185" s="13" t="s">
        <v>52</v>
      </c>
      <c r="D185" s="13" t="s">
        <v>44</v>
      </c>
      <c r="E185" s="22">
        <v>2583</v>
      </c>
      <c r="F185" s="26">
        <v>18</v>
      </c>
    </row>
    <row r="186" spans="2:6" x14ac:dyDescent="0.3">
      <c r="B186" s="13" t="s">
        <v>57</v>
      </c>
      <c r="C186" s="13" t="s">
        <v>16</v>
      </c>
      <c r="D186" s="13" t="s">
        <v>27</v>
      </c>
      <c r="E186" s="22">
        <v>2562</v>
      </c>
      <c r="F186" s="26">
        <v>6</v>
      </c>
    </row>
    <row r="187" spans="2:6" x14ac:dyDescent="0.3">
      <c r="B187" s="13" t="s">
        <v>10</v>
      </c>
      <c r="C187" s="13" t="s">
        <v>36</v>
      </c>
      <c r="D187" s="13" t="s">
        <v>30</v>
      </c>
      <c r="E187" s="22">
        <v>2541</v>
      </c>
      <c r="F187" s="26">
        <v>90</v>
      </c>
    </row>
    <row r="188" spans="2:6" x14ac:dyDescent="0.3">
      <c r="B188" s="13" t="s">
        <v>10</v>
      </c>
      <c r="C188" s="13" t="s">
        <v>36</v>
      </c>
      <c r="D188" s="13" t="s">
        <v>54</v>
      </c>
      <c r="E188" s="22">
        <v>2541</v>
      </c>
      <c r="F188" s="26">
        <v>45</v>
      </c>
    </row>
    <row r="189" spans="2:6" x14ac:dyDescent="0.3">
      <c r="B189" s="12" t="s">
        <v>42</v>
      </c>
      <c r="C189" s="12" t="s">
        <v>16</v>
      </c>
      <c r="D189" s="12" t="s">
        <v>55</v>
      </c>
      <c r="E189" s="21">
        <v>2478</v>
      </c>
      <c r="F189" s="26">
        <v>21</v>
      </c>
    </row>
    <row r="190" spans="2:6" x14ac:dyDescent="0.3">
      <c r="B190" s="13" t="s">
        <v>57</v>
      </c>
      <c r="C190" s="13" t="s">
        <v>24</v>
      </c>
      <c r="D190" s="13" t="s">
        <v>54</v>
      </c>
      <c r="E190" s="22">
        <v>2471</v>
      </c>
      <c r="F190" s="26">
        <v>342</v>
      </c>
    </row>
    <row r="191" spans="2:6" x14ac:dyDescent="0.3">
      <c r="B191" s="12" t="s">
        <v>49</v>
      </c>
      <c r="C191" s="12" t="s">
        <v>16</v>
      </c>
      <c r="D191" s="12" t="s">
        <v>30</v>
      </c>
      <c r="E191" s="21">
        <v>2464</v>
      </c>
      <c r="F191" s="26">
        <v>234</v>
      </c>
    </row>
    <row r="192" spans="2:6" x14ac:dyDescent="0.3">
      <c r="B192" s="13" t="s">
        <v>20</v>
      </c>
      <c r="C192" s="13" t="s">
        <v>36</v>
      </c>
      <c r="D192" s="13" t="s">
        <v>53</v>
      </c>
      <c r="E192" s="22">
        <v>2436</v>
      </c>
      <c r="F192" s="26">
        <v>99</v>
      </c>
    </row>
    <row r="193" spans="2:6" x14ac:dyDescent="0.3">
      <c r="B193" s="13" t="s">
        <v>20</v>
      </c>
      <c r="C193" s="13" t="s">
        <v>16</v>
      </c>
      <c r="D193" s="13" t="s">
        <v>55</v>
      </c>
      <c r="E193" s="22">
        <v>2429</v>
      </c>
      <c r="F193" s="26">
        <v>144</v>
      </c>
    </row>
    <row r="194" spans="2:6" x14ac:dyDescent="0.3">
      <c r="B194" s="13" t="s">
        <v>49</v>
      </c>
      <c r="C194" s="13" t="s">
        <v>16</v>
      </c>
      <c r="D194" s="13" t="s">
        <v>19</v>
      </c>
      <c r="E194" s="22">
        <v>2415</v>
      </c>
      <c r="F194" s="26">
        <v>255</v>
      </c>
    </row>
    <row r="195" spans="2:6" x14ac:dyDescent="0.3">
      <c r="B195" s="13" t="s">
        <v>45</v>
      </c>
      <c r="C195" s="13" t="s">
        <v>16</v>
      </c>
      <c r="D195" s="13" t="s">
        <v>25</v>
      </c>
      <c r="E195" s="22">
        <v>2415</v>
      </c>
      <c r="F195" s="26">
        <v>15</v>
      </c>
    </row>
    <row r="196" spans="2:6" x14ac:dyDescent="0.3">
      <c r="B196" s="12" t="s">
        <v>20</v>
      </c>
      <c r="C196" s="12" t="s">
        <v>36</v>
      </c>
      <c r="D196" s="12" t="s">
        <v>35</v>
      </c>
      <c r="E196" s="21">
        <v>2408</v>
      </c>
      <c r="F196" s="26">
        <v>9</v>
      </c>
    </row>
    <row r="197" spans="2:6" x14ac:dyDescent="0.3">
      <c r="B197" s="12" t="s">
        <v>23</v>
      </c>
      <c r="C197" s="12" t="s">
        <v>11</v>
      </c>
      <c r="D197" s="12" t="s">
        <v>53</v>
      </c>
      <c r="E197" s="21">
        <v>2324</v>
      </c>
      <c r="F197" s="26">
        <v>177</v>
      </c>
    </row>
    <row r="198" spans="2:6" x14ac:dyDescent="0.3">
      <c r="B198" s="12" t="s">
        <v>57</v>
      </c>
      <c r="C198" s="12" t="s">
        <v>24</v>
      </c>
      <c r="D198" s="12" t="s">
        <v>50</v>
      </c>
      <c r="E198" s="21">
        <v>2317</v>
      </c>
      <c r="F198" s="26">
        <v>261</v>
      </c>
    </row>
    <row r="199" spans="2:6" x14ac:dyDescent="0.3">
      <c r="B199" s="12" t="s">
        <v>28</v>
      </c>
      <c r="C199" s="12" t="s">
        <v>36</v>
      </c>
      <c r="D199" s="12" t="s">
        <v>14</v>
      </c>
      <c r="E199" s="21">
        <v>2317</v>
      </c>
      <c r="F199" s="26">
        <v>123</v>
      </c>
    </row>
    <row r="200" spans="2:6" x14ac:dyDescent="0.3">
      <c r="B200" s="13" t="s">
        <v>10</v>
      </c>
      <c r="C200" s="13" t="s">
        <v>52</v>
      </c>
      <c r="D200" s="13" t="s">
        <v>55</v>
      </c>
      <c r="E200" s="22">
        <v>2289</v>
      </c>
      <c r="F200" s="26">
        <v>135</v>
      </c>
    </row>
    <row r="201" spans="2:6" x14ac:dyDescent="0.3">
      <c r="B201" s="13" t="s">
        <v>10</v>
      </c>
      <c r="C201" s="13" t="s">
        <v>16</v>
      </c>
      <c r="D201" s="13" t="s">
        <v>12</v>
      </c>
      <c r="E201" s="22">
        <v>2275</v>
      </c>
      <c r="F201" s="26">
        <v>447</v>
      </c>
    </row>
    <row r="202" spans="2:6" x14ac:dyDescent="0.3">
      <c r="B202" s="13" t="s">
        <v>15</v>
      </c>
      <c r="C202" s="13" t="s">
        <v>36</v>
      </c>
      <c r="D202" s="13" t="s">
        <v>55</v>
      </c>
      <c r="E202" s="22">
        <v>2268</v>
      </c>
      <c r="F202" s="26">
        <v>63</v>
      </c>
    </row>
    <row r="203" spans="2:6" x14ac:dyDescent="0.3">
      <c r="B203" s="13" t="s">
        <v>42</v>
      </c>
      <c r="C203" s="13" t="s">
        <v>52</v>
      </c>
      <c r="D203" s="13" t="s">
        <v>33</v>
      </c>
      <c r="E203" s="22">
        <v>2226</v>
      </c>
      <c r="F203" s="26">
        <v>48</v>
      </c>
    </row>
    <row r="204" spans="2:6" x14ac:dyDescent="0.3">
      <c r="B204" s="13" t="s">
        <v>28</v>
      </c>
      <c r="C204" s="13" t="s">
        <v>52</v>
      </c>
      <c r="D204" s="13" t="s">
        <v>32</v>
      </c>
      <c r="E204" s="22">
        <v>2219</v>
      </c>
      <c r="F204" s="26">
        <v>75</v>
      </c>
    </row>
    <row r="205" spans="2:6" x14ac:dyDescent="0.3">
      <c r="B205" s="13" t="s">
        <v>49</v>
      </c>
      <c r="C205" s="13" t="s">
        <v>52</v>
      </c>
      <c r="D205" s="13" t="s">
        <v>50</v>
      </c>
      <c r="E205" s="22">
        <v>2212</v>
      </c>
      <c r="F205" s="26">
        <v>117</v>
      </c>
    </row>
    <row r="206" spans="2:6" x14ac:dyDescent="0.3">
      <c r="B206" s="12" t="s">
        <v>57</v>
      </c>
      <c r="C206" s="12" t="s">
        <v>36</v>
      </c>
      <c r="D206" s="12" t="s">
        <v>39</v>
      </c>
      <c r="E206" s="21">
        <v>2205</v>
      </c>
      <c r="F206" s="26">
        <v>141</v>
      </c>
    </row>
    <row r="207" spans="2:6" x14ac:dyDescent="0.3">
      <c r="B207" s="13" t="s">
        <v>42</v>
      </c>
      <c r="C207" s="13" t="s">
        <v>52</v>
      </c>
      <c r="D207" s="13" t="s">
        <v>44</v>
      </c>
      <c r="E207" s="22">
        <v>2205</v>
      </c>
      <c r="F207" s="26">
        <v>138</v>
      </c>
    </row>
    <row r="208" spans="2:6" x14ac:dyDescent="0.3">
      <c r="B208" s="12" t="s">
        <v>42</v>
      </c>
      <c r="C208" s="12" t="s">
        <v>24</v>
      </c>
      <c r="D208" s="12" t="s">
        <v>37</v>
      </c>
      <c r="E208" s="21">
        <v>2149</v>
      </c>
      <c r="F208" s="26">
        <v>117</v>
      </c>
    </row>
    <row r="209" spans="2:6" x14ac:dyDescent="0.3">
      <c r="B209" s="12" t="s">
        <v>20</v>
      </c>
      <c r="C209" s="12" t="s">
        <v>24</v>
      </c>
      <c r="D209" s="12" t="s">
        <v>30</v>
      </c>
      <c r="E209" s="21">
        <v>2142</v>
      </c>
      <c r="F209" s="26">
        <v>114</v>
      </c>
    </row>
    <row r="210" spans="2:6" x14ac:dyDescent="0.3">
      <c r="B210" s="13" t="s">
        <v>42</v>
      </c>
      <c r="C210" s="13" t="s">
        <v>16</v>
      </c>
      <c r="D210" s="13" t="s">
        <v>32</v>
      </c>
      <c r="E210" s="22">
        <v>2135</v>
      </c>
      <c r="F210" s="26">
        <v>27</v>
      </c>
    </row>
    <row r="211" spans="2:6" x14ac:dyDescent="0.3">
      <c r="B211" s="13" t="s">
        <v>49</v>
      </c>
      <c r="C211" s="13" t="s">
        <v>16</v>
      </c>
      <c r="D211" s="13" t="s">
        <v>54</v>
      </c>
      <c r="E211" s="22">
        <v>2114</v>
      </c>
      <c r="F211" s="26">
        <v>66</v>
      </c>
    </row>
    <row r="212" spans="2:6" x14ac:dyDescent="0.3">
      <c r="B212" s="12" t="s">
        <v>23</v>
      </c>
      <c r="C212" s="12" t="s">
        <v>16</v>
      </c>
      <c r="D212" s="12" t="s">
        <v>27</v>
      </c>
      <c r="E212" s="21">
        <v>2114</v>
      </c>
      <c r="F212" s="26">
        <v>186</v>
      </c>
    </row>
    <row r="213" spans="2:6" x14ac:dyDescent="0.3">
      <c r="B213" s="12" t="s">
        <v>28</v>
      </c>
      <c r="C213" s="12" t="s">
        <v>29</v>
      </c>
      <c r="D213" s="12" t="s">
        <v>30</v>
      </c>
      <c r="E213" s="21">
        <v>2100</v>
      </c>
      <c r="F213" s="26">
        <v>414</v>
      </c>
    </row>
    <row r="214" spans="2:6" x14ac:dyDescent="0.3">
      <c r="B214" s="13" t="s">
        <v>15</v>
      </c>
      <c r="C214" s="13" t="s">
        <v>16</v>
      </c>
      <c r="D214" s="13" t="s">
        <v>54</v>
      </c>
      <c r="E214" s="22">
        <v>2023</v>
      </c>
      <c r="F214" s="26">
        <v>168</v>
      </c>
    </row>
    <row r="215" spans="2:6" x14ac:dyDescent="0.3">
      <c r="B215" s="13" t="s">
        <v>49</v>
      </c>
      <c r="C215" s="13" t="s">
        <v>16</v>
      </c>
      <c r="D215" s="13" t="s">
        <v>50</v>
      </c>
      <c r="E215" s="22">
        <v>2023</v>
      </c>
      <c r="F215" s="26">
        <v>78</v>
      </c>
    </row>
    <row r="216" spans="2:6" x14ac:dyDescent="0.3">
      <c r="B216" s="12" t="s">
        <v>48</v>
      </c>
      <c r="C216" s="12" t="s">
        <v>29</v>
      </c>
      <c r="D216" s="12" t="s">
        <v>32</v>
      </c>
      <c r="E216" s="21">
        <v>2016</v>
      </c>
      <c r="F216" s="26">
        <v>117</v>
      </c>
    </row>
    <row r="217" spans="2:6" x14ac:dyDescent="0.3">
      <c r="B217" s="13" t="s">
        <v>15</v>
      </c>
      <c r="C217" s="13" t="s">
        <v>52</v>
      </c>
      <c r="D217" s="13" t="s">
        <v>32</v>
      </c>
      <c r="E217" s="22">
        <v>2009</v>
      </c>
      <c r="F217" s="26">
        <v>219</v>
      </c>
    </row>
    <row r="218" spans="2:6" x14ac:dyDescent="0.3">
      <c r="B218" s="12" t="s">
        <v>10</v>
      </c>
      <c r="C218" s="12" t="s">
        <v>36</v>
      </c>
      <c r="D218" s="12" t="s">
        <v>37</v>
      </c>
      <c r="E218" s="21">
        <v>1988</v>
      </c>
      <c r="F218" s="26">
        <v>39</v>
      </c>
    </row>
    <row r="219" spans="2:6" x14ac:dyDescent="0.3">
      <c r="B219" s="13" t="s">
        <v>57</v>
      </c>
      <c r="C219" s="13" t="s">
        <v>16</v>
      </c>
      <c r="D219" s="13" t="s">
        <v>44</v>
      </c>
      <c r="E219" s="22">
        <v>1974</v>
      </c>
      <c r="F219" s="26">
        <v>195</v>
      </c>
    </row>
    <row r="220" spans="2:6" x14ac:dyDescent="0.3">
      <c r="B220" s="12" t="s">
        <v>42</v>
      </c>
      <c r="C220" s="12" t="s">
        <v>52</v>
      </c>
      <c r="D220" s="12" t="s">
        <v>19</v>
      </c>
      <c r="E220" s="21">
        <v>1932</v>
      </c>
      <c r="F220" s="26">
        <v>369</v>
      </c>
    </row>
    <row r="221" spans="2:6" x14ac:dyDescent="0.3">
      <c r="B221" s="13" t="s">
        <v>23</v>
      </c>
      <c r="C221" s="13" t="s">
        <v>24</v>
      </c>
      <c r="D221" s="13" t="s">
        <v>41</v>
      </c>
      <c r="E221" s="22">
        <v>1925</v>
      </c>
      <c r="F221" s="26">
        <v>192</v>
      </c>
    </row>
    <row r="222" spans="2:6" x14ac:dyDescent="0.3">
      <c r="B222" s="13" t="s">
        <v>28</v>
      </c>
      <c r="C222" s="13" t="s">
        <v>11</v>
      </c>
      <c r="D222" s="13" t="s">
        <v>32</v>
      </c>
      <c r="E222" s="22">
        <v>1904</v>
      </c>
      <c r="F222" s="26">
        <v>405</v>
      </c>
    </row>
    <row r="223" spans="2:6" x14ac:dyDescent="0.3">
      <c r="B223" s="13" t="s">
        <v>15</v>
      </c>
      <c r="C223" s="13" t="s">
        <v>11</v>
      </c>
      <c r="D223" s="13" t="s">
        <v>39</v>
      </c>
      <c r="E223" s="22">
        <v>1890</v>
      </c>
      <c r="F223" s="26">
        <v>195</v>
      </c>
    </row>
    <row r="224" spans="2:6" x14ac:dyDescent="0.3">
      <c r="B224" s="12" t="s">
        <v>48</v>
      </c>
      <c r="C224" s="12" t="s">
        <v>29</v>
      </c>
      <c r="D224" s="12" t="s">
        <v>30</v>
      </c>
      <c r="E224" s="21">
        <v>1785</v>
      </c>
      <c r="F224" s="26">
        <v>462</v>
      </c>
    </row>
    <row r="225" spans="2:6" x14ac:dyDescent="0.3">
      <c r="B225" s="12" t="s">
        <v>42</v>
      </c>
      <c r="C225" s="12" t="s">
        <v>36</v>
      </c>
      <c r="D225" s="12" t="s">
        <v>25</v>
      </c>
      <c r="E225" s="21">
        <v>1778</v>
      </c>
      <c r="F225" s="26">
        <v>270</v>
      </c>
    </row>
    <row r="226" spans="2:6" x14ac:dyDescent="0.3">
      <c r="B226" s="13" t="s">
        <v>15</v>
      </c>
      <c r="C226" s="13" t="s">
        <v>11</v>
      </c>
      <c r="D226" s="13" t="s">
        <v>41</v>
      </c>
      <c r="E226" s="22">
        <v>1771</v>
      </c>
      <c r="F226" s="26">
        <v>204</v>
      </c>
    </row>
    <row r="227" spans="2:6" x14ac:dyDescent="0.3">
      <c r="B227" s="13" t="s">
        <v>15</v>
      </c>
      <c r="C227" s="13" t="s">
        <v>36</v>
      </c>
      <c r="D227" s="13" t="s">
        <v>50</v>
      </c>
      <c r="E227" s="22">
        <v>1701</v>
      </c>
      <c r="F227" s="26">
        <v>234</v>
      </c>
    </row>
    <row r="228" spans="2:6" x14ac:dyDescent="0.3">
      <c r="B228" s="13" t="s">
        <v>45</v>
      </c>
      <c r="C228" s="13" t="s">
        <v>52</v>
      </c>
      <c r="D228" s="13" t="s">
        <v>33</v>
      </c>
      <c r="E228" s="22">
        <v>1652</v>
      </c>
      <c r="F228" s="26">
        <v>93</v>
      </c>
    </row>
    <row r="229" spans="2:6" x14ac:dyDescent="0.3">
      <c r="B229" s="13" t="s">
        <v>49</v>
      </c>
      <c r="C229" s="13" t="s">
        <v>29</v>
      </c>
      <c r="D229" s="13" t="s">
        <v>56</v>
      </c>
      <c r="E229" s="22">
        <v>1652</v>
      </c>
      <c r="F229" s="26">
        <v>102</v>
      </c>
    </row>
    <row r="230" spans="2:6" x14ac:dyDescent="0.3">
      <c r="B230" s="13" t="s">
        <v>28</v>
      </c>
      <c r="C230" s="13" t="s">
        <v>29</v>
      </c>
      <c r="D230" s="13" t="s">
        <v>12</v>
      </c>
      <c r="E230" s="22">
        <v>1638</v>
      </c>
      <c r="F230" s="26">
        <v>63</v>
      </c>
    </row>
    <row r="231" spans="2:6" x14ac:dyDescent="0.3">
      <c r="B231" s="13" t="s">
        <v>10</v>
      </c>
      <c r="C231" s="13" t="s">
        <v>16</v>
      </c>
      <c r="D231" s="13" t="s">
        <v>51</v>
      </c>
      <c r="E231" s="22">
        <v>1638</v>
      </c>
      <c r="F231" s="26">
        <v>48</v>
      </c>
    </row>
    <row r="232" spans="2:6" x14ac:dyDescent="0.3">
      <c r="B232" s="12" t="s">
        <v>10</v>
      </c>
      <c r="C232" s="12" t="s">
        <v>11</v>
      </c>
      <c r="D232" s="12" t="s">
        <v>12</v>
      </c>
      <c r="E232" s="21">
        <v>1624</v>
      </c>
      <c r="F232" s="26">
        <v>114</v>
      </c>
    </row>
    <row r="233" spans="2:6" x14ac:dyDescent="0.3">
      <c r="B233" s="13" t="s">
        <v>10</v>
      </c>
      <c r="C233" s="13" t="s">
        <v>16</v>
      </c>
      <c r="D233" s="13" t="s">
        <v>54</v>
      </c>
      <c r="E233" s="22">
        <v>1617</v>
      </c>
      <c r="F233" s="26">
        <v>126</v>
      </c>
    </row>
    <row r="234" spans="2:6" x14ac:dyDescent="0.3">
      <c r="B234" s="13" t="s">
        <v>48</v>
      </c>
      <c r="C234" s="13" t="s">
        <v>16</v>
      </c>
      <c r="D234" s="13" t="s">
        <v>35</v>
      </c>
      <c r="E234" s="22">
        <v>1589</v>
      </c>
      <c r="F234" s="26">
        <v>303</v>
      </c>
    </row>
    <row r="235" spans="2:6" x14ac:dyDescent="0.3">
      <c r="B235" s="13" t="s">
        <v>42</v>
      </c>
      <c r="C235" s="13" t="s">
        <v>52</v>
      </c>
      <c r="D235" s="13" t="s">
        <v>30</v>
      </c>
      <c r="E235" s="22">
        <v>1568</v>
      </c>
      <c r="F235" s="26">
        <v>96</v>
      </c>
    </row>
    <row r="236" spans="2:6" x14ac:dyDescent="0.3">
      <c r="B236" s="12" t="s">
        <v>48</v>
      </c>
      <c r="C236" s="12" t="s">
        <v>29</v>
      </c>
      <c r="D236" s="12" t="s">
        <v>39</v>
      </c>
      <c r="E236" s="21">
        <v>1568</v>
      </c>
      <c r="F236" s="26">
        <v>141</v>
      </c>
    </row>
    <row r="237" spans="2:6" x14ac:dyDescent="0.3">
      <c r="B237" s="12" t="s">
        <v>15</v>
      </c>
      <c r="C237" s="12" t="s">
        <v>29</v>
      </c>
      <c r="D237" s="12" t="s">
        <v>53</v>
      </c>
      <c r="E237" s="21">
        <v>1561</v>
      </c>
      <c r="F237" s="26">
        <v>27</v>
      </c>
    </row>
    <row r="238" spans="2:6" x14ac:dyDescent="0.3">
      <c r="B238" s="12" t="s">
        <v>23</v>
      </c>
      <c r="C238" s="12" t="s">
        <v>11</v>
      </c>
      <c r="D238" s="12" t="s">
        <v>12</v>
      </c>
      <c r="E238" s="21">
        <v>1526</v>
      </c>
      <c r="F238" s="26">
        <v>240</v>
      </c>
    </row>
    <row r="239" spans="2:6" x14ac:dyDescent="0.3">
      <c r="B239" s="12" t="s">
        <v>45</v>
      </c>
      <c r="C239" s="12" t="s">
        <v>24</v>
      </c>
      <c r="D239" s="12" t="s">
        <v>12</v>
      </c>
      <c r="E239" s="21">
        <v>1526</v>
      </c>
      <c r="F239" s="26">
        <v>105</v>
      </c>
    </row>
    <row r="240" spans="2:6" x14ac:dyDescent="0.3">
      <c r="B240" s="12" t="s">
        <v>28</v>
      </c>
      <c r="C240" s="12" t="s">
        <v>11</v>
      </c>
      <c r="D240" s="12" t="s">
        <v>25</v>
      </c>
      <c r="E240" s="21">
        <v>1505</v>
      </c>
      <c r="F240" s="26">
        <v>102</v>
      </c>
    </row>
    <row r="241" spans="2:6" x14ac:dyDescent="0.3">
      <c r="B241" s="12" t="s">
        <v>23</v>
      </c>
      <c r="C241" s="12" t="s">
        <v>52</v>
      </c>
      <c r="D241" s="12" t="s">
        <v>35</v>
      </c>
      <c r="E241" s="21">
        <v>1463</v>
      </c>
      <c r="F241" s="26">
        <v>39</v>
      </c>
    </row>
    <row r="242" spans="2:6" x14ac:dyDescent="0.3">
      <c r="B242" s="12" t="s">
        <v>28</v>
      </c>
      <c r="C242" s="12" t="s">
        <v>52</v>
      </c>
      <c r="D242" s="12" t="s">
        <v>27</v>
      </c>
      <c r="E242" s="21">
        <v>1442</v>
      </c>
      <c r="F242" s="26">
        <v>15</v>
      </c>
    </row>
    <row r="243" spans="2:6" x14ac:dyDescent="0.3">
      <c r="B243" s="12" t="s">
        <v>57</v>
      </c>
      <c r="C243" s="12" t="s">
        <v>52</v>
      </c>
      <c r="D243" s="12" t="s">
        <v>30</v>
      </c>
      <c r="E243" s="21">
        <v>1428</v>
      </c>
      <c r="F243" s="26">
        <v>93</v>
      </c>
    </row>
    <row r="244" spans="2:6" x14ac:dyDescent="0.3">
      <c r="B244" s="12" t="s">
        <v>57</v>
      </c>
      <c r="C244" s="12" t="s">
        <v>24</v>
      </c>
      <c r="D244" s="12" t="s">
        <v>55</v>
      </c>
      <c r="E244" s="21">
        <v>1407</v>
      </c>
      <c r="F244" s="26">
        <v>72</v>
      </c>
    </row>
    <row r="245" spans="2:6" x14ac:dyDescent="0.3">
      <c r="B245" s="12" t="s">
        <v>28</v>
      </c>
      <c r="C245" s="12" t="s">
        <v>24</v>
      </c>
      <c r="D245" s="12" t="s">
        <v>54</v>
      </c>
      <c r="E245" s="21">
        <v>1400</v>
      </c>
      <c r="F245" s="26">
        <v>135</v>
      </c>
    </row>
    <row r="246" spans="2:6" x14ac:dyDescent="0.3">
      <c r="B246" s="12" t="s">
        <v>28</v>
      </c>
      <c r="C246" s="12" t="s">
        <v>16</v>
      </c>
      <c r="D246" s="12" t="s">
        <v>21</v>
      </c>
      <c r="E246" s="21">
        <v>1302</v>
      </c>
      <c r="F246" s="26">
        <v>402</v>
      </c>
    </row>
    <row r="247" spans="2:6" x14ac:dyDescent="0.3">
      <c r="B247" s="12" t="s">
        <v>42</v>
      </c>
      <c r="C247" s="12" t="s">
        <v>36</v>
      </c>
      <c r="D247" s="12" t="s">
        <v>19</v>
      </c>
      <c r="E247" s="21">
        <v>1281</v>
      </c>
      <c r="F247" s="26">
        <v>75</v>
      </c>
    </row>
    <row r="248" spans="2:6" x14ac:dyDescent="0.3">
      <c r="B248" s="13" t="s">
        <v>49</v>
      </c>
      <c r="C248" s="13" t="s">
        <v>24</v>
      </c>
      <c r="D248" s="13" t="s">
        <v>41</v>
      </c>
      <c r="E248" s="22">
        <v>1281</v>
      </c>
      <c r="F248" s="26">
        <v>18</v>
      </c>
    </row>
    <row r="249" spans="2:6" x14ac:dyDescent="0.3">
      <c r="B249" s="13" t="s">
        <v>23</v>
      </c>
      <c r="C249" s="13" t="s">
        <v>52</v>
      </c>
      <c r="D249" s="13" t="s">
        <v>32</v>
      </c>
      <c r="E249" s="22">
        <v>1274</v>
      </c>
      <c r="F249" s="26">
        <v>225</v>
      </c>
    </row>
    <row r="250" spans="2:6" x14ac:dyDescent="0.3">
      <c r="B250" s="13" t="s">
        <v>28</v>
      </c>
      <c r="C250" s="13" t="s">
        <v>36</v>
      </c>
      <c r="D250" s="13" t="s">
        <v>55</v>
      </c>
      <c r="E250" s="22">
        <v>1134</v>
      </c>
      <c r="F250" s="26">
        <v>282</v>
      </c>
    </row>
    <row r="251" spans="2:6" x14ac:dyDescent="0.3">
      <c r="B251" s="12" t="s">
        <v>20</v>
      </c>
      <c r="C251" s="12" t="s">
        <v>11</v>
      </c>
      <c r="D251" s="12" t="s">
        <v>54</v>
      </c>
      <c r="E251" s="21">
        <v>1085</v>
      </c>
      <c r="F251" s="26">
        <v>273</v>
      </c>
    </row>
    <row r="252" spans="2:6" x14ac:dyDescent="0.3">
      <c r="B252" s="12" t="s">
        <v>28</v>
      </c>
      <c r="C252" s="12" t="s">
        <v>16</v>
      </c>
      <c r="D252" s="12" t="s">
        <v>44</v>
      </c>
      <c r="E252" s="21">
        <v>1071</v>
      </c>
      <c r="F252" s="26">
        <v>270</v>
      </c>
    </row>
    <row r="253" spans="2:6" x14ac:dyDescent="0.3">
      <c r="B253" s="12" t="s">
        <v>48</v>
      </c>
      <c r="C253" s="12" t="s">
        <v>11</v>
      </c>
      <c r="D253" s="12" t="s">
        <v>19</v>
      </c>
      <c r="E253" s="21">
        <v>1057</v>
      </c>
      <c r="F253" s="26">
        <v>54</v>
      </c>
    </row>
    <row r="254" spans="2:6" x14ac:dyDescent="0.3">
      <c r="B254" s="13" t="s">
        <v>49</v>
      </c>
      <c r="C254" s="13" t="s">
        <v>24</v>
      </c>
      <c r="D254" s="13" t="s">
        <v>56</v>
      </c>
      <c r="E254" s="22">
        <v>973</v>
      </c>
      <c r="F254" s="26">
        <v>162</v>
      </c>
    </row>
    <row r="255" spans="2:6" x14ac:dyDescent="0.3">
      <c r="B255" s="13" t="s">
        <v>42</v>
      </c>
      <c r="C255" s="13" t="s">
        <v>29</v>
      </c>
      <c r="D255" s="13" t="s">
        <v>55</v>
      </c>
      <c r="E255" s="22">
        <v>966</v>
      </c>
      <c r="F255" s="26">
        <v>198</v>
      </c>
    </row>
    <row r="256" spans="2:6" x14ac:dyDescent="0.3">
      <c r="B256" s="12" t="s">
        <v>20</v>
      </c>
      <c r="C256" s="12" t="s">
        <v>16</v>
      </c>
      <c r="D256" s="12" t="s">
        <v>21</v>
      </c>
      <c r="E256" s="21">
        <v>959</v>
      </c>
      <c r="F256" s="26">
        <v>147</v>
      </c>
    </row>
    <row r="257" spans="2:6" x14ac:dyDescent="0.3">
      <c r="B257" s="12" t="s">
        <v>28</v>
      </c>
      <c r="C257" s="12" t="s">
        <v>36</v>
      </c>
      <c r="D257" s="12" t="s">
        <v>33</v>
      </c>
      <c r="E257" s="21">
        <v>959</v>
      </c>
      <c r="F257" s="26">
        <v>135</v>
      </c>
    </row>
    <row r="258" spans="2:6" x14ac:dyDescent="0.3">
      <c r="B258" s="13" t="s">
        <v>57</v>
      </c>
      <c r="C258" s="13" t="s">
        <v>24</v>
      </c>
      <c r="D258" s="13" t="s">
        <v>14</v>
      </c>
      <c r="E258" s="22">
        <v>945</v>
      </c>
      <c r="F258" s="26">
        <v>75</v>
      </c>
    </row>
    <row r="259" spans="2:6" x14ac:dyDescent="0.3">
      <c r="B259" s="13" t="s">
        <v>28</v>
      </c>
      <c r="C259" s="13" t="s">
        <v>36</v>
      </c>
      <c r="D259" s="13" t="s">
        <v>32</v>
      </c>
      <c r="E259" s="22">
        <v>938</v>
      </c>
      <c r="F259" s="26">
        <v>6</v>
      </c>
    </row>
    <row r="260" spans="2:6" x14ac:dyDescent="0.3">
      <c r="B260" s="13" t="s">
        <v>20</v>
      </c>
      <c r="C260" s="13" t="s">
        <v>52</v>
      </c>
      <c r="D260" s="13" t="s">
        <v>32</v>
      </c>
      <c r="E260" s="22">
        <v>938</v>
      </c>
      <c r="F260" s="26">
        <v>189</v>
      </c>
    </row>
    <row r="261" spans="2:6" x14ac:dyDescent="0.3">
      <c r="B261" s="13" t="s">
        <v>49</v>
      </c>
      <c r="C261" s="13" t="s">
        <v>11</v>
      </c>
      <c r="D261" s="13" t="s">
        <v>21</v>
      </c>
      <c r="E261" s="22">
        <v>938</v>
      </c>
      <c r="F261" s="26">
        <v>366</v>
      </c>
    </row>
    <row r="262" spans="2:6" x14ac:dyDescent="0.3">
      <c r="B262" s="13" t="s">
        <v>45</v>
      </c>
      <c r="C262" s="13" t="s">
        <v>52</v>
      </c>
      <c r="D262" s="13" t="s">
        <v>41</v>
      </c>
      <c r="E262" s="22">
        <v>861</v>
      </c>
      <c r="F262" s="26">
        <v>195</v>
      </c>
    </row>
    <row r="263" spans="2:6" x14ac:dyDescent="0.3">
      <c r="B263" s="12" t="s">
        <v>23</v>
      </c>
      <c r="C263" s="12" t="s">
        <v>24</v>
      </c>
      <c r="D263" s="12" t="s">
        <v>56</v>
      </c>
      <c r="E263" s="21">
        <v>854</v>
      </c>
      <c r="F263" s="26">
        <v>309</v>
      </c>
    </row>
    <row r="264" spans="2:6" x14ac:dyDescent="0.3">
      <c r="B264" s="12" t="s">
        <v>23</v>
      </c>
      <c r="C264" s="12" t="s">
        <v>16</v>
      </c>
      <c r="D264" s="12" t="s">
        <v>55</v>
      </c>
      <c r="E264" s="21">
        <v>847</v>
      </c>
      <c r="F264" s="26">
        <v>129</v>
      </c>
    </row>
    <row r="265" spans="2:6" x14ac:dyDescent="0.3">
      <c r="B265" s="13" t="s">
        <v>15</v>
      </c>
      <c r="C265" s="13" t="s">
        <v>36</v>
      </c>
      <c r="D265" s="13" t="s">
        <v>14</v>
      </c>
      <c r="E265" s="22">
        <v>819</v>
      </c>
      <c r="F265" s="26">
        <v>510</v>
      </c>
    </row>
    <row r="266" spans="2:6" x14ac:dyDescent="0.3">
      <c r="B266" s="12" t="s">
        <v>49</v>
      </c>
      <c r="C266" s="12" t="s">
        <v>16</v>
      </c>
      <c r="D266" s="12" t="s">
        <v>33</v>
      </c>
      <c r="E266" s="21">
        <v>819</v>
      </c>
      <c r="F266" s="26">
        <v>306</v>
      </c>
    </row>
    <row r="267" spans="2:6" x14ac:dyDescent="0.3">
      <c r="B267" s="13" t="s">
        <v>48</v>
      </c>
      <c r="C267" s="13" t="s">
        <v>24</v>
      </c>
      <c r="D267" s="13" t="s">
        <v>55</v>
      </c>
      <c r="E267" s="22">
        <v>798</v>
      </c>
      <c r="F267" s="26">
        <v>519</v>
      </c>
    </row>
    <row r="268" spans="2:6" x14ac:dyDescent="0.3">
      <c r="B268" s="12" t="s">
        <v>23</v>
      </c>
      <c r="C268" s="12" t="s">
        <v>11</v>
      </c>
      <c r="D268" s="12" t="s">
        <v>27</v>
      </c>
      <c r="E268" s="21">
        <v>714</v>
      </c>
      <c r="F268" s="26">
        <v>231</v>
      </c>
    </row>
    <row r="269" spans="2:6" x14ac:dyDescent="0.3">
      <c r="B269" s="12" t="s">
        <v>20</v>
      </c>
      <c r="C269" s="12" t="s">
        <v>52</v>
      </c>
      <c r="D269" s="12" t="s">
        <v>35</v>
      </c>
      <c r="E269" s="21">
        <v>707</v>
      </c>
      <c r="F269" s="26">
        <v>174</v>
      </c>
    </row>
    <row r="270" spans="2:6" x14ac:dyDescent="0.3">
      <c r="B270" s="13" t="s">
        <v>57</v>
      </c>
      <c r="C270" s="13" t="s">
        <v>52</v>
      </c>
      <c r="D270" s="13" t="s">
        <v>35</v>
      </c>
      <c r="E270" s="22">
        <v>700</v>
      </c>
      <c r="F270" s="26">
        <v>87</v>
      </c>
    </row>
    <row r="271" spans="2:6" x14ac:dyDescent="0.3">
      <c r="B271" s="12" t="s">
        <v>48</v>
      </c>
      <c r="C271" s="12" t="s">
        <v>29</v>
      </c>
      <c r="D271" s="12" t="s">
        <v>50</v>
      </c>
      <c r="E271" s="21">
        <v>630</v>
      </c>
      <c r="F271" s="26">
        <v>36</v>
      </c>
    </row>
    <row r="272" spans="2:6" x14ac:dyDescent="0.3">
      <c r="B272" s="12" t="s">
        <v>10</v>
      </c>
      <c r="C272" s="12" t="s">
        <v>36</v>
      </c>
      <c r="D272" s="12" t="s">
        <v>51</v>
      </c>
      <c r="E272" s="21">
        <v>623</v>
      </c>
      <c r="F272" s="26">
        <v>51</v>
      </c>
    </row>
    <row r="273" spans="2:6" x14ac:dyDescent="0.3">
      <c r="B273" s="12" t="s">
        <v>10</v>
      </c>
      <c r="C273" s="12" t="s">
        <v>36</v>
      </c>
      <c r="D273" s="12" t="s">
        <v>53</v>
      </c>
      <c r="E273" s="21">
        <v>609</v>
      </c>
      <c r="F273" s="26">
        <v>87</v>
      </c>
    </row>
    <row r="274" spans="2:6" x14ac:dyDescent="0.3">
      <c r="B274" s="12" t="s">
        <v>23</v>
      </c>
      <c r="C274" s="12" t="s">
        <v>16</v>
      </c>
      <c r="D274" s="12" t="s">
        <v>41</v>
      </c>
      <c r="E274" s="21">
        <v>609</v>
      </c>
      <c r="F274" s="26">
        <v>99</v>
      </c>
    </row>
    <row r="275" spans="2:6" x14ac:dyDescent="0.3">
      <c r="B275" s="12" t="s">
        <v>57</v>
      </c>
      <c r="C275" s="12" t="s">
        <v>16</v>
      </c>
      <c r="D275" s="12" t="s">
        <v>47</v>
      </c>
      <c r="E275" s="21">
        <v>567</v>
      </c>
      <c r="F275" s="26">
        <v>228</v>
      </c>
    </row>
    <row r="276" spans="2:6" x14ac:dyDescent="0.3">
      <c r="B276" s="12" t="s">
        <v>28</v>
      </c>
      <c r="C276" s="12" t="s">
        <v>11</v>
      </c>
      <c r="D276" s="12" t="s">
        <v>12</v>
      </c>
      <c r="E276" s="21">
        <v>560</v>
      </c>
      <c r="F276" s="26">
        <v>81</v>
      </c>
    </row>
    <row r="277" spans="2:6" x14ac:dyDescent="0.3">
      <c r="B277" s="13" t="s">
        <v>48</v>
      </c>
      <c r="C277" s="13" t="s">
        <v>16</v>
      </c>
      <c r="D277" s="13" t="s">
        <v>41</v>
      </c>
      <c r="E277" s="22">
        <v>553</v>
      </c>
      <c r="F277" s="26">
        <v>15</v>
      </c>
    </row>
    <row r="278" spans="2:6" x14ac:dyDescent="0.3">
      <c r="B278" s="13" t="s">
        <v>28</v>
      </c>
      <c r="C278" s="13" t="s">
        <v>52</v>
      </c>
      <c r="D278" s="13" t="s">
        <v>21</v>
      </c>
      <c r="E278" s="22">
        <v>525</v>
      </c>
      <c r="F278" s="26">
        <v>48</v>
      </c>
    </row>
    <row r="279" spans="2:6" x14ac:dyDescent="0.3">
      <c r="B279" s="12" t="s">
        <v>45</v>
      </c>
      <c r="C279" s="12" t="s">
        <v>11</v>
      </c>
      <c r="D279" s="12" t="s">
        <v>39</v>
      </c>
      <c r="E279" s="21">
        <v>518</v>
      </c>
      <c r="F279" s="26">
        <v>75</v>
      </c>
    </row>
    <row r="280" spans="2:6" x14ac:dyDescent="0.3">
      <c r="B280" s="13" t="s">
        <v>28</v>
      </c>
      <c r="C280" s="13" t="s">
        <v>24</v>
      </c>
      <c r="D280" s="13" t="s">
        <v>47</v>
      </c>
      <c r="E280" s="22">
        <v>497</v>
      </c>
      <c r="F280" s="26">
        <v>63</v>
      </c>
    </row>
    <row r="281" spans="2:6" x14ac:dyDescent="0.3">
      <c r="B281" s="12" t="s">
        <v>45</v>
      </c>
      <c r="C281" s="12" t="s">
        <v>16</v>
      </c>
      <c r="D281" s="12" t="s">
        <v>39</v>
      </c>
      <c r="E281" s="21">
        <v>490</v>
      </c>
      <c r="F281" s="26">
        <v>84</v>
      </c>
    </row>
    <row r="282" spans="2:6" x14ac:dyDescent="0.3">
      <c r="B282" s="13" t="s">
        <v>28</v>
      </c>
      <c r="C282" s="13" t="s">
        <v>36</v>
      </c>
      <c r="D282" s="13" t="s">
        <v>30</v>
      </c>
      <c r="E282" s="22">
        <v>469</v>
      </c>
      <c r="F282" s="26">
        <v>75</v>
      </c>
    </row>
    <row r="283" spans="2:6" x14ac:dyDescent="0.3">
      <c r="B283" s="13" t="s">
        <v>15</v>
      </c>
      <c r="C283" s="13" t="s">
        <v>11</v>
      </c>
      <c r="D283" s="13" t="s">
        <v>47</v>
      </c>
      <c r="E283" s="22">
        <v>434</v>
      </c>
      <c r="F283" s="26">
        <v>87</v>
      </c>
    </row>
    <row r="284" spans="2:6" x14ac:dyDescent="0.3">
      <c r="B284" s="12" t="s">
        <v>45</v>
      </c>
      <c r="C284" s="12" t="s">
        <v>29</v>
      </c>
      <c r="D284" s="12" t="s">
        <v>25</v>
      </c>
      <c r="E284" s="21">
        <v>385</v>
      </c>
      <c r="F284" s="26">
        <v>249</v>
      </c>
    </row>
    <row r="285" spans="2:6" x14ac:dyDescent="0.3">
      <c r="B285" s="12" t="s">
        <v>15</v>
      </c>
      <c r="C285" s="12" t="s">
        <v>16</v>
      </c>
      <c r="D285" s="12" t="s">
        <v>33</v>
      </c>
      <c r="E285" s="21">
        <v>357</v>
      </c>
      <c r="F285" s="26">
        <v>126</v>
      </c>
    </row>
    <row r="286" spans="2:6" x14ac:dyDescent="0.3">
      <c r="B286" s="12" t="s">
        <v>23</v>
      </c>
      <c r="C286" s="12" t="s">
        <v>52</v>
      </c>
      <c r="D286" s="12" t="s">
        <v>39</v>
      </c>
      <c r="E286" s="21">
        <v>336</v>
      </c>
      <c r="F286" s="26">
        <v>144</v>
      </c>
    </row>
    <row r="287" spans="2:6" x14ac:dyDescent="0.3">
      <c r="B287" s="13" t="s">
        <v>42</v>
      </c>
      <c r="C287" s="13" t="s">
        <v>24</v>
      </c>
      <c r="D287" s="13" t="s">
        <v>17</v>
      </c>
      <c r="E287" s="22">
        <v>280</v>
      </c>
      <c r="F287" s="26">
        <v>87</v>
      </c>
    </row>
    <row r="288" spans="2:6" x14ac:dyDescent="0.3">
      <c r="B288" s="13" t="s">
        <v>20</v>
      </c>
      <c r="C288" s="13" t="s">
        <v>11</v>
      </c>
      <c r="D288" s="13" t="s">
        <v>21</v>
      </c>
      <c r="E288" s="22">
        <v>259</v>
      </c>
      <c r="F288" s="26">
        <v>207</v>
      </c>
    </row>
    <row r="289" spans="2:6" x14ac:dyDescent="0.3">
      <c r="B289" s="13" t="s">
        <v>48</v>
      </c>
      <c r="C289" s="13" t="s">
        <v>52</v>
      </c>
      <c r="D289" s="13" t="s">
        <v>14</v>
      </c>
      <c r="E289" s="22">
        <v>252</v>
      </c>
      <c r="F289" s="26">
        <v>54</v>
      </c>
    </row>
    <row r="290" spans="2:6" x14ac:dyDescent="0.3">
      <c r="B290" s="13" t="s">
        <v>57</v>
      </c>
      <c r="C290" s="13" t="s">
        <v>11</v>
      </c>
      <c r="D290" s="13" t="s">
        <v>47</v>
      </c>
      <c r="E290" s="22">
        <v>245</v>
      </c>
      <c r="F290" s="26">
        <v>288</v>
      </c>
    </row>
    <row r="291" spans="2:6" x14ac:dyDescent="0.3">
      <c r="B291" s="12" t="s">
        <v>48</v>
      </c>
      <c r="C291" s="12" t="s">
        <v>11</v>
      </c>
      <c r="D291" s="12" t="s">
        <v>41</v>
      </c>
      <c r="E291" s="21">
        <v>238</v>
      </c>
      <c r="F291" s="26">
        <v>18</v>
      </c>
    </row>
    <row r="292" spans="2:6" x14ac:dyDescent="0.3">
      <c r="B292" s="12" t="s">
        <v>10</v>
      </c>
      <c r="C292" s="12" t="s">
        <v>24</v>
      </c>
      <c r="D292" s="12" t="s">
        <v>21</v>
      </c>
      <c r="E292" s="21">
        <v>217</v>
      </c>
      <c r="F292" s="26">
        <v>36</v>
      </c>
    </row>
    <row r="293" spans="2:6" x14ac:dyDescent="0.3">
      <c r="B293" s="13" t="s">
        <v>48</v>
      </c>
      <c r="C293" s="13" t="s">
        <v>24</v>
      </c>
      <c r="D293" s="13" t="s">
        <v>35</v>
      </c>
      <c r="E293" s="22">
        <v>189</v>
      </c>
      <c r="F293" s="26">
        <v>48</v>
      </c>
    </row>
    <row r="294" spans="2:6" x14ac:dyDescent="0.3">
      <c r="B294" s="13" t="s">
        <v>45</v>
      </c>
      <c r="C294" s="13" t="s">
        <v>11</v>
      </c>
      <c r="D294" s="13" t="s">
        <v>37</v>
      </c>
      <c r="E294" s="22">
        <v>182</v>
      </c>
      <c r="F294" s="26">
        <v>48</v>
      </c>
    </row>
    <row r="295" spans="2:6" x14ac:dyDescent="0.3">
      <c r="B295" s="12" t="s">
        <v>15</v>
      </c>
      <c r="C295" s="12" t="s">
        <v>36</v>
      </c>
      <c r="D295" s="12" t="s">
        <v>39</v>
      </c>
      <c r="E295" s="21">
        <v>168</v>
      </c>
      <c r="F295" s="26">
        <v>84</v>
      </c>
    </row>
    <row r="296" spans="2:6" x14ac:dyDescent="0.3">
      <c r="B296" s="12" t="s">
        <v>23</v>
      </c>
      <c r="C296" s="12" t="s">
        <v>36</v>
      </c>
      <c r="D296" s="12" t="s">
        <v>30</v>
      </c>
      <c r="E296" s="21">
        <v>154</v>
      </c>
      <c r="F296" s="26">
        <v>21</v>
      </c>
    </row>
    <row r="297" spans="2:6" x14ac:dyDescent="0.3">
      <c r="B297" s="12" t="s">
        <v>20</v>
      </c>
      <c r="C297" s="12" t="s">
        <v>16</v>
      </c>
      <c r="D297" s="12" t="s">
        <v>53</v>
      </c>
      <c r="E297" s="21">
        <v>98</v>
      </c>
      <c r="F297" s="26">
        <v>159</v>
      </c>
    </row>
    <row r="298" spans="2:6" x14ac:dyDescent="0.3">
      <c r="B298" s="13" t="s">
        <v>23</v>
      </c>
      <c r="C298" s="13" t="s">
        <v>24</v>
      </c>
      <c r="D298" s="13" t="s">
        <v>53</v>
      </c>
      <c r="E298" s="22">
        <v>98</v>
      </c>
      <c r="F298" s="26">
        <v>204</v>
      </c>
    </row>
    <row r="299" spans="2:6" x14ac:dyDescent="0.3">
      <c r="B299" s="12" t="s">
        <v>57</v>
      </c>
      <c r="C299" s="12" t="s">
        <v>36</v>
      </c>
      <c r="D299" s="12" t="s">
        <v>14</v>
      </c>
      <c r="E299" s="21">
        <v>63</v>
      </c>
      <c r="F299" s="26">
        <v>123</v>
      </c>
    </row>
    <row r="300" spans="2:6" x14ac:dyDescent="0.3">
      <c r="B300" s="13" t="s">
        <v>48</v>
      </c>
      <c r="C300" s="13" t="s">
        <v>36</v>
      </c>
      <c r="D300" s="13" t="s">
        <v>14</v>
      </c>
      <c r="E300" s="22">
        <v>56</v>
      </c>
      <c r="F300" s="26">
        <v>51</v>
      </c>
    </row>
    <row r="301" spans="2:6" x14ac:dyDescent="0.3">
      <c r="B301" s="12" t="s">
        <v>15</v>
      </c>
      <c r="C301" s="12" t="s">
        <v>11</v>
      </c>
      <c r="D301" s="12" t="s">
        <v>12</v>
      </c>
      <c r="E301" s="21">
        <v>42</v>
      </c>
      <c r="F301" s="26">
        <v>150</v>
      </c>
    </row>
    <row r="302" spans="2:6" x14ac:dyDescent="0.3">
      <c r="B302" s="12" t="s">
        <v>49</v>
      </c>
      <c r="C302" s="12" t="s">
        <v>29</v>
      </c>
      <c r="D302" s="12" t="s">
        <v>32</v>
      </c>
      <c r="E302" s="21">
        <v>21</v>
      </c>
      <c r="F302" s="26">
        <v>168</v>
      </c>
    </row>
    <row r="303" spans="2:6" x14ac:dyDescent="0.3">
      <c r="B303" s="24" t="s">
        <v>10</v>
      </c>
      <c r="C303" s="24" t="s">
        <v>29</v>
      </c>
      <c r="D303" s="24" t="s">
        <v>54</v>
      </c>
      <c r="E303" s="25">
        <v>0</v>
      </c>
      <c r="F303" s="27">
        <v>135</v>
      </c>
    </row>
  </sheetData>
  <mergeCells count="1">
    <mergeCell ref="A1:XFD1"/>
  </mergeCells>
  <conditionalFormatting sqref="E4:E30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BAF3-97A4-4B58-8796-32A64BFEDC43}">
  <dimension ref="A1:E9"/>
  <sheetViews>
    <sheetView zoomScale="160" zoomScaleNormal="160" workbookViewId="0">
      <selection sqref="A1:XFD1"/>
    </sheetView>
  </sheetViews>
  <sheetFormatPr baseColWidth="10" defaultRowHeight="14.4" x14ac:dyDescent="0.3"/>
  <cols>
    <col min="1" max="1" width="9.77734375" customWidth="1"/>
    <col min="4" max="4" width="12.77734375" customWidth="1"/>
  </cols>
  <sheetData>
    <row r="1" spans="1:5" s="51" customFormat="1" ht="28.8" x14ac:dyDescent="0.55000000000000004">
      <c r="A1" s="50" t="s">
        <v>22</v>
      </c>
    </row>
    <row r="3" spans="1:5" x14ac:dyDescent="0.3">
      <c r="B3" s="31" t="s">
        <v>80</v>
      </c>
      <c r="C3" s="39" t="s">
        <v>5</v>
      </c>
      <c r="D3" s="40"/>
      <c r="E3" s="31" t="s">
        <v>6</v>
      </c>
    </row>
    <row r="4" spans="1:5" x14ac:dyDescent="0.3">
      <c r="B4" s="29" t="s">
        <v>52</v>
      </c>
      <c r="C4" s="30">
        <v>252469</v>
      </c>
      <c r="D4" s="30">
        <f>+SUMIF(data[Geography],B4,data[Amount])</f>
        <v>252469</v>
      </c>
      <c r="E4" s="30">
        <f>+SUMIF(data[Geography],B4,data[Units])</f>
        <v>8760</v>
      </c>
    </row>
    <row r="5" spans="1:5" x14ac:dyDescent="0.3">
      <c r="B5" s="29" t="s">
        <v>24</v>
      </c>
      <c r="C5" s="30">
        <v>237944</v>
      </c>
      <c r="D5" s="30">
        <f>+SUMIF(data[Geography],B5,data[Amount])</f>
        <v>237944</v>
      </c>
      <c r="E5" s="30">
        <f>+SUMIF(data[Geography],B5,data[Units])</f>
        <v>7302</v>
      </c>
    </row>
    <row r="6" spans="1:5" x14ac:dyDescent="0.3">
      <c r="B6" s="29" t="s">
        <v>11</v>
      </c>
      <c r="C6" s="30">
        <v>218813</v>
      </c>
      <c r="D6" s="30">
        <f>+SUMIF(data[Geography],B6,data[Amount])</f>
        <v>218813</v>
      </c>
      <c r="E6" s="30">
        <f>+SUMIF(data[Geography],B6,data[Units])</f>
        <v>7431</v>
      </c>
    </row>
    <row r="7" spans="1:5" x14ac:dyDescent="0.3">
      <c r="B7" s="29" t="s">
        <v>16</v>
      </c>
      <c r="C7" s="30">
        <v>189434</v>
      </c>
      <c r="D7" s="30">
        <f>+SUMIF(data[Geography],B7,data[Amount])</f>
        <v>189434</v>
      </c>
      <c r="E7" s="30">
        <f>+SUMIF(data[Geography],B7,data[Units])</f>
        <v>10158</v>
      </c>
    </row>
    <row r="8" spans="1:5" x14ac:dyDescent="0.3">
      <c r="B8" s="29" t="s">
        <v>29</v>
      </c>
      <c r="C8" s="30">
        <v>173530</v>
      </c>
      <c r="D8" s="30">
        <f>+SUMIF(data[Geography],B8,data[Amount])</f>
        <v>173530</v>
      </c>
      <c r="E8" s="30">
        <f>+SUMIF(data[Geography],B8,data[Units])</f>
        <v>5745</v>
      </c>
    </row>
    <row r="9" spans="1:5" x14ac:dyDescent="0.3">
      <c r="B9" s="29" t="s">
        <v>36</v>
      </c>
      <c r="C9" s="30">
        <v>168679</v>
      </c>
      <c r="D9" s="30">
        <f>+SUMIF(data[Geography],B9,data[Amount])</f>
        <v>168679</v>
      </c>
      <c r="E9" s="30">
        <f>+SUMIF(data[Geography],B9,data[Units])</f>
        <v>6264</v>
      </c>
    </row>
  </sheetData>
  <sortState xmlns:xlrd2="http://schemas.microsoft.com/office/spreadsheetml/2017/richdata2" ref="B4:E9">
    <sortCondition descending="1" ref="D4:D9"/>
  </sortState>
  <mergeCells count="2">
    <mergeCell ref="C3:D3"/>
    <mergeCell ref="A1:XFD1"/>
  </mergeCells>
  <conditionalFormatting sqref="D4:D9">
    <cfRule type="dataBar" priority="1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{AF471C8A-50CE-4ACE-AF5A-E3355F1A680C}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471C8A-50CE-4ACE-AF5A-E3355F1A68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E766-76CD-4F20-8529-A8D454E4B2A8}">
  <dimension ref="A1:E9"/>
  <sheetViews>
    <sheetView zoomScale="130" zoomScaleNormal="130" workbookViewId="0">
      <selection sqref="A1:XFD1"/>
    </sheetView>
  </sheetViews>
  <sheetFormatPr baseColWidth="10" defaultRowHeight="14.4" x14ac:dyDescent="0.3"/>
  <cols>
    <col min="2" max="2" width="16.5546875" bestFit="1" customWidth="1"/>
    <col min="3" max="3" width="15.6640625" bestFit="1" customWidth="1"/>
    <col min="4" max="4" width="8" customWidth="1"/>
    <col min="5" max="5" width="13.109375" bestFit="1" customWidth="1"/>
  </cols>
  <sheetData>
    <row r="1" spans="1:5" s="51" customFormat="1" ht="28.8" x14ac:dyDescent="0.55000000000000004">
      <c r="A1" s="50" t="s">
        <v>26</v>
      </c>
    </row>
    <row r="3" spans="1:5" x14ac:dyDescent="0.3">
      <c r="B3" s="32" t="s">
        <v>81</v>
      </c>
      <c r="C3" t="s">
        <v>83</v>
      </c>
      <c r="D3" t="s">
        <v>85</v>
      </c>
      <c r="E3" t="s">
        <v>84</v>
      </c>
    </row>
    <row r="4" spans="1:5" x14ac:dyDescent="0.3">
      <c r="B4" s="33" t="s">
        <v>36</v>
      </c>
      <c r="C4" s="35">
        <v>18865</v>
      </c>
      <c r="D4" s="35">
        <v>18865</v>
      </c>
      <c r="E4" s="35">
        <v>915</v>
      </c>
    </row>
    <row r="5" spans="1:5" x14ac:dyDescent="0.3">
      <c r="B5" s="33" t="s">
        <v>24</v>
      </c>
      <c r="C5" s="35">
        <v>21931</v>
      </c>
      <c r="D5" s="35">
        <v>21931</v>
      </c>
      <c r="E5" s="35">
        <v>975</v>
      </c>
    </row>
    <row r="6" spans="1:5" x14ac:dyDescent="0.3">
      <c r="B6" s="33" t="s">
        <v>52</v>
      </c>
      <c r="C6" s="35">
        <v>31661</v>
      </c>
      <c r="D6" s="35">
        <v>31661</v>
      </c>
      <c r="E6" s="35">
        <v>978</v>
      </c>
    </row>
    <row r="7" spans="1:5" x14ac:dyDescent="0.3">
      <c r="B7" s="33" t="s">
        <v>11</v>
      </c>
      <c r="C7" s="35">
        <v>43568</v>
      </c>
      <c r="D7" s="35">
        <v>43568</v>
      </c>
      <c r="E7" s="35">
        <v>978</v>
      </c>
    </row>
    <row r="8" spans="1:5" x14ac:dyDescent="0.3">
      <c r="B8" s="33" t="s">
        <v>29</v>
      </c>
      <c r="C8" s="35">
        <v>5404</v>
      </c>
      <c r="D8" s="35">
        <v>5404</v>
      </c>
      <c r="E8" s="35">
        <v>444</v>
      </c>
    </row>
    <row r="9" spans="1:5" x14ac:dyDescent="0.3">
      <c r="B9" s="33" t="s">
        <v>16</v>
      </c>
      <c r="C9" s="35">
        <v>28546</v>
      </c>
      <c r="D9" s="35">
        <v>28546</v>
      </c>
      <c r="E9" s="35">
        <v>1005</v>
      </c>
    </row>
  </sheetData>
  <mergeCells count="1">
    <mergeCell ref="A1:XFD1"/>
  </mergeCells>
  <conditionalFormatting pivot="1" sqref="D4:D9">
    <cfRule type="dataBar" priority="1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{85E54D9C-6AFE-43B3-9886-D9DE7C205553}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5E54D9C-6AFE-43B3-9886-D9DE7C2055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D4:D9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D50B-195A-49D6-9590-2FAEAD928491}">
  <dimension ref="A1:C26"/>
  <sheetViews>
    <sheetView zoomScale="180" zoomScaleNormal="180" workbookViewId="0">
      <selection sqref="A1:XFD1"/>
    </sheetView>
  </sheetViews>
  <sheetFormatPr baseColWidth="10" defaultRowHeight="14.4" x14ac:dyDescent="0.3"/>
  <cols>
    <col min="2" max="2" width="18.109375" bestFit="1" customWidth="1"/>
    <col min="3" max="3" width="12.33203125" style="28" bestFit="1" customWidth="1"/>
    <col min="4" max="5" width="12.33203125" bestFit="1" customWidth="1"/>
  </cols>
  <sheetData>
    <row r="1" spans="1:3" s="51" customFormat="1" ht="28.8" x14ac:dyDescent="0.55000000000000004">
      <c r="A1" s="50" t="s">
        <v>31</v>
      </c>
    </row>
    <row r="3" spans="1:3" x14ac:dyDescent="0.3">
      <c r="B3" s="32" t="s">
        <v>81</v>
      </c>
      <c r="C3" t="s">
        <v>86</v>
      </c>
    </row>
    <row r="4" spans="1:3" x14ac:dyDescent="0.3">
      <c r="B4" s="33" t="s">
        <v>27</v>
      </c>
      <c r="C4" s="36">
        <v>44.990867579908674</v>
      </c>
    </row>
    <row r="5" spans="1:3" x14ac:dyDescent="0.3">
      <c r="B5" s="33" t="s">
        <v>33</v>
      </c>
      <c r="C5" s="36">
        <v>37.303128371089535</v>
      </c>
    </row>
    <row r="6" spans="1:3" x14ac:dyDescent="0.3">
      <c r="B6" s="33" t="s">
        <v>51</v>
      </c>
      <c r="C6" s="36">
        <v>33.88697318007663</v>
      </c>
    </row>
    <row r="7" spans="1:3" x14ac:dyDescent="0.3">
      <c r="B7" s="33" t="s">
        <v>53</v>
      </c>
      <c r="C7" s="36">
        <v>32.807189542483663</v>
      </c>
    </row>
    <row r="8" spans="1:3" x14ac:dyDescent="0.3">
      <c r="B8" s="33" t="s">
        <v>39</v>
      </c>
      <c r="C8" s="36">
        <v>32.301656920077974</v>
      </c>
    </row>
    <row r="9" spans="1:3" x14ac:dyDescent="0.3">
      <c r="B9" s="33" t="s">
        <v>82</v>
      </c>
      <c r="C9" s="36">
        <v>35.949565217391303</v>
      </c>
    </row>
    <row r="10" spans="1:3" x14ac:dyDescent="0.3">
      <c r="C10"/>
    </row>
    <row r="11" spans="1:3" x14ac:dyDescent="0.3">
      <c r="C11"/>
    </row>
    <row r="12" spans="1:3" x14ac:dyDescent="0.3">
      <c r="C12"/>
    </row>
    <row r="13" spans="1:3" x14ac:dyDescent="0.3">
      <c r="C13"/>
    </row>
    <row r="14" spans="1:3" x14ac:dyDescent="0.3">
      <c r="C14"/>
    </row>
    <row r="15" spans="1:3" x14ac:dyDescent="0.3">
      <c r="C15"/>
    </row>
    <row r="16" spans="1:3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  <row r="26" spans="3:3" x14ac:dyDescent="0.3">
      <c r="C26"/>
    </row>
  </sheetData>
  <mergeCells count="1">
    <mergeCell ref="A1:XF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37A5-73A5-471C-874A-D7D1D1C0D107}">
  <dimension ref="A1:H303"/>
  <sheetViews>
    <sheetView zoomScale="120" zoomScaleNormal="120" workbookViewId="0">
      <selection sqref="A1:XFD1"/>
    </sheetView>
  </sheetViews>
  <sheetFormatPr baseColWidth="10" defaultRowHeight="14.4" x14ac:dyDescent="0.3"/>
  <sheetData>
    <row r="1" spans="1:8" s="51" customFormat="1" ht="28.8" x14ac:dyDescent="0.55000000000000004">
      <c r="A1" s="50" t="s">
        <v>34</v>
      </c>
    </row>
    <row r="3" spans="1:8" x14ac:dyDescent="0.3"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x14ac:dyDescent="0.3">
      <c r="B4" t="s">
        <v>10</v>
      </c>
      <c r="C4" t="s">
        <v>11</v>
      </c>
      <c r="D4" t="s">
        <v>12</v>
      </c>
      <c r="E4" s="7">
        <v>1624</v>
      </c>
      <c r="F4" s="8">
        <v>114</v>
      </c>
      <c r="G4" s="9">
        <f>+VLOOKUP(data5[[#This Row],[Product]],products[],2)</f>
        <v>11.7</v>
      </c>
      <c r="H4" s="9">
        <f>+data5[[#This Row],[Units]]*data5[[#This Row],[Cost per unit]]</f>
        <v>1333.8</v>
      </c>
    </row>
    <row r="5" spans="1:8" x14ac:dyDescent="0.3">
      <c r="B5" t="s">
        <v>15</v>
      </c>
      <c r="C5" t="s">
        <v>16</v>
      </c>
      <c r="D5" t="s">
        <v>17</v>
      </c>
      <c r="E5" s="7">
        <v>6706</v>
      </c>
      <c r="F5" s="8">
        <v>459</v>
      </c>
      <c r="G5" s="9">
        <f>+VLOOKUP(data5[[#This Row],[Product]],products[],2)</f>
        <v>10.38</v>
      </c>
      <c r="H5" s="9">
        <f>+data5[[#This Row],[Units]]*data5[[#This Row],[Cost per unit]]</f>
        <v>4764.42</v>
      </c>
    </row>
    <row r="6" spans="1:8" x14ac:dyDescent="0.3">
      <c r="B6" t="s">
        <v>20</v>
      </c>
      <c r="C6" t="s">
        <v>16</v>
      </c>
      <c r="D6" t="s">
        <v>21</v>
      </c>
      <c r="E6" s="7">
        <v>959</v>
      </c>
      <c r="F6" s="8">
        <v>147</v>
      </c>
      <c r="G6" s="9">
        <f>+VLOOKUP(data5[[#This Row],[Product]],products[],2)</f>
        <v>9.77</v>
      </c>
      <c r="H6" s="9">
        <f>+data5[[#This Row],[Units]]*data5[[#This Row],[Cost per unit]]</f>
        <v>1436.1899999999998</v>
      </c>
    </row>
    <row r="7" spans="1:8" x14ac:dyDescent="0.3">
      <c r="B7" t="s">
        <v>23</v>
      </c>
      <c r="C7" t="s">
        <v>24</v>
      </c>
      <c r="D7" t="s">
        <v>25</v>
      </c>
      <c r="E7" s="7">
        <v>9632</v>
      </c>
      <c r="F7" s="8">
        <v>288</v>
      </c>
      <c r="G7" s="9">
        <f>+VLOOKUP(data5[[#This Row],[Product]],products[],2)</f>
        <v>10.38</v>
      </c>
      <c r="H7" s="9">
        <f>+data5[[#This Row],[Units]]*data5[[#This Row],[Cost per unit]]</f>
        <v>2989.44</v>
      </c>
    </row>
    <row r="8" spans="1:8" x14ac:dyDescent="0.3">
      <c r="B8" t="s">
        <v>28</v>
      </c>
      <c r="C8" t="s">
        <v>29</v>
      </c>
      <c r="D8" t="s">
        <v>30</v>
      </c>
      <c r="E8" s="7">
        <v>2100</v>
      </c>
      <c r="F8" s="8">
        <v>414</v>
      </c>
      <c r="G8" s="9">
        <f>+VLOOKUP(data5[[#This Row],[Product]],products[],2)</f>
        <v>12.37</v>
      </c>
      <c r="H8" s="9">
        <f>+data5[[#This Row],[Units]]*data5[[#This Row],[Cost per unit]]</f>
        <v>5121.1799999999994</v>
      </c>
    </row>
    <row r="9" spans="1:8" x14ac:dyDescent="0.3">
      <c r="B9" t="s">
        <v>10</v>
      </c>
      <c r="C9" t="s">
        <v>16</v>
      </c>
      <c r="D9" t="s">
        <v>33</v>
      </c>
      <c r="E9" s="7">
        <v>8869</v>
      </c>
      <c r="F9" s="8">
        <v>432</v>
      </c>
      <c r="G9" s="9">
        <f>+VLOOKUP(data5[[#This Row],[Product]],products[],2)</f>
        <v>14.49</v>
      </c>
      <c r="H9" s="9">
        <f>+data5[[#This Row],[Units]]*data5[[#This Row],[Cost per unit]]</f>
        <v>6259.68</v>
      </c>
    </row>
    <row r="10" spans="1:8" x14ac:dyDescent="0.3">
      <c r="B10" t="s">
        <v>28</v>
      </c>
      <c r="C10" t="s">
        <v>36</v>
      </c>
      <c r="D10" t="s">
        <v>37</v>
      </c>
      <c r="E10" s="7">
        <v>2681</v>
      </c>
      <c r="F10" s="8">
        <v>54</v>
      </c>
      <c r="G10" s="9">
        <f>+VLOOKUP(data5[[#This Row],[Product]],products[],2)</f>
        <v>5.79</v>
      </c>
      <c r="H10" s="9">
        <f>+data5[[#This Row],[Units]]*data5[[#This Row],[Cost per unit]]</f>
        <v>312.66000000000003</v>
      </c>
    </row>
    <row r="11" spans="1:8" x14ac:dyDescent="0.3">
      <c r="B11" t="s">
        <v>15</v>
      </c>
      <c r="C11" t="s">
        <v>16</v>
      </c>
      <c r="D11" t="s">
        <v>39</v>
      </c>
      <c r="E11" s="7">
        <v>5012</v>
      </c>
      <c r="F11" s="8">
        <v>210</v>
      </c>
      <c r="G11" s="9">
        <f>+VLOOKUP(data5[[#This Row],[Product]],products[],2)</f>
        <v>9.77</v>
      </c>
      <c r="H11" s="9">
        <f>+data5[[#This Row],[Units]]*data5[[#This Row],[Cost per unit]]</f>
        <v>2051.6999999999998</v>
      </c>
    </row>
    <row r="12" spans="1:8" x14ac:dyDescent="0.3">
      <c r="B12" t="s">
        <v>42</v>
      </c>
      <c r="C12" t="s">
        <v>36</v>
      </c>
      <c r="D12" t="s">
        <v>19</v>
      </c>
      <c r="E12" s="7">
        <v>1281</v>
      </c>
      <c r="F12" s="8">
        <v>75</v>
      </c>
      <c r="G12" s="9">
        <f>+VLOOKUP(data5[[#This Row],[Product]],products[],2)</f>
        <v>11.7</v>
      </c>
      <c r="H12" s="9">
        <f>+data5[[#This Row],[Units]]*data5[[#This Row],[Cost per unit]]</f>
        <v>877.5</v>
      </c>
    </row>
    <row r="13" spans="1:8" x14ac:dyDescent="0.3">
      <c r="B13" t="s">
        <v>45</v>
      </c>
      <c r="C13" t="s">
        <v>11</v>
      </c>
      <c r="D13" t="s">
        <v>19</v>
      </c>
      <c r="E13" s="7">
        <v>4991</v>
      </c>
      <c r="F13" s="8">
        <v>12</v>
      </c>
      <c r="G13" s="9">
        <f>+VLOOKUP(data5[[#This Row],[Product]],products[],2)</f>
        <v>11.7</v>
      </c>
      <c r="H13" s="9">
        <f>+data5[[#This Row],[Units]]*data5[[#This Row],[Cost per unit]]</f>
        <v>140.39999999999998</v>
      </c>
    </row>
    <row r="14" spans="1:8" x14ac:dyDescent="0.3">
      <c r="B14" t="s">
        <v>48</v>
      </c>
      <c r="C14" t="s">
        <v>29</v>
      </c>
      <c r="D14" t="s">
        <v>30</v>
      </c>
      <c r="E14" s="7">
        <v>1785</v>
      </c>
      <c r="F14" s="8">
        <v>462</v>
      </c>
      <c r="G14" s="9">
        <f>+VLOOKUP(data5[[#This Row],[Product]],products[],2)</f>
        <v>12.37</v>
      </c>
      <c r="H14" s="9">
        <f>+data5[[#This Row],[Units]]*data5[[#This Row],[Cost per unit]]</f>
        <v>5714.94</v>
      </c>
    </row>
    <row r="15" spans="1:8" x14ac:dyDescent="0.3">
      <c r="B15" t="s">
        <v>49</v>
      </c>
      <c r="C15" t="s">
        <v>11</v>
      </c>
      <c r="D15" t="s">
        <v>35</v>
      </c>
      <c r="E15" s="7">
        <v>3983</v>
      </c>
      <c r="F15" s="8">
        <v>144</v>
      </c>
      <c r="G15" s="9">
        <f>+VLOOKUP(data5[[#This Row],[Product]],products[],2)</f>
        <v>10.38</v>
      </c>
      <c r="H15" s="9">
        <f>+data5[[#This Row],[Units]]*data5[[#This Row],[Cost per unit]]</f>
        <v>1494.72</v>
      </c>
    </row>
    <row r="16" spans="1:8" x14ac:dyDescent="0.3">
      <c r="B16" t="s">
        <v>20</v>
      </c>
      <c r="C16" t="s">
        <v>36</v>
      </c>
      <c r="D16" t="s">
        <v>32</v>
      </c>
      <c r="E16" s="7">
        <v>2646</v>
      </c>
      <c r="F16" s="8">
        <v>120</v>
      </c>
      <c r="G16" s="9">
        <f>+VLOOKUP(data5[[#This Row],[Product]],products[],2)</f>
        <v>14.49</v>
      </c>
      <c r="H16" s="9">
        <f>+data5[[#This Row],[Units]]*data5[[#This Row],[Cost per unit]]</f>
        <v>1738.8</v>
      </c>
    </row>
    <row r="17" spans="2:8" x14ac:dyDescent="0.3">
      <c r="B17" t="s">
        <v>48</v>
      </c>
      <c r="C17" t="s">
        <v>52</v>
      </c>
      <c r="D17" t="s">
        <v>14</v>
      </c>
      <c r="E17" s="7">
        <v>252</v>
      </c>
      <c r="F17" s="8">
        <v>54</v>
      </c>
      <c r="G17" s="9">
        <f>+VLOOKUP(data5[[#This Row],[Product]],products[],2)</f>
        <v>14.49</v>
      </c>
      <c r="H17" s="9">
        <f>+data5[[#This Row],[Units]]*data5[[#This Row],[Cost per unit]]</f>
        <v>782.46</v>
      </c>
    </row>
    <row r="18" spans="2:8" x14ac:dyDescent="0.3">
      <c r="B18" t="s">
        <v>49</v>
      </c>
      <c r="C18" t="s">
        <v>16</v>
      </c>
      <c r="D18" t="s">
        <v>30</v>
      </c>
      <c r="E18" s="7">
        <v>2464</v>
      </c>
      <c r="F18" s="8">
        <v>234</v>
      </c>
      <c r="G18" s="9">
        <f>+VLOOKUP(data5[[#This Row],[Product]],products[],2)</f>
        <v>12.37</v>
      </c>
      <c r="H18" s="9">
        <f>+data5[[#This Row],[Units]]*data5[[#This Row],[Cost per unit]]</f>
        <v>2894.58</v>
      </c>
    </row>
    <row r="19" spans="2:8" x14ac:dyDescent="0.3">
      <c r="B19" t="s">
        <v>49</v>
      </c>
      <c r="C19" t="s">
        <v>16</v>
      </c>
      <c r="D19" t="s">
        <v>54</v>
      </c>
      <c r="E19" s="7">
        <v>2114</v>
      </c>
      <c r="F19" s="8">
        <v>66</v>
      </c>
      <c r="G19" s="9">
        <f>+VLOOKUP(data5[[#This Row],[Product]],products[],2)</f>
        <v>7.16</v>
      </c>
      <c r="H19" s="9">
        <f>+data5[[#This Row],[Units]]*data5[[#This Row],[Cost per unit]]</f>
        <v>472.56</v>
      </c>
    </row>
    <row r="20" spans="2:8" x14ac:dyDescent="0.3">
      <c r="B20" t="s">
        <v>28</v>
      </c>
      <c r="C20" t="s">
        <v>11</v>
      </c>
      <c r="D20" t="s">
        <v>37</v>
      </c>
      <c r="E20" s="7">
        <v>7693</v>
      </c>
      <c r="F20" s="8">
        <v>87</v>
      </c>
      <c r="G20" s="9">
        <f>+VLOOKUP(data5[[#This Row],[Product]],products[],2)</f>
        <v>5.79</v>
      </c>
      <c r="H20" s="9">
        <f>+data5[[#This Row],[Units]]*data5[[#This Row],[Cost per unit]]</f>
        <v>503.73</v>
      </c>
    </row>
    <row r="21" spans="2:8" x14ac:dyDescent="0.3">
      <c r="B21" t="s">
        <v>45</v>
      </c>
      <c r="C21" t="s">
        <v>52</v>
      </c>
      <c r="D21" t="s">
        <v>44</v>
      </c>
      <c r="E21" s="7">
        <v>15610</v>
      </c>
      <c r="F21" s="8">
        <v>339</v>
      </c>
      <c r="G21" s="9">
        <f>+VLOOKUP(data5[[#This Row],[Product]],products[],2)</f>
        <v>14.49</v>
      </c>
      <c r="H21" s="9">
        <f>+data5[[#This Row],[Units]]*data5[[#This Row],[Cost per unit]]</f>
        <v>4912.1099999999997</v>
      </c>
    </row>
    <row r="22" spans="2:8" x14ac:dyDescent="0.3">
      <c r="B22" t="s">
        <v>23</v>
      </c>
      <c r="C22" t="s">
        <v>52</v>
      </c>
      <c r="D22" t="s">
        <v>39</v>
      </c>
      <c r="E22" s="7">
        <v>336</v>
      </c>
      <c r="F22" s="8">
        <v>144</v>
      </c>
      <c r="G22" s="9">
        <f>+VLOOKUP(data5[[#This Row],[Product]],products[],2)</f>
        <v>9.77</v>
      </c>
      <c r="H22" s="9">
        <f>+data5[[#This Row],[Units]]*data5[[#This Row],[Cost per unit]]</f>
        <v>1406.8799999999999</v>
      </c>
    </row>
    <row r="23" spans="2:8" x14ac:dyDescent="0.3">
      <c r="B23" t="s">
        <v>48</v>
      </c>
      <c r="C23" t="s">
        <v>29</v>
      </c>
      <c r="D23" t="s">
        <v>44</v>
      </c>
      <c r="E23" s="7">
        <v>9443</v>
      </c>
      <c r="F23" s="8">
        <v>162</v>
      </c>
      <c r="G23" s="9">
        <f>+VLOOKUP(data5[[#This Row],[Product]],products[],2)</f>
        <v>14.49</v>
      </c>
      <c r="H23" s="9">
        <f>+data5[[#This Row],[Units]]*data5[[#This Row],[Cost per unit]]</f>
        <v>2347.38</v>
      </c>
    </row>
    <row r="24" spans="2:8" x14ac:dyDescent="0.3">
      <c r="B24" t="s">
        <v>20</v>
      </c>
      <c r="C24" t="s">
        <v>52</v>
      </c>
      <c r="D24" t="s">
        <v>50</v>
      </c>
      <c r="E24" s="7">
        <v>8155</v>
      </c>
      <c r="F24" s="8">
        <v>90</v>
      </c>
      <c r="G24" s="9">
        <f>+VLOOKUP(data5[[#This Row],[Product]],products[],2)</f>
        <v>10.38</v>
      </c>
      <c r="H24" s="9">
        <f>+data5[[#This Row],[Units]]*data5[[#This Row],[Cost per unit]]</f>
        <v>934.2</v>
      </c>
    </row>
    <row r="25" spans="2:8" x14ac:dyDescent="0.3">
      <c r="B25" t="s">
        <v>15</v>
      </c>
      <c r="C25" t="s">
        <v>36</v>
      </c>
      <c r="D25" t="s">
        <v>50</v>
      </c>
      <c r="E25" s="7">
        <v>1701</v>
      </c>
      <c r="F25" s="8">
        <v>234</v>
      </c>
      <c r="G25" s="9">
        <f>+VLOOKUP(data5[[#This Row],[Product]],products[],2)</f>
        <v>10.38</v>
      </c>
      <c r="H25" s="9">
        <f>+data5[[#This Row],[Units]]*data5[[#This Row],[Cost per unit]]</f>
        <v>2428.92</v>
      </c>
    </row>
    <row r="26" spans="2:8" x14ac:dyDescent="0.3">
      <c r="B26" t="s">
        <v>57</v>
      </c>
      <c r="C26" t="s">
        <v>36</v>
      </c>
      <c r="D26" t="s">
        <v>39</v>
      </c>
      <c r="E26" s="7">
        <v>2205</v>
      </c>
      <c r="F26" s="8">
        <v>141</v>
      </c>
      <c r="G26" s="9">
        <f>+VLOOKUP(data5[[#This Row],[Product]],products[],2)</f>
        <v>9.77</v>
      </c>
      <c r="H26" s="9">
        <f>+data5[[#This Row],[Units]]*data5[[#This Row],[Cost per unit]]</f>
        <v>1377.57</v>
      </c>
    </row>
    <row r="27" spans="2:8" x14ac:dyDescent="0.3">
      <c r="B27" t="s">
        <v>15</v>
      </c>
      <c r="C27" t="s">
        <v>11</v>
      </c>
      <c r="D27" t="s">
        <v>41</v>
      </c>
      <c r="E27" s="7">
        <v>1771</v>
      </c>
      <c r="F27" s="8">
        <v>204</v>
      </c>
      <c r="G27" s="9">
        <f>+VLOOKUP(data5[[#This Row],[Product]],products[],2)</f>
        <v>11.7</v>
      </c>
      <c r="H27" s="9">
        <f>+data5[[#This Row],[Units]]*data5[[#This Row],[Cost per unit]]</f>
        <v>2386.7999999999997</v>
      </c>
    </row>
    <row r="28" spans="2:8" x14ac:dyDescent="0.3">
      <c r="B28" t="s">
        <v>23</v>
      </c>
      <c r="C28" t="s">
        <v>16</v>
      </c>
      <c r="D28" t="s">
        <v>27</v>
      </c>
      <c r="E28" s="7">
        <v>2114</v>
      </c>
      <c r="F28" s="8">
        <v>186</v>
      </c>
      <c r="G28" s="9">
        <f>+VLOOKUP(data5[[#This Row],[Product]],products[],2)</f>
        <v>14.49</v>
      </c>
      <c r="H28" s="9">
        <f>+data5[[#This Row],[Units]]*data5[[#This Row],[Cost per unit]]</f>
        <v>2695.14</v>
      </c>
    </row>
    <row r="29" spans="2:8" x14ac:dyDescent="0.3">
      <c r="B29" t="s">
        <v>23</v>
      </c>
      <c r="C29" t="s">
        <v>24</v>
      </c>
      <c r="D29" t="s">
        <v>14</v>
      </c>
      <c r="E29" s="7">
        <v>10311</v>
      </c>
      <c r="F29" s="8">
        <v>231</v>
      </c>
      <c r="G29" s="9">
        <f>+VLOOKUP(data5[[#This Row],[Product]],products[],2)</f>
        <v>14.49</v>
      </c>
      <c r="H29" s="9">
        <f>+data5[[#This Row],[Units]]*data5[[#This Row],[Cost per unit]]</f>
        <v>3347.19</v>
      </c>
    </row>
    <row r="30" spans="2:8" x14ac:dyDescent="0.3">
      <c r="B30" t="s">
        <v>49</v>
      </c>
      <c r="C30" t="s">
        <v>29</v>
      </c>
      <c r="D30" t="s">
        <v>32</v>
      </c>
      <c r="E30" s="7">
        <v>21</v>
      </c>
      <c r="F30" s="8">
        <v>168</v>
      </c>
      <c r="G30" s="9">
        <f>+VLOOKUP(data5[[#This Row],[Product]],products[],2)</f>
        <v>14.49</v>
      </c>
      <c r="H30" s="9">
        <f>+data5[[#This Row],[Units]]*data5[[#This Row],[Cost per unit]]</f>
        <v>2434.3200000000002</v>
      </c>
    </row>
    <row r="31" spans="2:8" x14ac:dyDescent="0.3">
      <c r="B31" t="s">
        <v>57</v>
      </c>
      <c r="C31" t="s">
        <v>16</v>
      </c>
      <c r="D31" t="s">
        <v>44</v>
      </c>
      <c r="E31" s="7">
        <v>1974</v>
      </c>
      <c r="F31" s="8">
        <v>195</v>
      </c>
      <c r="G31" s="9">
        <f>+VLOOKUP(data5[[#This Row],[Product]],products[],2)</f>
        <v>14.49</v>
      </c>
      <c r="H31" s="9">
        <f>+data5[[#This Row],[Units]]*data5[[#This Row],[Cost per unit]]</f>
        <v>2825.55</v>
      </c>
    </row>
    <row r="32" spans="2:8" x14ac:dyDescent="0.3">
      <c r="B32" t="s">
        <v>45</v>
      </c>
      <c r="C32" t="s">
        <v>24</v>
      </c>
      <c r="D32" t="s">
        <v>50</v>
      </c>
      <c r="E32" s="7">
        <v>6314</v>
      </c>
      <c r="F32" s="8">
        <v>15</v>
      </c>
      <c r="G32" s="9">
        <f>+VLOOKUP(data5[[#This Row],[Product]],products[],2)</f>
        <v>10.38</v>
      </c>
      <c r="H32" s="9">
        <f>+data5[[#This Row],[Units]]*data5[[#This Row],[Cost per unit]]</f>
        <v>155.70000000000002</v>
      </c>
    </row>
    <row r="33" spans="2:8" x14ac:dyDescent="0.3">
      <c r="B33" t="s">
        <v>57</v>
      </c>
      <c r="C33" t="s">
        <v>11</v>
      </c>
      <c r="D33" t="s">
        <v>50</v>
      </c>
      <c r="E33" s="7">
        <v>4683</v>
      </c>
      <c r="F33" s="8">
        <v>30</v>
      </c>
      <c r="G33" s="9">
        <f>+VLOOKUP(data5[[#This Row],[Product]],products[],2)</f>
        <v>10.38</v>
      </c>
      <c r="H33" s="9">
        <f>+data5[[#This Row],[Units]]*data5[[#This Row],[Cost per unit]]</f>
        <v>311.40000000000003</v>
      </c>
    </row>
    <row r="34" spans="2:8" x14ac:dyDescent="0.3">
      <c r="B34" t="s">
        <v>23</v>
      </c>
      <c r="C34" t="s">
        <v>11</v>
      </c>
      <c r="D34" t="s">
        <v>51</v>
      </c>
      <c r="E34" s="7">
        <v>6398</v>
      </c>
      <c r="F34" s="8">
        <v>102</v>
      </c>
      <c r="G34" s="9">
        <f>+VLOOKUP(data5[[#This Row],[Product]],products[],2)</f>
        <v>11.7</v>
      </c>
      <c r="H34" s="9">
        <f>+data5[[#This Row],[Units]]*data5[[#This Row],[Cost per unit]]</f>
        <v>1193.3999999999999</v>
      </c>
    </row>
    <row r="35" spans="2:8" x14ac:dyDescent="0.3">
      <c r="B35" t="s">
        <v>48</v>
      </c>
      <c r="C35" t="s">
        <v>16</v>
      </c>
      <c r="D35" t="s">
        <v>41</v>
      </c>
      <c r="E35" s="7">
        <v>553</v>
      </c>
      <c r="F35" s="8">
        <v>15</v>
      </c>
      <c r="G35" s="9">
        <f>+VLOOKUP(data5[[#This Row],[Product]],products[],2)</f>
        <v>11.7</v>
      </c>
      <c r="H35" s="9">
        <f>+data5[[#This Row],[Units]]*data5[[#This Row],[Cost per unit]]</f>
        <v>175.5</v>
      </c>
    </row>
    <row r="36" spans="2:8" x14ac:dyDescent="0.3">
      <c r="B36" t="s">
        <v>15</v>
      </c>
      <c r="C36" t="s">
        <v>29</v>
      </c>
      <c r="D36" t="s">
        <v>12</v>
      </c>
      <c r="E36" s="7">
        <v>7021</v>
      </c>
      <c r="F36" s="8">
        <v>183</v>
      </c>
      <c r="G36" s="9">
        <f>+VLOOKUP(data5[[#This Row],[Product]],products[],2)</f>
        <v>11.7</v>
      </c>
      <c r="H36" s="9">
        <f>+data5[[#This Row],[Units]]*data5[[#This Row],[Cost per unit]]</f>
        <v>2141.1</v>
      </c>
    </row>
    <row r="37" spans="2:8" x14ac:dyDescent="0.3">
      <c r="B37" t="s">
        <v>10</v>
      </c>
      <c r="C37" t="s">
        <v>29</v>
      </c>
      <c r="D37" t="s">
        <v>39</v>
      </c>
      <c r="E37" s="7">
        <v>5817</v>
      </c>
      <c r="F37" s="8">
        <v>12</v>
      </c>
      <c r="G37" s="9">
        <f>+VLOOKUP(data5[[#This Row],[Product]],products[],2)</f>
        <v>9.77</v>
      </c>
      <c r="H37" s="9">
        <f>+data5[[#This Row],[Units]]*data5[[#This Row],[Cost per unit]]</f>
        <v>117.24</v>
      </c>
    </row>
    <row r="38" spans="2:8" x14ac:dyDescent="0.3">
      <c r="B38" t="s">
        <v>23</v>
      </c>
      <c r="C38" t="s">
        <v>29</v>
      </c>
      <c r="D38" t="s">
        <v>19</v>
      </c>
      <c r="E38" s="7">
        <v>3976</v>
      </c>
      <c r="F38" s="8">
        <v>72</v>
      </c>
      <c r="G38" s="9">
        <f>+VLOOKUP(data5[[#This Row],[Product]],products[],2)</f>
        <v>11.7</v>
      </c>
      <c r="H38" s="9">
        <f>+data5[[#This Row],[Units]]*data5[[#This Row],[Cost per unit]]</f>
        <v>842.4</v>
      </c>
    </row>
    <row r="39" spans="2:8" x14ac:dyDescent="0.3">
      <c r="B39" t="s">
        <v>28</v>
      </c>
      <c r="C39" t="s">
        <v>36</v>
      </c>
      <c r="D39" t="s">
        <v>55</v>
      </c>
      <c r="E39" s="7">
        <v>1134</v>
      </c>
      <c r="F39" s="8">
        <v>282</v>
      </c>
      <c r="G39" s="9">
        <f>+VLOOKUP(data5[[#This Row],[Product]],products[],2)</f>
        <v>14.49</v>
      </c>
      <c r="H39" s="9">
        <f>+data5[[#This Row],[Units]]*data5[[#This Row],[Cost per unit]]</f>
        <v>4086.18</v>
      </c>
    </row>
    <row r="40" spans="2:8" x14ac:dyDescent="0.3">
      <c r="B40" t="s">
        <v>48</v>
      </c>
      <c r="C40" t="s">
        <v>29</v>
      </c>
      <c r="D40" t="s">
        <v>56</v>
      </c>
      <c r="E40" s="7">
        <v>6027</v>
      </c>
      <c r="F40" s="8">
        <v>144</v>
      </c>
      <c r="G40" s="9">
        <f>+VLOOKUP(data5[[#This Row],[Product]],products[],2)</f>
        <v>10.38</v>
      </c>
      <c r="H40" s="9">
        <f>+data5[[#This Row],[Units]]*data5[[#This Row],[Cost per unit]]</f>
        <v>1494.72</v>
      </c>
    </row>
    <row r="41" spans="2:8" x14ac:dyDescent="0.3">
      <c r="B41" t="s">
        <v>28</v>
      </c>
      <c r="C41" t="s">
        <v>11</v>
      </c>
      <c r="D41" t="s">
        <v>32</v>
      </c>
      <c r="E41" s="7">
        <v>1904</v>
      </c>
      <c r="F41" s="8">
        <v>405</v>
      </c>
      <c r="G41" s="9">
        <f>+VLOOKUP(data5[[#This Row],[Product]],products[],2)</f>
        <v>14.49</v>
      </c>
      <c r="H41" s="9">
        <f>+data5[[#This Row],[Units]]*data5[[#This Row],[Cost per unit]]</f>
        <v>5868.45</v>
      </c>
    </row>
    <row r="42" spans="2:8" x14ac:dyDescent="0.3">
      <c r="B42" t="s">
        <v>42</v>
      </c>
      <c r="C42" t="s">
        <v>52</v>
      </c>
      <c r="D42" t="s">
        <v>17</v>
      </c>
      <c r="E42" s="7">
        <v>3262</v>
      </c>
      <c r="F42" s="8">
        <v>75</v>
      </c>
      <c r="G42" s="9">
        <f>+VLOOKUP(data5[[#This Row],[Product]],products[],2)</f>
        <v>10.38</v>
      </c>
      <c r="H42" s="9">
        <f>+data5[[#This Row],[Units]]*data5[[#This Row],[Cost per unit]]</f>
        <v>778.50000000000011</v>
      </c>
    </row>
    <row r="43" spans="2:8" x14ac:dyDescent="0.3">
      <c r="B43" t="s">
        <v>10</v>
      </c>
      <c r="C43" t="s">
        <v>52</v>
      </c>
      <c r="D43" t="s">
        <v>55</v>
      </c>
      <c r="E43" s="7">
        <v>2289</v>
      </c>
      <c r="F43" s="8">
        <v>135</v>
      </c>
      <c r="G43" s="9">
        <f>+VLOOKUP(data5[[#This Row],[Product]],products[],2)</f>
        <v>14.49</v>
      </c>
      <c r="H43" s="9">
        <f>+data5[[#This Row],[Units]]*data5[[#This Row],[Cost per unit]]</f>
        <v>1956.15</v>
      </c>
    </row>
    <row r="44" spans="2:8" x14ac:dyDescent="0.3">
      <c r="B44" t="s">
        <v>45</v>
      </c>
      <c r="C44" t="s">
        <v>52</v>
      </c>
      <c r="D44" t="s">
        <v>55</v>
      </c>
      <c r="E44" s="7">
        <v>6986</v>
      </c>
      <c r="F44" s="8">
        <v>21</v>
      </c>
      <c r="G44" s="9">
        <f>+VLOOKUP(data5[[#This Row],[Product]],products[],2)</f>
        <v>14.49</v>
      </c>
      <c r="H44" s="9">
        <f>+data5[[#This Row],[Units]]*data5[[#This Row],[Cost per unit]]</f>
        <v>304.29000000000002</v>
      </c>
    </row>
    <row r="45" spans="2:8" x14ac:dyDescent="0.3">
      <c r="B45" t="s">
        <v>48</v>
      </c>
      <c r="C45" t="s">
        <v>36</v>
      </c>
      <c r="D45" t="s">
        <v>50</v>
      </c>
      <c r="E45" s="7">
        <v>4417</v>
      </c>
      <c r="F45" s="8">
        <v>153</v>
      </c>
      <c r="G45" s="9">
        <f>+VLOOKUP(data5[[#This Row],[Product]],products[],2)</f>
        <v>10.38</v>
      </c>
      <c r="H45" s="9">
        <f>+data5[[#This Row],[Units]]*data5[[#This Row],[Cost per unit]]</f>
        <v>1588.14</v>
      </c>
    </row>
    <row r="46" spans="2:8" x14ac:dyDescent="0.3">
      <c r="B46" t="s">
        <v>28</v>
      </c>
      <c r="C46" t="s">
        <v>52</v>
      </c>
      <c r="D46" t="s">
        <v>27</v>
      </c>
      <c r="E46" s="7">
        <v>1442</v>
      </c>
      <c r="F46" s="8">
        <v>15</v>
      </c>
      <c r="G46" s="9">
        <f>+VLOOKUP(data5[[#This Row],[Product]],products[],2)</f>
        <v>14.49</v>
      </c>
      <c r="H46" s="9">
        <f>+data5[[#This Row],[Units]]*data5[[#This Row],[Cost per unit]]</f>
        <v>217.35</v>
      </c>
    </row>
    <row r="47" spans="2:8" x14ac:dyDescent="0.3">
      <c r="B47" t="s">
        <v>49</v>
      </c>
      <c r="C47" t="s">
        <v>16</v>
      </c>
      <c r="D47" t="s">
        <v>19</v>
      </c>
      <c r="E47" s="7">
        <v>2415</v>
      </c>
      <c r="F47" s="8">
        <v>255</v>
      </c>
      <c r="G47" s="9">
        <f>+VLOOKUP(data5[[#This Row],[Product]],products[],2)</f>
        <v>11.7</v>
      </c>
      <c r="H47" s="9">
        <f>+data5[[#This Row],[Units]]*data5[[#This Row],[Cost per unit]]</f>
        <v>2983.5</v>
      </c>
    </row>
    <row r="48" spans="2:8" x14ac:dyDescent="0.3">
      <c r="B48" t="s">
        <v>48</v>
      </c>
      <c r="C48" t="s">
        <v>11</v>
      </c>
      <c r="D48" t="s">
        <v>41</v>
      </c>
      <c r="E48" s="7">
        <v>238</v>
      </c>
      <c r="F48" s="8">
        <v>18</v>
      </c>
      <c r="G48" s="9">
        <f>+VLOOKUP(data5[[#This Row],[Product]],products[],2)</f>
        <v>11.7</v>
      </c>
      <c r="H48" s="9">
        <f>+data5[[#This Row],[Units]]*data5[[#This Row],[Cost per unit]]</f>
        <v>210.6</v>
      </c>
    </row>
    <row r="49" spans="2:8" x14ac:dyDescent="0.3">
      <c r="B49" t="s">
        <v>28</v>
      </c>
      <c r="C49" t="s">
        <v>11</v>
      </c>
      <c r="D49" t="s">
        <v>50</v>
      </c>
      <c r="E49" s="7">
        <v>4949</v>
      </c>
      <c r="F49" s="8">
        <v>189</v>
      </c>
      <c r="G49" s="9">
        <f>+VLOOKUP(data5[[#This Row],[Product]],products[],2)</f>
        <v>10.38</v>
      </c>
      <c r="H49" s="9">
        <f>+data5[[#This Row],[Units]]*data5[[#This Row],[Cost per unit]]</f>
        <v>1961.8200000000002</v>
      </c>
    </row>
    <row r="50" spans="2:8" x14ac:dyDescent="0.3">
      <c r="B50" t="s">
        <v>45</v>
      </c>
      <c r="C50" t="s">
        <v>36</v>
      </c>
      <c r="D50" t="s">
        <v>17</v>
      </c>
      <c r="E50" s="7">
        <v>5075</v>
      </c>
      <c r="F50" s="8">
        <v>21</v>
      </c>
      <c r="G50" s="9">
        <f>+VLOOKUP(data5[[#This Row],[Product]],products[],2)</f>
        <v>10.38</v>
      </c>
      <c r="H50" s="9">
        <f>+data5[[#This Row],[Units]]*data5[[#This Row],[Cost per unit]]</f>
        <v>217.98000000000002</v>
      </c>
    </row>
    <row r="51" spans="2:8" x14ac:dyDescent="0.3">
      <c r="B51" t="s">
        <v>49</v>
      </c>
      <c r="C51" t="s">
        <v>24</v>
      </c>
      <c r="D51" t="s">
        <v>32</v>
      </c>
      <c r="E51" s="7">
        <v>9198</v>
      </c>
      <c r="F51" s="8">
        <v>36</v>
      </c>
      <c r="G51" s="9">
        <f>+VLOOKUP(data5[[#This Row],[Product]],products[],2)</f>
        <v>14.49</v>
      </c>
      <c r="H51" s="9">
        <f>+data5[[#This Row],[Units]]*data5[[#This Row],[Cost per unit]]</f>
        <v>521.64</v>
      </c>
    </row>
    <row r="52" spans="2:8" x14ac:dyDescent="0.3">
      <c r="B52" t="s">
        <v>28</v>
      </c>
      <c r="C52" t="s">
        <v>52</v>
      </c>
      <c r="D52" t="s">
        <v>54</v>
      </c>
      <c r="E52" s="7">
        <v>3339</v>
      </c>
      <c r="F52" s="8">
        <v>75</v>
      </c>
      <c r="G52" s="9">
        <f>+VLOOKUP(data5[[#This Row],[Product]],products[],2)</f>
        <v>7.16</v>
      </c>
      <c r="H52" s="9">
        <f>+data5[[#This Row],[Units]]*data5[[#This Row],[Cost per unit]]</f>
        <v>537</v>
      </c>
    </row>
    <row r="53" spans="2:8" x14ac:dyDescent="0.3">
      <c r="B53" t="s">
        <v>10</v>
      </c>
      <c r="C53" t="s">
        <v>52</v>
      </c>
      <c r="D53" t="s">
        <v>35</v>
      </c>
      <c r="E53" s="7">
        <v>5019</v>
      </c>
      <c r="F53" s="8">
        <v>156</v>
      </c>
      <c r="G53" s="9">
        <f>+VLOOKUP(data5[[#This Row],[Product]],products[],2)</f>
        <v>10.38</v>
      </c>
      <c r="H53" s="9">
        <f>+data5[[#This Row],[Units]]*data5[[#This Row],[Cost per unit]]</f>
        <v>1619.2800000000002</v>
      </c>
    </row>
    <row r="54" spans="2:8" x14ac:dyDescent="0.3">
      <c r="B54" t="s">
        <v>45</v>
      </c>
      <c r="C54" t="s">
        <v>24</v>
      </c>
      <c r="D54" t="s">
        <v>32</v>
      </c>
      <c r="E54" s="7">
        <v>16184</v>
      </c>
      <c r="F54" s="8">
        <v>39</v>
      </c>
      <c r="G54" s="9">
        <f>+VLOOKUP(data5[[#This Row],[Product]],products[],2)</f>
        <v>14.49</v>
      </c>
      <c r="H54" s="9">
        <f>+data5[[#This Row],[Units]]*data5[[#This Row],[Cost per unit]]</f>
        <v>565.11</v>
      </c>
    </row>
    <row r="55" spans="2:8" x14ac:dyDescent="0.3">
      <c r="B55" t="s">
        <v>28</v>
      </c>
      <c r="C55" t="s">
        <v>24</v>
      </c>
      <c r="D55" t="s">
        <v>47</v>
      </c>
      <c r="E55" s="7">
        <v>497</v>
      </c>
      <c r="F55" s="8">
        <v>63</v>
      </c>
      <c r="G55" s="9">
        <f>+VLOOKUP(data5[[#This Row],[Product]],products[],2)</f>
        <v>12.37</v>
      </c>
      <c r="H55" s="9">
        <f>+data5[[#This Row],[Units]]*data5[[#This Row],[Cost per unit]]</f>
        <v>779.31</v>
      </c>
    </row>
    <row r="56" spans="2:8" x14ac:dyDescent="0.3">
      <c r="B56" t="s">
        <v>48</v>
      </c>
      <c r="C56" t="s">
        <v>24</v>
      </c>
      <c r="D56" t="s">
        <v>54</v>
      </c>
      <c r="E56" s="7">
        <v>8211</v>
      </c>
      <c r="F56" s="8">
        <v>75</v>
      </c>
      <c r="G56" s="9">
        <f>+VLOOKUP(data5[[#This Row],[Product]],products[],2)</f>
        <v>7.16</v>
      </c>
      <c r="H56" s="9">
        <f>+data5[[#This Row],[Units]]*data5[[#This Row],[Cost per unit]]</f>
        <v>537</v>
      </c>
    </row>
    <row r="57" spans="2:8" x14ac:dyDescent="0.3">
      <c r="B57" t="s">
        <v>48</v>
      </c>
      <c r="C57" t="s">
        <v>36</v>
      </c>
      <c r="D57" t="s">
        <v>56</v>
      </c>
      <c r="E57" s="7">
        <v>6580</v>
      </c>
      <c r="F57" s="8">
        <v>183</v>
      </c>
      <c r="G57" s="9">
        <f>+VLOOKUP(data5[[#This Row],[Product]],products[],2)</f>
        <v>10.38</v>
      </c>
      <c r="H57" s="9">
        <f>+data5[[#This Row],[Units]]*data5[[#This Row],[Cost per unit]]</f>
        <v>1899.5400000000002</v>
      </c>
    </row>
    <row r="58" spans="2:8" x14ac:dyDescent="0.3">
      <c r="B58" t="s">
        <v>23</v>
      </c>
      <c r="C58" t="s">
        <v>16</v>
      </c>
      <c r="D58" t="s">
        <v>14</v>
      </c>
      <c r="E58" s="7">
        <v>4760</v>
      </c>
      <c r="F58" s="8">
        <v>69</v>
      </c>
      <c r="G58" s="9">
        <f>+VLOOKUP(data5[[#This Row],[Product]],products[],2)</f>
        <v>14.49</v>
      </c>
      <c r="H58" s="9">
        <f>+data5[[#This Row],[Units]]*data5[[#This Row],[Cost per unit]]</f>
        <v>999.81000000000006</v>
      </c>
    </row>
    <row r="59" spans="2:8" x14ac:dyDescent="0.3">
      <c r="B59" t="s">
        <v>10</v>
      </c>
      <c r="C59" t="s">
        <v>24</v>
      </c>
      <c r="D59" t="s">
        <v>30</v>
      </c>
      <c r="E59" s="7">
        <v>5439</v>
      </c>
      <c r="F59" s="8">
        <v>30</v>
      </c>
      <c r="G59" s="9">
        <f>+VLOOKUP(data5[[#This Row],[Product]],products[],2)</f>
        <v>12.37</v>
      </c>
      <c r="H59" s="9">
        <f>+data5[[#This Row],[Units]]*data5[[#This Row],[Cost per unit]]</f>
        <v>371.09999999999997</v>
      </c>
    </row>
    <row r="60" spans="2:8" x14ac:dyDescent="0.3">
      <c r="B60" t="s">
        <v>23</v>
      </c>
      <c r="C60" t="s">
        <v>52</v>
      </c>
      <c r="D60" t="s">
        <v>35</v>
      </c>
      <c r="E60" s="7">
        <v>1463</v>
      </c>
      <c r="F60" s="8">
        <v>39</v>
      </c>
      <c r="G60" s="9">
        <f>+VLOOKUP(data5[[#This Row],[Product]],products[],2)</f>
        <v>10.38</v>
      </c>
      <c r="H60" s="9">
        <f>+data5[[#This Row],[Units]]*data5[[#This Row],[Cost per unit]]</f>
        <v>404.82000000000005</v>
      </c>
    </row>
    <row r="61" spans="2:8" x14ac:dyDescent="0.3">
      <c r="B61" t="s">
        <v>49</v>
      </c>
      <c r="C61" t="s">
        <v>52</v>
      </c>
      <c r="D61" t="s">
        <v>17</v>
      </c>
      <c r="E61" s="7">
        <v>7777</v>
      </c>
      <c r="F61" s="8">
        <v>504</v>
      </c>
      <c r="G61" s="9">
        <f>+VLOOKUP(data5[[#This Row],[Product]],products[],2)</f>
        <v>10.38</v>
      </c>
      <c r="H61" s="9">
        <f>+data5[[#This Row],[Units]]*data5[[#This Row],[Cost per unit]]</f>
        <v>5231.5200000000004</v>
      </c>
    </row>
    <row r="62" spans="2:8" x14ac:dyDescent="0.3">
      <c r="B62" t="s">
        <v>20</v>
      </c>
      <c r="C62" t="s">
        <v>11</v>
      </c>
      <c r="D62" t="s">
        <v>54</v>
      </c>
      <c r="E62" s="7">
        <v>1085</v>
      </c>
      <c r="F62" s="8">
        <v>273</v>
      </c>
      <c r="G62" s="9">
        <f>+VLOOKUP(data5[[#This Row],[Product]],products[],2)</f>
        <v>7.16</v>
      </c>
      <c r="H62" s="9">
        <f>+data5[[#This Row],[Units]]*data5[[#This Row],[Cost per unit]]</f>
        <v>1954.68</v>
      </c>
    </row>
    <row r="63" spans="2:8" x14ac:dyDescent="0.3">
      <c r="B63" t="s">
        <v>45</v>
      </c>
      <c r="C63" t="s">
        <v>11</v>
      </c>
      <c r="D63" t="s">
        <v>37</v>
      </c>
      <c r="E63" s="7">
        <v>182</v>
      </c>
      <c r="F63" s="8">
        <v>48</v>
      </c>
      <c r="G63" s="9">
        <f>+VLOOKUP(data5[[#This Row],[Product]],products[],2)</f>
        <v>5.79</v>
      </c>
      <c r="H63" s="9">
        <f>+data5[[#This Row],[Units]]*data5[[#This Row],[Cost per unit]]</f>
        <v>277.92</v>
      </c>
    </row>
    <row r="64" spans="2:8" x14ac:dyDescent="0.3">
      <c r="B64" t="s">
        <v>28</v>
      </c>
      <c r="C64" t="s">
        <v>52</v>
      </c>
      <c r="D64" t="s">
        <v>55</v>
      </c>
      <c r="E64" s="7">
        <v>4242</v>
      </c>
      <c r="F64" s="8">
        <v>207</v>
      </c>
      <c r="G64" s="9">
        <f>+VLOOKUP(data5[[#This Row],[Product]],products[],2)</f>
        <v>14.49</v>
      </c>
      <c r="H64" s="9">
        <f>+data5[[#This Row],[Units]]*data5[[#This Row],[Cost per unit]]</f>
        <v>2999.43</v>
      </c>
    </row>
    <row r="65" spans="2:8" x14ac:dyDescent="0.3">
      <c r="B65" t="s">
        <v>28</v>
      </c>
      <c r="C65" t="s">
        <v>24</v>
      </c>
      <c r="D65" t="s">
        <v>17</v>
      </c>
      <c r="E65" s="7">
        <v>6118</v>
      </c>
      <c r="F65" s="8">
        <v>9</v>
      </c>
      <c r="G65" s="9">
        <f>+VLOOKUP(data5[[#This Row],[Product]],products[],2)</f>
        <v>10.38</v>
      </c>
      <c r="H65" s="9">
        <f>+data5[[#This Row],[Units]]*data5[[#This Row],[Cost per unit]]</f>
        <v>93.42</v>
      </c>
    </row>
    <row r="66" spans="2:8" x14ac:dyDescent="0.3">
      <c r="B66" t="s">
        <v>57</v>
      </c>
      <c r="C66" t="s">
        <v>24</v>
      </c>
      <c r="D66" t="s">
        <v>50</v>
      </c>
      <c r="E66" s="7">
        <v>2317</v>
      </c>
      <c r="F66" s="8">
        <v>261</v>
      </c>
      <c r="G66" s="9">
        <f>+VLOOKUP(data5[[#This Row],[Product]],products[],2)</f>
        <v>10.38</v>
      </c>
      <c r="H66" s="9">
        <f>+data5[[#This Row],[Units]]*data5[[#This Row],[Cost per unit]]</f>
        <v>2709.1800000000003</v>
      </c>
    </row>
    <row r="67" spans="2:8" x14ac:dyDescent="0.3">
      <c r="B67" t="s">
        <v>28</v>
      </c>
      <c r="C67" t="s">
        <v>36</v>
      </c>
      <c r="D67" t="s">
        <v>32</v>
      </c>
      <c r="E67" s="7">
        <v>938</v>
      </c>
      <c r="F67" s="8">
        <v>6</v>
      </c>
      <c r="G67" s="9">
        <f>+VLOOKUP(data5[[#This Row],[Product]],products[],2)</f>
        <v>14.49</v>
      </c>
      <c r="H67" s="9">
        <f>+data5[[#This Row],[Units]]*data5[[#This Row],[Cost per unit]]</f>
        <v>86.94</v>
      </c>
    </row>
    <row r="68" spans="2:8" x14ac:dyDescent="0.3">
      <c r="B68" t="s">
        <v>15</v>
      </c>
      <c r="C68" t="s">
        <v>11</v>
      </c>
      <c r="D68" t="s">
        <v>27</v>
      </c>
      <c r="E68" s="7">
        <v>9709</v>
      </c>
      <c r="F68" s="8">
        <v>30</v>
      </c>
      <c r="G68" s="9">
        <f>+VLOOKUP(data5[[#This Row],[Product]],products[],2)</f>
        <v>14.49</v>
      </c>
      <c r="H68" s="9">
        <f>+data5[[#This Row],[Units]]*data5[[#This Row],[Cost per unit]]</f>
        <v>434.7</v>
      </c>
    </row>
    <row r="69" spans="2:8" x14ac:dyDescent="0.3">
      <c r="B69" t="s">
        <v>42</v>
      </c>
      <c r="C69" t="s">
        <v>52</v>
      </c>
      <c r="D69" t="s">
        <v>44</v>
      </c>
      <c r="E69" s="7">
        <v>2205</v>
      </c>
      <c r="F69" s="8">
        <v>138</v>
      </c>
      <c r="G69" s="9">
        <f>+VLOOKUP(data5[[#This Row],[Product]],products[],2)</f>
        <v>14.49</v>
      </c>
      <c r="H69" s="9">
        <f>+data5[[#This Row],[Units]]*data5[[#This Row],[Cost per unit]]</f>
        <v>1999.6200000000001</v>
      </c>
    </row>
    <row r="70" spans="2:8" x14ac:dyDescent="0.3">
      <c r="B70" t="s">
        <v>42</v>
      </c>
      <c r="C70" t="s">
        <v>11</v>
      </c>
      <c r="D70" t="s">
        <v>35</v>
      </c>
      <c r="E70" s="7">
        <v>4487</v>
      </c>
      <c r="F70" s="8">
        <v>111</v>
      </c>
      <c r="G70" s="9">
        <f>+VLOOKUP(data5[[#This Row],[Product]],products[],2)</f>
        <v>10.38</v>
      </c>
      <c r="H70" s="9">
        <f>+data5[[#This Row],[Units]]*data5[[#This Row],[Cost per unit]]</f>
        <v>1152.18</v>
      </c>
    </row>
    <row r="71" spans="2:8" x14ac:dyDescent="0.3">
      <c r="B71" t="s">
        <v>45</v>
      </c>
      <c r="C71" t="s">
        <v>16</v>
      </c>
      <c r="D71" t="s">
        <v>25</v>
      </c>
      <c r="E71" s="7">
        <v>2415</v>
      </c>
      <c r="F71" s="8">
        <v>15</v>
      </c>
      <c r="G71" s="9">
        <f>+VLOOKUP(data5[[#This Row],[Product]],products[],2)</f>
        <v>10.38</v>
      </c>
      <c r="H71" s="9">
        <f>+data5[[#This Row],[Units]]*data5[[#This Row],[Cost per unit]]</f>
        <v>155.70000000000002</v>
      </c>
    </row>
    <row r="72" spans="2:8" x14ac:dyDescent="0.3">
      <c r="B72" t="s">
        <v>10</v>
      </c>
      <c r="C72" t="s">
        <v>52</v>
      </c>
      <c r="D72" t="s">
        <v>41</v>
      </c>
      <c r="E72" s="7">
        <v>4018</v>
      </c>
      <c r="F72" s="8">
        <v>162</v>
      </c>
      <c r="G72" s="9">
        <f>+VLOOKUP(data5[[#This Row],[Product]],products[],2)</f>
        <v>11.7</v>
      </c>
      <c r="H72" s="9">
        <f>+data5[[#This Row],[Units]]*data5[[#This Row],[Cost per unit]]</f>
        <v>1895.3999999999999</v>
      </c>
    </row>
    <row r="73" spans="2:8" x14ac:dyDescent="0.3">
      <c r="B73" t="s">
        <v>45</v>
      </c>
      <c r="C73" t="s">
        <v>52</v>
      </c>
      <c r="D73" t="s">
        <v>41</v>
      </c>
      <c r="E73" s="7">
        <v>861</v>
      </c>
      <c r="F73" s="8">
        <v>195</v>
      </c>
      <c r="G73" s="9">
        <f>+VLOOKUP(data5[[#This Row],[Product]],products[],2)</f>
        <v>11.7</v>
      </c>
      <c r="H73" s="9">
        <f>+data5[[#This Row],[Units]]*data5[[#This Row],[Cost per unit]]</f>
        <v>2281.5</v>
      </c>
    </row>
    <row r="74" spans="2:8" x14ac:dyDescent="0.3">
      <c r="B74" t="s">
        <v>57</v>
      </c>
      <c r="C74" t="s">
        <v>36</v>
      </c>
      <c r="D74" t="s">
        <v>19</v>
      </c>
      <c r="E74" s="7">
        <v>5586</v>
      </c>
      <c r="F74" s="8">
        <v>525</v>
      </c>
      <c r="G74" s="9">
        <f>+VLOOKUP(data5[[#This Row],[Product]],products[],2)</f>
        <v>11.7</v>
      </c>
      <c r="H74" s="9">
        <f>+data5[[#This Row],[Units]]*data5[[#This Row],[Cost per unit]]</f>
        <v>6142.5</v>
      </c>
    </row>
    <row r="75" spans="2:8" x14ac:dyDescent="0.3">
      <c r="B75" t="s">
        <v>42</v>
      </c>
      <c r="C75" t="s">
        <v>52</v>
      </c>
      <c r="D75" t="s">
        <v>33</v>
      </c>
      <c r="E75" s="7">
        <v>2226</v>
      </c>
      <c r="F75" s="8">
        <v>48</v>
      </c>
      <c r="G75" s="9">
        <f>+VLOOKUP(data5[[#This Row],[Product]],products[],2)</f>
        <v>14.49</v>
      </c>
      <c r="H75" s="9">
        <f>+data5[[#This Row],[Units]]*data5[[#This Row],[Cost per unit]]</f>
        <v>695.52</v>
      </c>
    </row>
    <row r="76" spans="2:8" x14ac:dyDescent="0.3">
      <c r="B76" t="s">
        <v>20</v>
      </c>
      <c r="C76" t="s">
        <v>52</v>
      </c>
      <c r="D76" t="s">
        <v>56</v>
      </c>
      <c r="E76" s="7">
        <v>14329</v>
      </c>
      <c r="F76" s="8">
        <v>150</v>
      </c>
      <c r="G76" s="9">
        <f>+VLOOKUP(data5[[#This Row],[Product]],products[],2)</f>
        <v>10.38</v>
      </c>
      <c r="H76" s="9">
        <f>+data5[[#This Row],[Units]]*data5[[#This Row],[Cost per unit]]</f>
        <v>1557.0000000000002</v>
      </c>
    </row>
    <row r="77" spans="2:8" x14ac:dyDescent="0.3">
      <c r="B77" t="s">
        <v>20</v>
      </c>
      <c r="C77" t="s">
        <v>52</v>
      </c>
      <c r="D77" t="s">
        <v>44</v>
      </c>
      <c r="E77" s="7">
        <v>8463</v>
      </c>
      <c r="F77" s="8">
        <v>492</v>
      </c>
      <c r="G77" s="9">
        <f>+VLOOKUP(data5[[#This Row],[Product]],products[],2)</f>
        <v>14.49</v>
      </c>
      <c r="H77" s="9">
        <f>+data5[[#This Row],[Units]]*data5[[#This Row],[Cost per unit]]</f>
        <v>7129.08</v>
      </c>
    </row>
    <row r="78" spans="2:8" x14ac:dyDescent="0.3">
      <c r="B78" t="s">
        <v>45</v>
      </c>
      <c r="C78" t="s">
        <v>52</v>
      </c>
      <c r="D78" t="s">
        <v>54</v>
      </c>
      <c r="E78" s="7">
        <v>2891</v>
      </c>
      <c r="F78" s="8">
        <v>102</v>
      </c>
      <c r="G78" s="9">
        <f>+VLOOKUP(data5[[#This Row],[Product]],products[],2)</f>
        <v>7.16</v>
      </c>
      <c r="H78" s="9">
        <f>+data5[[#This Row],[Units]]*data5[[#This Row],[Cost per unit]]</f>
        <v>730.32</v>
      </c>
    </row>
    <row r="79" spans="2:8" x14ac:dyDescent="0.3">
      <c r="B79" t="s">
        <v>49</v>
      </c>
      <c r="C79" t="s">
        <v>24</v>
      </c>
      <c r="D79" t="s">
        <v>50</v>
      </c>
      <c r="E79" s="7">
        <v>3773</v>
      </c>
      <c r="F79" s="8">
        <v>165</v>
      </c>
      <c r="G79" s="9">
        <f>+VLOOKUP(data5[[#This Row],[Product]],products[],2)</f>
        <v>10.38</v>
      </c>
      <c r="H79" s="9">
        <f>+data5[[#This Row],[Units]]*data5[[#This Row],[Cost per unit]]</f>
        <v>1712.7</v>
      </c>
    </row>
    <row r="80" spans="2:8" x14ac:dyDescent="0.3">
      <c r="B80" t="s">
        <v>23</v>
      </c>
      <c r="C80" t="s">
        <v>24</v>
      </c>
      <c r="D80" t="s">
        <v>56</v>
      </c>
      <c r="E80" s="7">
        <v>854</v>
      </c>
      <c r="F80" s="8">
        <v>309</v>
      </c>
      <c r="G80" s="9">
        <f>+VLOOKUP(data5[[#This Row],[Product]],products[],2)</f>
        <v>10.38</v>
      </c>
      <c r="H80" s="9">
        <f>+data5[[#This Row],[Units]]*data5[[#This Row],[Cost per unit]]</f>
        <v>3207.42</v>
      </c>
    </row>
    <row r="81" spans="2:8" x14ac:dyDescent="0.3">
      <c r="B81" t="s">
        <v>28</v>
      </c>
      <c r="C81" t="s">
        <v>24</v>
      </c>
      <c r="D81" t="s">
        <v>35</v>
      </c>
      <c r="E81" s="7">
        <v>4970</v>
      </c>
      <c r="F81" s="8">
        <v>156</v>
      </c>
      <c r="G81" s="9">
        <f>+VLOOKUP(data5[[#This Row],[Product]],products[],2)</f>
        <v>10.38</v>
      </c>
      <c r="H81" s="9">
        <f>+data5[[#This Row],[Units]]*data5[[#This Row],[Cost per unit]]</f>
        <v>1619.2800000000002</v>
      </c>
    </row>
    <row r="82" spans="2:8" x14ac:dyDescent="0.3">
      <c r="B82" t="s">
        <v>20</v>
      </c>
      <c r="C82" t="s">
        <v>16</v>
      </c>
      <c r="D82" t="s">
        <v>53</v>
      </c>
      <c r="E82" s="7">
        <v>98</v>
      </c>
      <c r="F82" s="8">
        <v>159</v>
      </c>
      <c r="G82" s="9">
        <f>+VLOOKUP(data5[[#This Row],[Product]],products[],2)</f>
        <v>9.77</v>
      </c>
      <c r="H82" s="9">
        <f>+data5[[#This Row],[Units]]*data5[[#This Row],[Cost per unit]]</f>
        <v>1553.4299999999998</v>
      </c>
    </row>
    <row r="83" spans="2:8" x14ac:dyDescent="0.3">
      <c r="B83" t="s">
        <v>45</v>
      </c>
      <c r="C83" t="s">
        <v>16</v>
      </c>
      <c r="D83" t="s">
        <v>27</v>
      </c>
      <c r="E83" s="7">
        <v>13391</v>
      </c>
      <c r="F83" s="8">
        <v>201</v>
      </c>
      <c r="G83" s="9">
        <f>+VLOOKUP(data5[[#This Row],[Product]],products[],2)</f>
        <v>14.49</v>
      </c>
      <c r="H83" s="9">
        <f>+data5[[#This Row],[Units]]*data5[[#This Row],[Cost per unit]]</f>
        <v>2912.4900000000002</v>
      </c>
    </row>
    <row r="84" spans="2:8" x14ac:dyDescent="0.3">
      <c r="B84" t="s">
        <v>15</v>
      </c>
      <c r="C84" t="s">
        <v>29</v>
      </c>
      <c r="D84" t="s">
        <v>37</v>
      </c>
      <c r="E84" s="7">
        <v>8890</v>
      </c>
      <c r="F84" s="8">
        <v>210</v>
      </c>
      <c r="G84" s="9">
        <f>+VLOOKUP(data5[[#This Row],[Product]],products[],2)</f>
        <v>5.79</v>
      </c>
      <c r="H84" s="9">
        <f>+data5[[#This Row],[Units]]*data5[[#This Row],[Cost per unit]]</f>
        <v>1215.9000000000001</v>
      </c>
    </row>
    <row r="85" spans="2:8" x14ac:dyDescent="0.3">
      <c r="B85" t="s">
        <v>48</v>
      </c>
      <c r="C85" t="s">
        <v>36</v>
      </c>
      <c r="D85" t="s">
        <v>14</v>
      </c>
      <c r="E85" s="7">
        <v>56</v>
      </c>
      <c r="F85" s="8">
        <v>51</v>
      </c>
      <c r="G85" s="9">
        <f>+VLOOKUP(data5[[#This Row],[Product]],products[],2)</f>
        <v>14.49</v>
      </c>
      <c r="H85" s="9">
        <f>+data5[[#This Row],[Units]]*data5[[#This Row],[Cost per unit]]</f>
        <v>738.99</v>
      </c>
    </row>
    <row r="86" spans="2:8" x14ac:dyDescent="0.3">
      <c r="B86" t="s">
        <v>49</v>
      </c>
      <c r="C86" t="s">
        <v>24</v>
      </c>
      <c r="D86" t="s">
        <v>30</v>
      </c>
      <c r="E86" s="7">
        <v>3339</v>
      </c>
      <c r="F86" s="8">
        <v>39</v>
      </c>
      <c r="G86" s="9">
        <f>+VLOOKUP(data5[[#This Row],[Product]],products[],2)</f>
        <v>12.37</v>
      </c>
      <c r="H86" s="9">
        <f>+data5[[#This Row],[Units]]*data5[[#This Row],[Cost per unit]]</f>
        <v>482.42999999999995</v>
      </c>
    </row>
    <row r="87" spans="2:8" x14ac:dyDescent="0.3">
      <c r="B87" t="s">
        <v>57</v>
      </c>
      <c r="C87" t="s">
        <v>16</v>
      </c>
      <c r="D87" t="s">
        <v>25</v>
      </c>
      <c r="E87" s="7">
        <v>3808</v>
      </c>
      <c r="F87" s="8">
        <v>279</v>
      </c>
      <c r="G87" s="9">
        <f>+VLOOKUP(data5[[#This Row],[Product]],products[],2)</f>
        <v>10.38</v>
      </c>
      <c r="H87" s="9">
        <f>+data5[[#This Row],[Units]]*data5[[#This Row],[Cost per unit]]</f>
        <v>2896.0200000000004</v>
      </c>
    </row>
    <row r="88" spans="2:8" x14ac:dyDescent="0.3">
      <c r="B88" t="s">
        <v>57</v>
      </c>
      <c r="C88" t="s">
        <v>36</v>
      </c>
      <c r="D88" t="s">
        <v>14</v>
      </c>
      <c r="E88" s="7">
        <v>63</v>
      </c>
      <c r="F88" s="8">
        <v>123</v>
      </c>
      <c r="G88" s="9">
        <f>+VLOOKUP(data5[[#This Row],[Product]],products[],2)</f>
        <v>14.49</v>
      </c>
      <c r="H88" s="9">
        <f>+data5[[#This Row],[Units]]*data5[[#This Row],[Cost per unit]]</f>
        <v>1782.27</v>
      </c>
    </row>
    <row r="89" spans="2:8" x14ac:dyDescent="0.3">
      <c r="B89" t="s">
        <v>48</v>
      </c>
      <c r="C89" t="s">
        <v>29</v>
      </c>
      <c r="D89" t="s">
        <v>55</v>
      </c>
      <c r="E89" s="7">
        <v>7812</v>
      </c>
      <c r="F89" s="8">
        <v>81</v>
      </c>
      <c r="G89" s="9">
        <f>+VLOOKUP(data5[[#This Row],[Product]],products[],2)</f>
        <v>14.49</v>
      </c>
      <c r="H89" s="9">
        <f>+data5[[#This Row],[Units]]*data5[[#This Row],[Cost per unit]]</f>
        <v>1173.69</v>
      </c>
    </row>
    <row r="90" spans="2:8" x14ac:dyDescent="0.3">
      <c r="B90" t="s">
        <v>10</v>
      </c>
      <c r="C90" t="s">
        <v>11</v>
      </c>
      <c r="D90" t="s">
        <v>41</v>
      </c>
      <c r="E90" s="7">
        <v>7693</v>
      </c>
      <c r="F90" s="8">
        <v>21</v>
      </c>
      <c r="G90" s="9">
        <f>+VLOOKUP(data5[[#This Row],[Product]],products[],2)</f>
        <v>11.7</v>
      </c>
      <c r="H90" s="9">
        <f>+data5[[#This Row],[Units]]*data5[[#This Row],[Cost per unit]]</f>
        <v>245.7</v>
      </c>
    </row>
    <row r="91" spans="2:8" x14ac:dyDescent="0.3">
      <c r="B91" t="s">
        <v>49</v>
      </c>
      <c r="C91" t="s">
        <v>24</v>
      </c>
      <c r="D91" t="s">
        <v>56</v>
      </c>
      <c r="E91" s="7">
        <v>973</v>
      </c>
      <c r="F91" s="8">
        <v>162</v>
      </c>
      <c r="G91" s="9">
        <f>+VLOOKUP(data5[[#This Row],[Product]],products[],2)</f>
        <v>10.38</v>
      </c>
      <c r="H91" s="9">
        <f>+data5[[#This Row],[Units]]*data5[[#This Row],[Cost per unit]]</f>
        <v>1681.5600000000002</v>
      </c>
    </row>
    <row r="92" spans="2:8" x14ac:dyDescent="0.3">
      <c r="B92" t="s">
        <v>57</v>
      </c>
      <c r="C92" t="s">
        <v>16</v>
      </c>
      <c r="D92" t="s">
        <v>47</v>
      </c>
      <c r="E92" s="7">
        <v>567</v>
      </c>
      <c r="F92" s="8">
        <v>228</v>
      </c>
      <c r="G92" s="9">
        <f>+VLOOKUP(data5[[#This Row],[Product]],products[],2)</f>
        <v>12.37</v>
      </c>
      <c r="H92" s="9">
        <f>+data5[[#This Row],[Units]]*data5[[#This Row],[Cost per unit]]</f>
        <v>2820.3599999999997</v>
      </c>
    </row>
    <row r="93" spans="2:8" x14ac:dyDescent="0.3">
      <c r="B93" t="s">
        <v>57</v>
      </c>
      <c r="C93" t="s">
        <v>24</v>
      </c>
      <c r="D93" t="s">
        <v>54</v>
      </c>
      <c r="E93" s="7">
        <v>2471</v>
      </c>
      <c r="F93" s="8">
        <v>342</v>
      </c>
      <c r="G93" s="9">
        <f>+VLOOKUP(data5[[#This Row],[Product]],products[],2)</f>
        <v>7.16</v>
      </c>
      <c r="H93" s="9">
        <f>+data5[[#This Row],[Units]]*data5[[#This Row],[Cost per unit]]</f>
        <v>2448.7200000000003</v>
      </c>
    </row>
    <row r="94" spans="2:8" x14ac:dyDescent="0.3">
      <c r="B94" t="s">
        <v>45</v>
      </c>
      <c r="C94" t="s">
        <v>36</v>
      </c>
      <c r="D94" t="s">
        <v>14</v>
      </c>
      <c r="E94" s="7">
        <v>7189</v>
      </c>
      <c r="F94" s="8">
        <v>54</v>
      </c>
      <c r="G94" s="9">
        <f>+VLOOKUP(data5[[#This Row],[Product]],products[],2)</f>
        <v>14.49</v>
      </c>
      <c r="H94" s="9">
        <f>+data5[[#This Row],[Units]]*data5[[#This Row],[Cost per unit]]</f>
        <v>782.46</v>
      </c>
    </row>
    <row r="95" spans="2:8" x14ac:dyDescent="0.3">
      <c r="B95" t="s">
        <v>23</v>
      </c>
      <c r="C95" t="s">
        <v>16</v>
      </c>
      <c r="D95" t="s">
        <v>56</v>
      </c>
      <c r="E95" s="7">
        <v>7455</v>
      </c>
      <c r="F95" s="8">
        <v>216</v>
      </c>
      <c r="G95" s="9">
        <f>+VLOOKUP(data5[[#This Row],[Product]],products[],2)</f>
        <v>10.38</v>
      </c>
      <c r="H95" s="9">
        <f>+data5[[#This Row],[Units]]*data5[[#This Row],[Cost per unit]]</f>
        <v>2242.0800000000004</v>
      </c>
    </row>
    <row r="96" spans="2:8" x14ac:dyDescent="0.3">
      <c r="B96" t="s">
        <v>49</v>
      </c>
      <c r="C96" t="s">
        <v>52</v>
      </c>
      <c r="D96" t="s">
        <v>53</v>
      </c>
      <c r="E96" s="7">
        <v>3108</v>
      </c>
      <c r="F96" s="8">
        <v>54</v>
      </c>
      <c r="G96" s="9">
        <f>+VLOOKUP(data5[[#This Row],[Product]],products[],2)</f>
        <v>9.77</v>
      </c>
      <c r="H96" s="9">
        <f>+data5[[#This Row],[Units]]*data5[[#This Row],[Cost per unit]]</f>
        <v>527.57999999999993</v>
      </c>
    </row>
    <row r="97" spans="2:8" x14ac:dyDescent="0.3">
      <c r="B97" t="s">
        <v>28</v>
      </c>
      <c r="C97" t="s">
        <v>36</v>
      </c>
      <c r="D97" t="s">
        <v>30</v>
      </c>
      <c r="E97" s="7">
        <v>469</v>
      </c>
      <c r="F97" s="8">
        <v>75</v>
      </c>
      <c r="G97" s="9">
        <f>+VLOOKUP(data5[[#This Row],[Product]],products[],2)</f>
        <v>12.37</v>
      </c>
      <c r="H97" s="9">
        <f>+data5[[#This Row],[Units]]*data5[[#This Row],[Cost per unit]]</f>
        <v>927.74999999999989</v>
      </c>
    </row>
    <row r="98" spans="2:8" x14ac:dyDescent="0.3">
      <c r="B98" t="s">
        <v>20</v>
      </c>
      <c r="C98" t="s">
        <v>11</v>
      </c>
      <c r="D98" t="s">
        <v>50</v>
      </c>
      <c r="E98" s="7">
        <v>2737</v>
      </c>
      <c r="F98" s="8">
        <v>93</v>
      </c>
      <c r="G98" s="9">
        <f>+VLOOKUP(data5[[#This Row],[Product]],products[],2)</f>
        <v>10.38</v>
      </c>
      <c r="H98" s="9">
        <f>+data5[[#This Row],[Units]]*data5[[#This Row],[Cost per unit]]</f>
        <v>965.34</v>
      </c>
    </row>
    <row r="99" spans="2:8" x14ac:dyDescent="0.3">
      <c r="B99" t="s">
        <v>20</v>
      </c>
      <c r="C99" t="s">
        <v>11</v>
      </c>
      <c r="D99" t="s">
        <v>30</v>
      </c>
      <c r="E99" s="7">
        <v>4305</v>
      </c>
      <c r="F99" s="8">
        <v>156</v>
      </c>
      <c r="G99" s="9">
        <f>+VLOOKUP(data5[[#This Row],[Product]],products[],2)</f>
        <v>12.37</v>
      </c>
      <c r="H99" s="9">
        <f>+data5[[#This Row],[Units]]*data5[[#This Row],[Cost per unit]]</f>
        <v>1929.7199999999998</v>
      </c>
    </row>
    <row r="100" spans="2:8" x14ac:dyDescent="0.3">
      <c r="B100" t="s">
        <v>20</v>
      </c>
      <c r="C100" t="s">
        <v>36</v>
      </c>
      <c r="D100" t="s">
        <v>35</v>
      </c>
      <c r="E100" s="7">
        <v>2408</v>
      </c>
      <c r="F100" s="8">
        <v>9</v>
      </c>
      <c r="G100" s="9">
        <f>+VLOOKUP(data5[[#This Row],[Product]],products[],2)</f>
        <v>10.38</v>
      </c>
      <c r="H100" s="9">
        <f>+data5[[#This Row],[Units]]*data5[[#This Row],[Cost per unit]]</f>
        <v>93.42</v>
      </c>
    </row>
    <row r="101" spans="2:8" x14ac:dyDescent="0.3">
      <c r="B101" t="s">
        <v>49</v>
      </c>
      <c r="C101" t="s">
        <v>24</v>
      </c>
      <c r="D101" t="s">
        <v>41</v>
      </c>
      <c r="E101" s="7">
        <v>1281</v>
      </c>
      <c r="F101" s="8">
        <v>18</v>
      </c>
      <c r="G101" s="9">
        <f>+VLOOKUP(data5[[#This Row],[Product]],products[],2)</f>
        <v>11.7</v>
      </c>
      <c r="H101" s="9">
        <f>+data5[[#This Row],[Units]]*data5[[#This Row],[Cost per unit]]</f>
        <v>210.6</v>
      </c>
    </row>
    <row r="102" spans="2:8" x14ac:dyDescent="0.3">
      <c r="B102" t="s">
        <v>10</v>
      </c>
      <c r="C102" t="s">
        <v>16</v>
      </c>
      <c r="D102" t="s">
        <v>17</v>
      </c>
      <c r="E102" s="7">
        <v>12348</v>
      </c>
      <c r="F102" s="8">
        <v>234</v>
      </c>
      <c r="G102" s="9">
        <f>+VLOOKUP(data5[[#This Row],[Product]],products[],2)</f>
        <v>10.38</v>
      </c>
      <c r="H102" s="9">
        <f>+data5[[#This Row],[Units]]*data5[[#This Row],[Cost per unit]]</f>
        <v>2428.92</v>
      </c>
    </row>
    <row r="103" spans="2:8" x14ac:dyDescent="0.3">
      <c r="B103" t="s">
        <v>49</v>
      </c>
      <c r="C103" t="s">
        <v>52</v>
      </c>
      <c r="D103" t="s">
        <v>56</v>
      </c>
      <c r="E103" s="7">
        <v>3689</v>
      </c>
      <c r="F103" s="8">
        <v>312</v>
      </c>
      <c r="G103" s="9">
        <f>+VLOOKUP(data5[[#This Row],[Product]],products[],2)</f>
        <v>10.38</v>
      </c>
      <c r="H103" s="9">
        <f>+data5[[#This Row],[Units]]*data5[[#This Row],[Cost per unit]]</f>
        <v>3238.5600000000004</v>
      </c>
    </row>
    <row r="104" spans="2:8" x14ac:dyDescent="0.3">
      <c r="B104" t="s">
        <v>42</v>
      </c>
      <c r="C104" t="s">
        <v>24</v>
      </c>
      <c r="D104" t="s">
        <v>41</v>
      </c>
      <c r="E104" s="7">
        <v>2870</v>
      </c>
      <c r="F104" s="8">
        <v>300</v>
      </c>
      <c r="G104" s="9">
        <f>+VLOOKUP(data5[[#This Row],[Product]],products[],2)</f>
        <v>11.7</v>
      </c>
      <c r="H104" s="9">
        <f>+data5[[#This Row],[Units]]*data5[[#This Row],[Cost per unit]]</f>
        <v>3510</v>
      </c>
    </row>
    <row r="105" spans="2:8" x14ac:dyDescent="0.3">
      <c r="B105" t="s">
        <v>48</v>
      </c>
      <c r="C105" t="s">
        <v>24</v>
      </c>
      <c r="D105" t="s">
        <v>55</v>
      </c>
      <c r="E105" s="7">
        <v>798</v>
      </c>
      <c r="F105" s="8">
        <v>519</v>
      </c>
      <c r="G105" s="9">
        <f>+VLOOKUP(data5[[#This Row],[Product]],products[],2)</f>
        <v>14.49</v>
      </c>
      <c r="H105" s="9">
        <f>+data5[[#This Row],[Units]]*data5[[#This Row],[Cost per unit]]</f>
        <v>7520.31</v>
      </c>
    </row>
    <row r="106" spans="2:8" x14ac:dyDescent="0.3">
      <c r="B106" t="s">
        <v>23</v>
      </c>
      <c r="C106" t="s">
        <v>11</v>
      </c>
      <c r="D106" t="s">
        <v>47</v>
      </c>
      <c r="E106" s="7">
        <v>2933</v>
      </c>
      <c r="F106" s="8">
        <v>9</v>
      </c>
      <c r="G106" s="9">
        <f>+VLOOKUP(data5[[#This Row],[Product]],products[],2)</f>
        <v>12.37</v>
      </c>
      <c r="H106" s="9">
        <f>+data5[[#This Row],[Units]]*data5[[#This Row],[Cost per unit]]</f>
        <v>111.33</v>
      </c>
    </row>
    <row r="107" spans="2:8" x14ac:dyDescent="0.3">
      <c r="B107" t="s">
        <v>45</v>
      </c>
      <c r="C107" t="s">
        <v>16</v>
      </c>
      <c r="D107" t="s">
        <v>21</v>
      </c>
      <c r="E107" s="7">
        <v>2744</v>
      </c>
      <c r="F107" s="8">
        <v>9</v>
      </c>
      <c r="G107" s="9">
        <f>+VLOOKUP(data5[[#This Row],[Product]],products[],2)</f>
        <v>9.77</v>
      </c>
      <c r="H107" s="9">
        <f>+data5[[#This Row],[Units]]*data5[[#This Row],[Cost per unit]]</f>
        <v>87.929999999999993</v>
      </c>
    </row>
    <row r="108" spans="2:8" x14ac:dyDescent="0.3">
      <c r="B108" t="s">
        <v>10</v>
      </c>
      <c r="C108" t="s">
        <v>24</v>
      </c>
      <c r="D108" t="s">
        <v>33</v>
      </c>
      <c r="E108" s="7">
        <v>9772</v>
      </c>
      <c r="F108" s="8">
        <v>90</v>
      </c>
      <c r="G108" s="9">
        <f>+VLOOKUP(data5[[#This Row],[Product]],products[],2)</f>
        <v>14.49</v>
      </c>
      <c r="H108" s="9">
        <f>+data5[[#This Row],[Units]]*data5[[#This Row],[Cost per unit]]</f>
        <v>1304.0999999999999</v>
      </c>
    </row>
    <row r="109" spans="2:8" x14ac:dyDescent="0.3">
      <c r="B109" t="s">
        <v>42</v>
      </c>
      <c r="C109" t="s">
        <v>52</v>
      </c>
      <c r="D109" t="s">
        <v>30</v>
      </c>
      <c r="E109" s="7">
        <v>1568</v>
      </c>
      <c r="F109" s="8">
        <v>96</v>
      </c>
      <c r="G109" s="9">
        <f>+VLOOKUP(data5[[#This Row],[Product]],products[],2)</f>
        <v>12.37</v>
      </c>
      <c r="H109" s="9">
        <f>+data5[[#This Row],[Units]]*data5[[#This Row],[Cost per unit]]</f>
        <v>1187.52</v>
      </c>
    </row>
    <row r="110" spans="2:8" x14ac:dyDescent="0.3">
      <c r="B110" t="s">
        <v>48</v>
      </c>
      <c r="C110" t="s">
        <v>24</v>
      </c>
      <c r="D110" t="s">
        <v>32</v>
      </c>
      <c r="E110" s="7">
        <v>11417</v>
      </c>
      <c r="F110" s="8">
        <v>21</v>
      </c>
      <c r="G110" s="9">
        <f>+VLOOKUP(data5[[#This Row],[Product]],products[],2)</f>
        <v>14.49</v>
      </c>
      <c r="H110" s="9">
        <f>+data5[[#This Row],[Units]]*data5[[#This Row],[Cost per unit]]</f>
        <v>304.29000000000002</v>
      </c>
    </row>
    <row r="111" spans="2:8" x14ac:dyDescent="0.3">
      <c r="B111" t="s">
        <v>10</v>
      </c>
      <c r="C111" t="s">
        <v>52</v>
      </c>
      <c r="D111" t="s">
        <v>53</v>
      </c>
      <c r="E111" s="7">
        <v>6748</v>
      </c>
      <c r="F111" s="8">
        <v>48</v>
      </c>
      <c r="G111" s="9">
        <f>+VLOOKUP(data5[[#This Row],[Product]],products[],2)</f>
        <v>9.77</v>
      </c>
      <c r="H111" s="9">
        <f>+data5[[#This Row],[Units]]*data5[[#This Row],[Cost per unit]]</f>
        <v>468.96</v>
      </c>
    </row>
    <row r="112" spans="2:8" x14ac:dyDescent="0.3">
      <c r="B112" t="s">
        <v>57</v>
      </c>
      <c r="C112" t="s">
        <v>24</v>
      </c>
      <c r="D112" t="s">
        <v>55</v>
      </c>
      <c r="E112" s="7">
        <v>1407</v>
      </c>
      <c r="F112" s="8">
        <v>72</v>
      </c>
      <c r="G112" s="9">
        <f>+VLOOKUP(data5[[#This Row],[Product]],products[],2)</f>
        <v>14.49</v>
      </c>
      <c r="H112" s="9">
        <f>+data5[[#This Row],[Units]]*data5[[#This Row],[Cost per unit]]</f>
        <v>1043.28</v>
      </c>
    </row>
    <row r="113" spans="2:8" x14ac:dyDescent="0.3">
      <c r="B113" t="s">
        <v>15</v>
      </c>
      <c r="C113" t="s">
        <v>16</v>
      </c>
      <c r="D113" t="s">
        <v>54</v>
      </c>
      <c r="E113" s="7">
        <v>2023</v>
      </c>
      <c r="F113" s="8">
        <v>168</v>
      </c>
      <c r="G113" s="9">
        <f>+VLOOKUP(data5[[#This Row],[Product]],products[],2)</f>
        <v>7.16</v>
      </c>
      <c r="H113" s="9">
        <f>+data5[[#This Row],[Units]]*data5[[#This Row],[Cost per unit]]</f>
        <v>1202.8800000000001</v>
      </c>
    </row>
    <row r="114" spans="2:8" x14ac:dyDescent="0.3">
      <c r="B114" t="s">
        <v>45</v>
      </c>
      <c r="C114" t="s">
        <v>29</v>
      </c>
      <c r="D114" t="s">
        <v>53</v>
      </c>
      <c r="E114" s="7">
        <v>5236</v>
      </c>
      <c r="F114" s="8">
        <v>51</v>
      </c>
      <c r="G114" s="9">
        <f>+VLOOKUP(data5[[#This Row],[Product]],products[],2)</f>
        <v>9.77</v>
      </c>
      <c r="H114" s="9">
        <f>+data5[[#This Row],[Units]]*data5[[#This Row],[Cost per unit]]</f>
        <v>498.27</v>
      </c>
    </row>
    <row r="115" spans="2:8" x14ac:dyDescent="0.3">
      <c r="B115" t="s">
        <v>23</v>
      </c>
      <c r="C115" t="s">
        <v>24</v>
      </c>
      <c r="D115" t="s">
        <v>41</v>
      </c>
      <c r="E115" s="7">
        <v>1925</v>
      </c>
      <c r="F115" s="8">
        <v>192</v>
      </c>
      <c r="G115" s="9">
        <f>+VLOOKUP(data5[[#This Row],[Product]],products[],2)</f>
        <v>11.7</v>
      </c>
      <c r="H115" s="9">
        <f>+data5[[#This Row],[Units]]*data5[[#This Row],[Cost per unit]]</f>
        <v>2246.3999999999996</v>
      </c>
    </row>
    <row r="116" spans="2:8" x14ac:dyDescent="0.3">
      <c r="B116" t="s">
        <v>42</v>
      </c>
      <c r="C116" t="s">
        <v>11</v>
      </c>
      <c r="D116" t="s">
        <v>19</v>
      </c>
      <c r="E116" s="7">
        <v>6608</v>
      </c>
      <c r="F116" s="8">
        <v>225</v>
      </c>
      <c r="G116" s="9">
        <f>+VLOOKUP(data5[[#This Row],[Product]],products[],2)</f>
        <v>11.7</v>
      </c>
      <c r="H116" s="9">
        <f>+data5[[#This Row],[Units]]*data5[[#This Row],[Cost per unit]]</f>
        <v>2632.5</v>
      </c>
    </row>
    <row r="117" spans="2:8" x14ac:dyDescent="0.3">
      <c r="B117" t="s">
        <v>28</v>
      </c>
      <c r="C117" t="s">
        <v>52</v>
      </c>
      <c r="D117" t="s">
        <v>53</v>
      </c>
      <c r="E117" s="7">
        <v>8008</v>
      </c>
      <c r="F117" s="8">
        <v>456</v>
      </c>
      <c r="G117" s="9">
        <f>+VLOOKUP(data5[[#This Row],[Product]],products[],2)</f>
        <v>9.77</v>
      </c>
      <c r="H117" s="9">
        <f>+data5[[#This Row],[Units]]*data5[[#This Row],[Cost per unit]]</f>
        <v>4455.12</v>
      </c>
    </row>
    <row r="118" spans="2:8" x14ac:dyDescent="0.3">
      <c r="B118" t="s">
        <v>57</v>
      </c>
      <c r="C118" t="s">
        <v>52</v>
      </c>
      <c r="D118" t="s">
        <v>30</v>
      </c>
      <c r="E118" s="7">
        <v>1428</v>
      </c>
      <c r="F118" s="8">
        <v>93</v>
      </c>
      <c r="G118" s="9">
        <f>+VLOOKUP(data5[[#This Row],[Product]],products[],2)</f>
        <v>12.37</v>
      </c>
      <c r="H118" s="9">
        <f>+data5[[#This Row],[Units]]*data5[[#This Row],[Cost per unit]]</f>
        <v>1150.4099999999999</v>
      </c>
    </row>
    <row r="119" spans="2:8" x14ac:dyDescent="0.3">
      <c r="B119" t="s">
        <v>28</v>
      </c>
      <c r="C119" t="s">
        <v>52</v>
      </c>
      <c r="D119" t="s">
        <v>21</v>
      </c>
      <c r="E119" s="7">
        <v>525</v>
      </c>
      <c r="F119" s="8">
        <v>48</v>
      </c>
      <c r="G119" s="9">
        <f>+VLOOKUP(data5[[#This Row],[Product]],products[],2)</f>
        <v>9.77</v>
      </c>
      <c r="H119" s="9">
        <f>+data5[[#This Row],[Units]]*data5[[#This Row],[Cost per unit]]</f>
        <v>468.96</v>
      </c>
    </row>
    <row r="120" spans="2:8" x14ac:dyDescent="0.3">
      <c r="B120" t="s">
        <v>28</v>
      </c>
      <c r="C120" t="s">
        <v>11</v>
      </c>
      <c r="D120" t="s">
        <v>25</v>
      </c>
      <c r="E120" s="7">
        <v>1505</v>
      </c>
      <c r="F120" s="8">
        <v>102</v>
      </c>
      <c r="G120" s="9">
        <f>+VLOOKUP(data5[[#This Row],[Product]],products[],2)</f>
        <v>10.38</v>
      </c>
      <c r="H120" s="9">
        <f>+data5[[#This Row],[Units]]*data5[[#This Row],[Cost per unit]]</f>
        <v>1058.76</v>
      </c>
    </row>
    <row r="121" spans="2:8" x14ac:dyDescent="0.3">
      <c r="B121" t="s">
        <v>42</v>
      </c>
      <c r="C121" t="s">
        <v>16</v>
      </c>
      <c r="D121" t="s">
        <v>12</v>
      </c>
      <c r="E121" s="7">
        <v>6755</v>
      </c>
      <c r="F121" s="8">
        <v>252</v>
      </c>
      <c r="G121" s="9">
        <f>+VLOOKUP(data5[[#This Row],[Product]],products[],2)</f>
        <v>11.7</v>
      </c>
      <c r="H121" s="9">
        <f>+data5[[#This Row],[Units]]*data5[[#This Row],[Cost per unit]]</f>
        <v>2948.3999999999996</v>
      </c>
    </row>
    <row r="122" spans="2:8" x14ac:dyDescent="0.3">
      <c r="B122" t="s">
        <v>48</v>
      </c>
      <c r="C122" t="s">
        <v>11</v>
      </c>
      <c r="D122" t="s">
        <v>25</v>
      </c>
      <c r="E122" s="7">
        <v>11571</v>
      </c>
      <c r="F122" s="8">
        <v>138</v>
      </c>
      <c r="G122" s="9">
        <f>+VLOOKUP(data5[[#This Row],[Product]],products[],2)</f>
        <v>10.38</v>
      </c>
      <c r="H122" s="9">
        <f>+data5[[#This Row],[Units]]*data5[[#This Row],[Cost per unit]]</f>
        <v>1432.44</v>
      </c>
    </row>
    <row r="123" spans="2:8" x14ac:dyDescent="0.3">
      <c r="B123" t="s">
        <v>10</v>
      </c>
      <c r="C123" t="s">
        <v>36</v>
      </c>
      <c r="D123" t="s">
        <v>30</v>
      </c>
      <c r="E123" s="7">
        <v>2541</v>
      </c>
      <c r="F123" s="8">
        <v>90</v>
      </c>
      <c r="G123" s="9">
        <f>+VLOOKUP(data5[[#This Row],[Product]],products[],2)</f>
        <v>12.37</v>
      </c>
      <c r="H123" s="9">
        <f>+data5[[#This Row],[Units]]*data5[[#This Row],[Cost per unit]]</f>
        <v>1113.3</v>
      </c>
    </row>
    <row r="124" spans="2:8" x14ac:dyDescent="0.3">
      <c r="B124" t="s">
        <v>23</v>
      </c>
      <c r="C124" t="s">
        <v>11</v>
      </c>
      <c r="D124" t="s">
        <v>12</v>
      </c>
      <c r="E124" s="7">
        <v>1526</v>
      </c>
      <c r="F124" s="8">
        <v>240</v>
      </c>
      <c r="G124" s="9">
        <f>+VLOOKUP(data5[[#This Row],[Product]],products[],2)</f>
        <v>11.7</v>
      </c>
      <c r="H124" s="9">
        <f>+data5[[#This Row],[Units]]*data5[[#This Row],[Cost per unit]]</f>
        <v>2808</v>
      </c>
    </row>
    <row r="125" spans="2:8" x14ac:dyDescent="0.3">
      <c r="B125" t="s">
        <v>10</v>
      </c>
      <c r="C125" t="s">
        <v>36</v>
      </c>
      <c r="D125" t="s">
        <v>21</v>
      </c>
      <c r="E125" s="7">
        <v>6125</v>
      </c>
      <c r="F125" s="8">
        <v>102</v>
      </c>
      <c r="G125" s="9">
        <f>+VLOOKUP(data5[[#This Row],[Product]],products[],2)</f>
        <v>9.77</v>
      </c>
      <c r="H125" s="9">
        <f>+data5[[#This Row],[Units]]*data5[[#This Row],[Cost per unit]]</f>
        <v>996.54</v>
      </c>
    </row>
    <row r="126" spans="2:8" x14ac:dyDescent="0.3">
      <c r="B126" t="s">
        <v>23</v>
      </c>
      <c r="C126" t="s">
        <v>16</v>
      </c>
      <c r="D126" t="s">
        <v>55</v>
      </c>
      <c r="E126" s="7">
        <v>847</v>
      </c>
      <c r="F126" s="8">
        <v>129</v>
      </c>
      <c r="G126" s="9">
        <f>+VLOOKUP(data5[[#This Row],[Product]],products[],2)</f>
        <v>14.49</v>
      </c>
      <c r="H126" s="9">
        <f>+data5[[#This Row],[Units]]*data5[[#This Row],[Cost per unit]]</f>
        <v>1869.21</v>
      </c>
    </row>
    <row r="127" spans="2:8" x14ac:dyDescent="0.3">
      <c r="B127" t="s">
        <v>15</v>
      </c>
      <c r="C127" t="s">
        <v>16</v>
      </c>
      <c r="D127" t="s">
        <v>55</v>
      </c>
      <c r="E127" s="7">
        <v>4753</v>
      </c>
      <c r="F127" s="8">
        <v>300</v>
      </c>
      <c r="G127" s="9">
        <f>+VLOOKUP(data5[[#This Row],[Product]],products[],2)</f>
        <v>14.49</v>
      </c>
      <c r="H127" s="9">
        <f>+data5[[#This Row],[Units]]*data5[[#This Row],[Cost per unit]]</f>
        <v>4347</v>
      </c>
    </row>
    <row r="128" spans="2:8" x14ac:dyDescent="0.3">
      <c r="B128" t="s">
        <v>28</v>
      </c>
      <c r="C128" t="s">
        <v>36</v>
      </c>
      <c r="D128" t="s">
        <v>33</v>
      </c>
      <c r="E128" s="7">
        <v>959</v>
      </c>
      <c r="F128" s="8">
        <v>135</v>
      </c>
      <c r="G128" s="9">
        <f>+VLOOKUP(data5[[#This Row],[Product]],products[],2)</f>
        <v>14.49</v>
      </c>
      <c r="H128" s="9">
        <f>+data5[[#This Row],[Units]]*data5[[#This Row],[Cost per unit]]</f>
        <v>1956.15</v>
      </c>
    </row>
    <row r="129" spans="2:8" x14ac:dyDescent="0.3">
      <c r="B129" t="s">
        <v>42</v>
      </c>
      <c r="C129" t="s">
        <v>16</v>
      </c>
      <c r="D129" t="s">
        <v>51</v>
      </c>
      <c r="E129" s="7">
        <v>2793</v>
      </c>
      <c r="F129" s="8">
        <v>114</v>
      </c>
      <c r="G129" s="9">
        <f>+VLOOKUP(data5[[#This Row],[Product]],products[],2)</f>
        <v>11.7</v>
      </c>
      <c r="H129" s="9">
        <f>+data5[[#This Row],[Units]]*data5[[#This Row],[Cost per unit]]</f>
        <v>1333.8</v>
      </c>
    </row>
    <row r="130" spans="2:8" x14ac:dyDescent="0.3">
      <c r="B130" t="s">
        <v>42</v>
      </c>
      <c r="C130" t="s">
        <v>16</v>
      </c>
      <c r="D130" t="s">
        <v>19</v>
      </c>
      <c r="E130" s="7">
        <v>4606</v>
      </c>
      <c r="F130" s="8">
        <v>63</v>
      </c>
      <c r="G130" s="9">
        <f>+VLOOKUP(data5[[#This Row],[Product]],products[],2)</f>
        <v>11.7</v>
      </c>
      <c r="H130" s="9">
        <f>+data5[[#This Row],[Units]]*data5[[#This Row],[Cost per unit]]</f>
        <v>737.09999999999991</v>
      </c>
    </row>
    <row r="131" spans="2:8" x14ac:dyDescent="0.3">
      <c r="B131" t="s">
        <v>42</v>
      </c>
      <c r="C131" t="s">
        <v>24</v>
      </c>
      <c r="D131" t="s">
        <v>54</v>
      </c>
      <c r="E131" s="7">
        <v>5551</v>
      </c>
      <c r="F131" s="8">
        <v>252</v>
      </c>
      <c r="G131" s="9">
        <f>+VLOOKUP(data5[[#This Row],[Product]],products[],2)</f>
        <v>7.16</v>
      </c>
      <c r="H131" s="9">
        <f>+data5[[#This Row],[Units]]*data5[[#This Row],[Cost per unit]]</f>
        <v>1804.32</v>
      </c>
    </row>
    <row r="132" spans="2:8" x14ac:dyDescent="0.3">
      <c r="B132" t="s">
        <v>57</v>
      </c>
      <c r="C132" t="s">
        <v>24</v>
      </c>
      <c r="D132" t="s">
        <v>17</v>
      </c>
      <c r="E132" s="7">
        <v>6657</v>
      </c>
      <c r="F132" s="8">
        <v>303</v>
      </c>
      <c r="G132" s="9">
        <f>+VLOOKUP(data5[[#This Row],[Product]],products[],2)</f>
        <v>10.38</v>
      </c>
      <c r="H132" s="9">
        <f>+data5[[#This Row],[Units]]*data5[[#This Row],[Cost per unit]]</f>
        <v>3145.1400000000003</v>
      </c>
    </row>
    <row r="133" spans="2:8" x14ac:dyDescent="0.3">
      <c r="B133" t="s">
        <v>42</v>
      </c>
      <c r="C133" t="s">
        <v>29</v>
      </c>
      <c r="D133" t="s">
        <v>35</v>
      </c>
      <c r="E133" s="7">
        <v>4438</v>
      </c>
      <c r="F133" s="8">
        <v>246</v>
      </c>
      <c r="G133" s="9">
        <f>+VLOOKUP(data5[[#This Row],[Product]],products[],2)</f>
        <v>10.38</v>
      </c>
      <c r="H133" s="9">
        <f>+data5[[#This Row],[Units]]*data5[[#This Row],[Cost per unit]]</f>
        <v>2553.48</v>
      </c>
    </row>
    <row r="134" spans="2:8" x14ac:dyDescent="0.3">
      <c r="B134" t="s">
        <v>15</v>
      </c>
      <c r="C134" t="s">
        <v>36</v>
      </c>
      <c r="D134" t="s">
        <v>39</v>
      </c>
      <c r="E134" s="7">
        <v>168</v>
      </c>
      <c r="F134" s="8">
        <v>84</v>
      </c>
      <c r="G134" s="9">
        <f>+VLOOKUP(data5[[#This Row],[Product]],products[],2)</f>
        <v>9.77</v>
      </c>
      <c r="H134" s="9">
        <f>+data5[[#This Row],[Units]]*data5[[#This Row],[Cost per unit]]</f>
        <v>820.68</v>
      </c>
    </row>
    <row r="135" spans="2:8" x14ac:dyDescent="0.3">
      <c r="B135" t="s">
        <v>42</v>
      </c>
      <c r="C135" t="s">
        <v>52</v>
      </c>
      <c r="D135" t="s">
        <v>35</v>
      </c>
      <c r="E135" s="7">
        <v>7777</v>
      </c>
      <c r="F135" s="8">
        <v>39</v>
      </c>
      <c r="G135" s="9">
        <f>+VLOOKUP(data5[[#This Row],[Product]],products[],2)</f>
        <v>10.38</v>
      </c>
      <c r="H135" s="9">
        <f>+data5[[#This Row],[Units]]*data5[[#This Row],[Cost per unit]]</f>
        <v>404.82000000000005</v>
      </c>
    </row>
    <row r="136" spans="2:8" x14ac:dyDescent="0.3">
      <c r="B136" t="s">
        <v>45</v>
      </c>
      <c r="C136" t="s">
        <v>24</v>
      </c>
      <c r="D136" t="s">
        <v>35</v>
      </c>
      <c r="E136" s="7">
        <v>3339</v>
      </c>
      <c r="F136" s="8">
        <v>348</v>
      </c>
      <c r="G136" s="9">
        <f>+VLOOKUP(data5[[#This Row],[Product]],products[],2)</f>
        <v>10.38</v>
      </c>
      <c r="H136" s="9">
        <f>+data5[[#This Row],[Units]]*data5[[#This Row],[Cost per unit]]</f>
        <v>3612.2400000000002</v>
      </c>
    </row>
    <row r="137" spans="2:8" x14ac:dyDescent="0.3">
      <c r="B137" t="s">
        <v>42</v>
      </c>
      <c r="C137" t="s">
        <v>11</v>
      </c>
      <c r="D137" t="s">
        <v>33</v>
      </c>
      <c r="E137" s="7">
        <v>6391</v>
      </c>
      <c r="F137" s="8">
        <v>48</v>
      </c>
      <c r="G137" s="9">
        <f>+VLOOKUP(data5[[#This Row],[Product]],products[],2)</f>
        <v>14.49</v>
      </c>
      <c r="H137" s="9">
        <f>+data5[[#This Row],[Units]]*data5[[#This Row],[Cost per unit]]</f>
        <v>695.52</v>
      </c>
    </row>
    <row r="138" spans="2:8" x14ac:dyDescent="0.3">
      <c r="B138" t="s">
        <v>45</v>
      </c>
      <c r="C138" t="s">
        <v>11</v>
      </c>
      <c r="D138" t="s">
        <v>39</v>
      </c>
      <c r="E138" s="7">
        <v>518</v>
      </c>
      <c r="F138" s="8">
        <v>75</v>
      </c>
      <c r="G138" s="9">
        <f>+VLOOKUP(data5[[#This Row],[Product]],products[],2)</f>
        <v>9.77</v>
      </c>
      <c r="H138" s="9">
        <f>+data5[[#This Row],[Units]]*data5[[#This Row],[Cost per unit]]</f>
        <v>732.75</v>
      </c>
    </row>
    <row r="139" spans="2:8" x14ac:dyDescent="0.3">
      <c r="B139" t="s">
        <v>42</v>
      </c>
      <c r="C139" t="s">
        <v>36</v>
      </c>
      <c r="D139" t="s">
        <v>56</v>
      </c>
      <c r="E139" s="7">
        <v>5677</v>
      </c>
      <c r="F139" s="8">
        <v>258</v>
      </c>
      <c r="G139" s="9">
        <f>+VLOOKUP(data5[[#This Row],[Product]],products[],2)</f>
        <v>10.38</v>
      </c>
      <c r="H139" s="9">
        <f>+data5[[#This Row],[Units]]*data5[[#This Row],[Cost per unit]]</f>
        <v>2678.0400000000004</v>
      </c>
    </row>
    <row r="140" spans="2:8" x14ac:dyDescent="0.3">
      <c r="B140" t="s">
        <v>28</v>
      </c>
      <c r="C140" t="s">
        <v>29</v>
      </c>
      <c r="D140" t="s">
        <v>35</v>
      </c>
      <c r="E140" s="7">
        <v>6048</v>
      </c>
      <c r="F140" s="8">
        <v>27</v>
      </c>
      <c r="G140" s="9">
        <f>+VLOOKUP(data5[[#This Row],[Product]],products[],2)</f>
        <v>10.38</v>
      </c>
      <c r="H140" s="9">
        <f>+data5[[#This Row],[Units]]*data5[[#This Row],[Cost per unit]]</f>
        <v>280.26000000000005</v>
      </c>
    </row>
    <row r="141" spans="2:8" x14ac:dyDescent="0.3">
      <c r="B141" t="s">
        <v>15</v>
      </c>
      <c r="C141" t="s">
        <v>36</v>
      </c>
      <c r="D141" t="s">
        <v>17</v>
      </c>
      <c r="E141" s="7">
        <v>3752</v>
      </c>
      <c r="F141" s="8">
        <v>213</v>
      </c>
      <c r="G141" s="9">
        <f>+VLOOKUP(data5[[#This Row],[Product]],products[],2)</f>
        <v>10.38</v>
      </c>
      <c r="H141" s="9">
        <f>+data5[[#This Row],[Units]]*data5[[#This Row],[Cost per unit]]</f>
        <v>2210.94</v>
      </c>
    </row>
    <row r="142" spans="2:8" x14ac:dyDescent="0.3">
      <c r="B142" t="s">
        <v>45</v>
      </c>
      <c r="C142" t="s">
        <v>16</v>
      </c>
      <c r="D142" t="s">
        <v>54</v>
      </c>
      <c r="E142" s="7">
        <v>4480</v>
      </c>
      <c r="F142" s="8">
        <v>357</v>
      </c>
      <c r="G142" s="9">
        <f>+VLOOKUP(data5[[#This Row],[Product]],products[],2)</f>
        <v>7.16</v>
      </c>
      <c r="H142" s="9">
        <f>+data5[[#This Row],[Units]]*data5[[#This Row],[Cost per unit]]</f>
        <v>2556.12</v>
      </c>
    </row>
    <row r="143" spans="2:8" x14ac:dyDescent="0.3">
      <c r="B143" t="s">
        <v>20</v>
      </c>
      <c r="C143" t="s">
        <v>11</v>
      </c>
      <c r="D143" t="s">
        <v>21</v>
      </c>
      <c r="E143" s="7">
        <v>259</v>
      </c>
      <c r="F143" s="8">
        <v>207</v>
      </c>
      <c r="G143" s="9">
        <f>+VLOOKUP(data5[[#This Row],[Product]],products[],2)</f>
        <v>9.77</v>
      </c>
      <c r="H143" s="9">
        <f>+data5[[#This Row],[Units]]*data5[[#This Row],[Cost per unit]]</f>
        <v>2022.3899999999999</v>
      </c>
    </row>
    <row r="144" spans="2:8" x14ac:dyDescent="0.3">
      <c r="B144" t="s">
        <v>15</v>
      </c>
      <c r="C144" t="s">
        <v>11</v>
      </c>
      <c r="D144" t="s">
        <v>12</v>
      </c>
      <c r="E144" s="7">
        <v>42</v>
      </c>
      <c r="F144" s="8">
        <v>150</v>
      </c>
      <c r="G144" s="9">
        <f>+VLOOKUP(data5[[#This Row],[Product]],products[],2)</f>
        <v>11.7</v>
      </c>
      <c r="H144" s="9">
        <f>+data5[[#This Row],[Units]]*data5[[#This Row],[Cost per unit]]</f>
        <v>1755</v>
      </c>
    </row>
    <row r="145" spans="2:8" x14ac:dyDescent="0.3">
      <c r="B145" t="s">
        <v>23</v>
      </c>
      <c r="C145" t="s">
        <v>24</v>
      </c>
      <c r="D145" t="s">
        <v>53</v>
      </c>
      <c r="E145" s="7">
        <v>98</v>
      </c>
      <c r="F145" s="8">
        <v>204</v>
      </c>
      <c r="G145" s="9">
        <f>+VLOOKUP(data5[[#This Row],[Product]],products[],2)</f>
        <v>9.77</v>
      </c>
      <c r="H145" s="9">
        <f>+data5[[#This Row],[Units]]*data5[[#This Row],[Cost per unit]]</f>
        <v>1993.08</v>
      </c>
    </row>
    <row r="146" spans="2:8" x14ac:dyDescent="0.3">
      <c r="B146" t="s">
        <v>42</v>
      </c>
      <c r="C146" t="s">
        <v>16</v>
      </c>
      <c r="D146" t="s">
        <v>55</v>
      </c>
      <c r="E146" s="7">
        <v>2478</v>
      </c>
      <c r="F146" s="8">
        <v>21</v>
      </c>
      <c r="G146" s="9">
        <f>+VLOOKUP(data5[[#This Row],[Product]],products[],2)</f>
        <v>14.49</v>
      </c>
      <c r="H146" s="9">
        <f>+data5[[#This Row],[Units]]*data5[[#This Row],[Cost per unit]]</f>
        <v>304.29000000000002</v>
      </c>
    </row>
    <row r="147" spans="2:8" x14ac:dyDescent="0.3">
      <c r="B147" t="s">
        <v>23</v>
      </c>
      <c r="C147" t="s">
        <v>52</v>
      </c>
      <c r="D147" t="s">
        <v>33</v>
      </c>
      <c r="E147" s="7">
        <v>7847</v>
      </c>
      <c r="F147" s="8">
        <v>174</v>
      </c>
      <c r="G147" s="9">
        <f>+VLOOKUP(data5[[#This Row],[Product]],products[],2)</f>
        <v>14.49</v>
      </c>
      <c r="H147" s="9">
        <f>+data5[[#This Row],[Units]]*data5[[#This Row],[Cost per unit]]</f>
        <v>2521.2600000000002</v>
      </c>
    </row>
    <row r="148" spans="2:8" x14ac:dyDescent="0.3">
      <c r="B148" t="s">
        <v>48</v>
      </c>
      <c r="C148" t="s">
        <v>11</v>
      </c>
      <c r="D148" t="s">
        <v>35</v>
      </c>
      <c r="E148" s="7">
        <v>9926</v>
      </c>
      <c r="F148" s="8">
        <v>201</v>
      </c>
      <c r="G148" s="9">
        <f>+VLOOKUP(data5[[#This Row],[Product]],products[],2)</f>
        <v>10.38</v>
      </c>
      <c r="H148" s="9">
        <f>+data5[[#This Row],[Units]]*data5[[#This Row],[Cost per unit]]</f>
        <v>2086.38</v>
      </c>
    </row>
    <row r="149" spans="2:8" x14ac:dyDescent="0.3">
      <c r="B149" t="s">
        <v>15</v>
      </c>
      <c r="C149" t="s">
        <v>36</v>
      </c>
      <c r="D149" t="s">
        <v>14</v>
      </c>
      <c r="E149" s="7">
        <v>819</v>
      </c>
      <c r="F149" s="8">
        <v>510</v>
      </c>
      <c r="G149" s="9">
        <f>+VLOOKUP(data5[[#This Row],[Product]],products[],2)</f>
        <v>14.49</v>
      </c>
      <c r="H149" s="9">
        <f>+data5[[#This Row],[Units]]*data5[[#This Row],[Cost per unit]]</f>
        <v>7389.9000000000005</v>
      </c>
    </row>
    <row r="150" spans="2:8" x14ac:dyDescent="0.3">
      <c r="B150" t="s">
        <v>28</v>
      </c>
      <c r="C150" t="s">
        <v>29</v>
      </c>
      <c r="D150" t="s">
        <v>54</v>
      </c>
      <c r="E150" s="7">
        <v>3052</v>
      </c>
      <c r="F150" s="8">
        <v>378</v>
      </c>
      <c r="G150" s="9">
        <f>+VLOOKUP(data5[[#This Row],[Product]],products[],2)</f>
        <v>7.16</v>
      </c>
      <c r="H150" s="9">
        <f>+data5[[#This Row],[Units]]*data5[[#This Row],[Cost per unit]]</f>
        <v>2706.48</v>
      </c>
    </row>
    <row r="151" spans="2:8" x14ac:dyDescent="0.3">
      <c r="B151" t="s">
        <v>20</v>
      </c>
      <c r="C151" t="s">
        <v>52</v>
      </c>
      <c r="D151" t="s">
        <v>47</v>
      </c>
      <c r="E151" s="7">
        <v>6832</v>
      </c>
      <c r="F151" s="8">
        <v>27</v>
      </c>
      <c r="G151" s="9">
        <f>+VLOOKUP(data5[[#This Row],[Product]],products[],2)</f>
        <v>12.37</v>
      </c>
      <c r="H151" s="9">
        <f>+data5[[#This Row],[Units]]*data5[[#This Row],[Cost per unit]]</f>
        <v>333.98999999999995</v>
      </c>
    </row>
    <row r="152" spans="2:8" x14ac:dyDescent="0.3">
      <c r="B152" t="s">
        <v>48</v>
      </c>
      <c r="C152" t="s">
        <v>29</v>
      </c>
      <c r="D152" t="s">
        <v>32</v>
      </c>
      <c r="E152" s="7">
        <v>2016</v>
      </c>
      <c r="F152" s="8">
        <v>117</v>
      </c>
      <c r="G152" s="9">
        <f>+VLOOKUP(data5[[#This Row],[Product]],products[],2)</f>
        <v>14.49</v>
      </c>
      <c r="H152" s="9">
        <f>+data5[[#This Row],[Units]]*data5[[#This Row],[Cost per unit]]</f>
        <v>1695.33</v>
      </c>
    </row>
    <row r="153" spans="2:8" x14ac:dyDescent="0.3">
      <c r="B153" t="s">
        <v>28</v>
      </c>
      <c r="C153" t="s">
        <v>36</v>
      </c>
      <c r="D153" t="s">
        <v>47</v>
      </c>
      <c r="E153" s="7">
        <v>7322</v>
      </c>
      <c r="F153" s="8">
        <v>36</v>
      </c>
      <c r="G153" s="9">
        <f>+VLOOKUP(data5[[#This Row],[Product]],products[],2)</f>
        <v>12.37</v>
      </c>
      <c r="H153" s="9">
        <f>+data5[[#This Row],[Units]]*data5[[#This Row],[Cost per unit]]</f>
        <v>445.32</v>
      </c>
    </row>
    <row r="154" spans="2:8" x14ac:dyDescent="0.3">
      <c r="B154" t="s">
        <v>15</v>
      </c>
      <c r="C154" t="s">
        <v>16</v>
      </c>
      <c r="D154" t="s">
        <v>33</v>
      </c>
      <c r="E154" s="7">
        <v>357</v>
      </c>
      <c r="F154" s="8">
        <v>126</v>
      </c>
      <c r="G154" s="9">
        <f>+VLOOKUP(data5[[#This Row],[Product]],products[],2)</f>
        <v>14.49</v>
      </c>
      <c r="H154" s="9">
        <f>+data5[[#This Row],[Units]]*data5[[#This Row],[Cost per unit]]</f>
        <v>1825.74</v>
      </c>
    </row>
    <row r="155" spans="2:8" x14ac:dyDescent="0.3">
      <c r="B155" t="s">
        <v>20</v>
      </c>
      <c r="C155" t="s">
        <v>29</v>
      </c>
      <c r="D155" t="s">
        <v>30</v>
      </c>
      <c r="E155" s="7">
        <v>3192</v>
      </c>
      <c r="F155" s="8">
        <v>72</v>
      </c>
      <c r="G155" s="9">
        <f>+VLOOKUP(data5[[#This Row],[Product]],products[],2)</f>
        <v>12.37</v>
      </c>
      <c r="H155" s="9">
        <f>+data5[[#This Row],[Units]]*data5[[#This Row],[Cost per unit]]</f>
        <v>890.64</v>
      </c>
    </row>
    <row r="156" spans="2:8" x14ac:dyDescent="0.3">
      <c r="B156" t="s">
        <v>42</v>
      </c>
      <c r="C156" t="s">
        <v>24</v>
      </c>
      <c r="D156" t="s">
        <v>39</v>
      </c>
      <c r="E156" s="7">
        <v>8435</v>
      </c>
      <c r="F156" s="8">
        <v>42</v>
      </c>
      <c r="G156" s="9">
        <f>+VLOOKUP(data5[[#This Row],[Product]],products[],2)</f>
        <v>9.77</v>
      </c>
      <c r="H156" s="9">
        <f>+data5[[#This Row],[Units]]*data5[[#This Row],[Cost per unit]]</f>
        <v>410.34</v>
      </c>
    </row>
    <row r="157" spans="2:8" x14ac:dyDescent="0.3">
      <c r="B157" t="s">
        <v>10</v>
      </c>
      <c r="C157" t="s">
        <v>29</v>
      </c>
      <c r="D157" t="s">
        <v>54</v>
      </c>
      <c r="E157" s="7">
        <v>0</v>
      </c>
      <c r="F157" s="8">
        <v>135</v>
      </c>
      <c r="G157" s="9">
        <f>+VLOOKUP(data5[[#This Row],[Product]],products[],2)</f>
        <v>7.16</v>
      </c>
      <c r="H157" s="9">
        <f>+data5[[#This Row],[Units]]*data5[[#This Row],[Cost per unit]]</f>
        <v>966.6</v>
      </c>
    </row>
    <row r="158" spans="2:8" x14ac:dyDescent="0.3">
      <c r="B158" t="s">
        <v>42</v>
      </c>
      <c r="C158" t="s">
        <v>52</v>
      </c>
      <c r="D158" t="s">
        <v>51</v>
      </c>
      <c r="E158" s="7">
        <v>8862</v>
      </c>
      <c r="F158" s="8">
        <v>189</v>
      </c>
      <c r="G158" s="9">
        <f>+VLOOKUP(data5[[#This Row],[Product]],products[],2)</f>
        <v>11.7</v>
      </c>
      <c r="H158" s="9">
        <f>+data5[[#This Row],[Units]]*data5[[#This Row],[Cost per unit]]</f>
        <v>2211.2999999999997</v>
      </c>
    </row>
    <row r="159" spans="2:8" x14ac:dyDescent="0.3">
      <c r="B159" t="s">
        <v>28</v>
      </c>
      <c r="C159" t="s">
        <v>11</v>
      </c>
      <c r="D159" t="s">
        <v>56</v>
      </c>
      <c r="E159" s="7">
        <v>3556</v>
      </c>
      <c r="F159" s="8">
        <v>459</v>
      </c>
      <c r="G159" s="9">
        <f>+VLOOKUP(data5[[#This Row],[Product]],products[],2)</f>
        <v>10.38</v>
      </c>
      <c r="H159" s="9">
        <f>+data5[[#This Row],[Units]]*data5[[#This Row],[Cost per unit]]</f>
        <v>4764.42</v>
      </c>
    </row>
    <row r="160" spans="2:8" x14ac:dyDescent="0.3">
      <c r="B160" t="s">
        <v>45</v>
      </c>
      <c r="C160" t="s">
        <v>52</v>
      </c>
      <c r="D160" t="s">
        <v>27</v>
      </c>
      <c r="E160" s="7">
        <v>7280</v>
      </c>
      <c r="F160" s="8">
        <v>201</v>
      </c>
      <c r="G160" s="9">
        <f>+VLOOKUP(data5[[#This Row],[Product]],products[],2)</f>
        <v>14.49</v>
      </c>
      <c r="H160" s="9">
        <f>+data5[[#This Row],[Units]]*data5[[#This Row],[Cost per unit]]</f>
        <v>2912.4900000000002</v>
      </c>
    </row>
    <row r="161" spans="2:8" x14ac:dyDescent="0.3">
      <c r="B161" t="s">
        <v>28</v>
      </c>
      <c r="C161" t="s">
        <v>52</v>
      </c>
      <c r="D161" t="s">
        <v>12</v>
      </c>
      <c r="E161" s="7">
        <v>3402</v>
      </c>
      <c r="F161" s="8">
        <v>366</v>
      </c>
      <c r="G161" s="9">
        <f>+VLOOKUP(data5[[#This Row],[Product]],products[],2)</f>
        <v>11.7</v>
      </c>
      <c r="H161" s="9">
        <f>+data5[[#This Row],[Units]]*data5[[#This Row],[Cost per unit]]</f>
        <v>4282.2</v>
      </c>
    </row>
    <row r="162" spans="2:8" x14ac:dyDescent="0.3">
      <c r="B162" t="s">
        <v>49</v>
      </c>
      <c r="C162" t="s">
        <v>11</v>
      </c>
      <c r="D162" t="s">
        <v>54</v>
      </c>
      <c r="E162" s="7">
        <v>4592</v>
      </c>
      <c r="F162" s="8">
        <v>324</v>
      </c>
      <c r="G162" s="9">
        <f>+VLOOKUP(data5[[#This Row],[Product]],products[],2)</f>
        <v>7.16</v>
      </c>
      <c r="H162" s="9">
        <f>+data5[[#This Row],[Units]]*data5[[#This Row],[Cost per unit]]</f>
        <v>2319.84</v>
      </c>
    </row>
    <row r="163" spans="2:8" x14ac:dyDescent="0.3">
      <c r="B163" t="s">
        <v>20</v>
      </c>
      <c r="C163" t="s">
        <v>16</v>
      </c>
      <c r="D163" t="s">
        <v>27</v>
      </c>
      <c r="E163" s="7">
        <v>7833</v>
      </c>
      <c r="F163" s="8">
        <v>243</v>
      </c>
      <c r="G163" s="9">
        <f>+VLOOKUP(data5[[#This Row],[Product]],products[],2)</f>
        <v>14.49</v>
      </c>
      <c r="H163" s="9">
        <f>+data5[[#This Row],[Units]]*data5[[#This Row],[Cost per unit]]</f>
        <v>3521.07</v>
      </c>
    </row>
    <row r="164" spans="2:8" x14ac:dyDescent="0.3">
      <c r="B164" t="s">
        <v>48</v>
      </c>
      <c r="C164" t="s">
        <v>29</v>
      </c>
      <c r="D164" t="s">
        <v>47</v>
      </c>
      <c r="E164" s="7">
        <v>7651</v>
      </c>
      <c r="F164" s="8">
        <v>213</v>
      </c>
      <c r="G164" s="9">
        <f>+VLOOKUP(data5[[#This Row],[Product]],products[],2)</f>
        <v>12.37</v>
      </c>
      <c r="H164" s="9">
        <f>+data5[[#This Row],[Units]]*data5[[#This Row],[Cost per unit]]</f>
        <v>2634.81</v>
      </c>
    </row>
    <row r="165" spans="2:8" x14ac:dyDescent="0.3">
      <c r="B165" t="s">
        <v>10</v>
      </c>
      <c r="C165" t="s">
        <v>16</v>
      </c>
      <c r="D165" t="s">
        <v>12</v>
      </c>
      <c r="E165" s="7">
        <v>2275</v>
      </c>
      <c r="F165" s="8">
        <v>447</v>
      </c>
      <c r="G165" s="9">
        <f>+VLOOKUP(data5[[#This Row],[Product]],products[],2)</f>
        <v>11.7</v>
      </c>
      <c r="H165" s="9">
        <f>+data5[[#This Row],[Units]]*data5[[#This Row],[Cost per unit]]</f>
        <v>5229.8999999999996</v>
      </c>
    </row>
    <row r="166" spans="2:8" x14ac:dyDescent="0.3">
      <c r="B166" t="s">
        <v>10</v>
      </c>
      <c r="C166" t="s">
        <v>36</v>
      </c>
      <c r="D166" t="s">
        <v>14</v>
      </c>
      <c r="E166" s="7">
        <v>5670</v>
      </c>
      <c r="F166" s="8">
        <v>297</v>
      </c>
      <c r="G166" s="9">
        <f>+VLOOKUP(data5[[#This Row],[Product]],products[],2)</f>
        <v>14.49</v>
      </c>
      <c r="H166" s="9">
        <f>+data5[[#This Row],[Units]]*data5[[#This Row],[Cost per unit]]</f>
        <v>4303.53</v>
      </c>
    </row>
    <row r="167" spans="2:8" x14ac:dyDescent="0.3">
      <c r="B167" t="s">
        <v>42</v>
      </c>
      <c r="C167" t="s">
        <v>16</v>
      </c>
      <c r="D167" t="s">
        <v>32</v>
      </c>
      <c r="E167" s="7">
        <v>2135</v>
      </c>
      <c r="F167" s="8">
        <v>27</v>
      </c>
      <c r="G167" s="9">
        <f>+VLOOKUP(data5[[#This Row],[Product]],products[],2)</f>
        <v>14.49</v>
      </c>
      <c r="H167" s="9">
        <f>+data5[[#This Row],[Units]]*data5[[#This Row],[Cost per unit]]</f>
        <v>391.23</v>
      </c>
    </row>
    <row r="168" spans="2:8" x14ac:dyDescent="0.3">
      <c r="B168" t="s">
        <v>10</v>
      </c>
      <c r="C168" t="s">
        <v>52</v>
      </c>
      <c r="D168" t="s">
        <v>50</v>
      </c>
      <c r="E168" s="7">
        <v>2779</v>
      </c>
      <c r="F168" s="8">
        <v>75</v>
      </c>
      <c r="G168" s="9">
        <f>+VLOOKUP(data5[[#This Row],[Product]],products[],2)</f>
        <v>10.38</v>
      </c>
      <c r="H168" s="9">
        <f>+data5[[#This Row],[Units]]*data5[[#This Row],[Cost per unit]]</f>
        <v>778.50000000000011</v>
      </c>
    </row>
    <row r="169" spans="2:8" x14ac:dyDescent="0.3">
      <c r="B169" t="s">
        <v>57</v>
      </c>
      <c r="C169" t="s">
        <v>29</v>
      </c>
      <c r="D169" t="s">
        <v>33</v>
      </c>
      <c r="E169" s="7">
        <v>12950</v>
      </c>
      <c r="F169" s="8">
        <v>30</v>
      </c>
      <c r="G169" s="9">
        <f>+VLOOKUP(data5[[#This Row],[Product]],products[],2)</f>
        <v>14.49</v>
      </c>
      <c r="H169" s="9">
        <f>+data5[[#This Row],[Units]]*data5[[#This Row],[Cost per unit]]</f>
        <v>434.7</v>
      </c>
    </row>
    <row r="170" spans="2:8" x14ac:dyDescent="0.3">
      <c r="B170" t="s">
        <v>42</v>
      </c>
      <c r="C170" t="s">
        <v>24</v>
      </c>
      <c r="D170" t="s">
        <v>25</v>
      </c>
      <c r="E170" s="7">
        <v>2646</v>
      </c>
      <c r="F170" s="8">
        <v>177</v>
      </c>
      <c r="G170" s="9">
        <f>+VLOOKUP(data5[[#This Row],[Product]],products[],2)</f>
        <v>10.38</v>
      </c>
      <c r="H170" s="9">
        <f>+data5[[#This Row],[Units]]*data5[[#This Row],[Cost per unit]]</f>
        <v>1837.2600000000002</v>
      </c>
    </row>
    <row r="171" spans="2:8" x14ac:dyDescent="0.3">
      <c r="B171" t="s">
        <v>10</v>
      </c>
      <c r="C171" t="s">
        <v>52</v>
      </c>
      <c r="D171" t="s">
        <v>33</v>
      </c>
      <c r="E171" s="7">
        <v>3794</v>
      </c>
      <c r="F171" s="8">
        <v>159</v>
      </c>
      <c r="G171" s="9">
        <f>+VLOOKUP(data5[[#This Row],[Product]],products[],2)</f>
        <v>14.49</v>
      </c>
      <c r="H171" s="9">
        <f>+data5[[#This Row],[Units]]*data5[[#This Row],[Cost per unit]]</f>
        <v>2303.91</v>
      </c>
    </row>
    <row r="172" spans="2:8" x14ac:dyDescent="0.3">
      <c r="B172" t="s">
        <v>49</v>
      </c>
      <c r="C172" t="s">
        <v>16</v>
      </c>
      <c r="D172" t="s">
        <v>33</v>
      </c>
      <c r="E172" s="7">
        <v>819</v>
      </c>
      <c r="F172" s="8">
        <v>306</v>
      </c>
      <c r="G172" s="9">
        <f>+VLOOKUP(data5[[#This Row],[Product]],products[],2)</f>
        <v>14.49</v>
      </c>
      <c r="H172" s="9">
        <f>+data5[[#This Row],[Units]]*data5[[#This Row],[Cost per unit]]</f>
        <v>4433.9400000000005</v>
      </c>
    </row>
    <row r="173" spans="2:8" x14ac:dyDescent="0.3">
      <c r="B173" t="s">
        <v>49</v>
      </c>
      <c r="C173" t="s">
        <v>52</v>
      </c>
      <c r="D173" t="s">
        <v>44</v>
      </c>
      <c r="E173" s="7">
        <v>2583</v>
      </c>
      <c r="F173" s="8">
        <v>18</v>
      </c>
      <c r="G173" s="9">
        <f>+VLOOKUP(data5[[#This Row],[Product]],products[],2)</f>
        <v>14.49</v>
      </c>
      <c r="H173" s="9">
        <f>+data5[[#This Row],[Units]]*data5[[#This Row],[Cost per unit]]</f>
        <v>260.82</v>
      </c>
    </row>
    <row r="174" spans="2:8" x14ac:dyDescent="0.3">
      <c r="B174" t="s">
        <v>42</v>
      </c>
      <c r="C174" t="s">
        <v>16</v>
      </c>
      <c r="D174" t="s">
        <v>41</v>
      </c>
      <c r="E174" s="7">
        <v>4585</v>
      </c>
      <c r="F174" s="8">
        <v>240</v>
      </c>
      <c r="G174" s="9">
        <f>+VLOOKUP(data5[[#This Row],[Product]],products[],2)</f>
        <v>11.7</v>
      </c>
      <c r="H174" s="9">
        <f>+data5[[#This Row],[Units]]*data5[[#This Row],[Cost per unit]]</f>
        <v>2808</v>
      </c>
    </row>
    <row r="175" spans="2:8" x14ac:dyDescent="0.3">
      <c r="B175" t="s">
        <v>45</v>
      </c>
      <c r="C175" t="s">
        <v>52</v>
      </c>
      <c r="D175" t="s">
        <v>33</v>
      </c>
      <c r="E175" s="7">
        <v>1652</v>
      </c>
      <c r="F175" s="8">
        <v>93</v>
      </c>
      <c r="G175" s="9">
        <f>+VLOOKUP(data5[[#This Row],[Product]],products[],2)</f>
        <v>14.49</v>
      </c>
      <c r="H175" s="9">
        <f>+data5[[#This Row],[Units]]*data5[[#This Row],[Cost per unit]]</f>
        <v>1347.57</v>
      </c>
    </row>
    <row r="176" spans="2:8" x14ac:dyDescent="0.3">
      <c r="B176" t="s">
        <v>57</v>
      </c>
      <c r="C176" t="s">
        <v>52</v>
      </c>
      <c r="D176" t="s">
        <v>53</v>
      </c>
      <c r="E176" s="7">
        <v>4991</v>
      </c>
      <c r="F176" s="8">
        <v>9</v>
      </c>
      <c r="G176" s="9">
        <f>+VLOOKUP(data5[[#This Row],[Product]],products[],2)</f>
        <v>9.77</v>
      </c>
      <c r="H176" s="9">
        <f>+data5[[#This Row],[Units]]*data5[[#This Row],[Cost per unit]]</f>
        <v>87.929999999999993</v>
      </c>
    </row>
    <row r="177" spans="2:8" x14ac:dyDescent="0.3">
      <c r="B177" t="s">
        <v>15</v>
      </c>
      <c r="C177" t="s">
        <v>52</v>
      </c>
      <c r="D177" t="s">
        <v>32</v>
      </c>
      <c r="E177" s="7">
        <v>2009</v>
      </c>
      <c r="F177" s="8">
        <v>219</v>
      </c>
      <c r="G177" s="9">
        <f>+VLOOKUP(data5[[#This Row],[Product]],products[],2)</f>
        <v>14.49</v>
      </c>
      <c r="H177" s="9">
        <f>+data5[[#This Row],[Units]]*data5[[#This Row],[Cost per unit]]</f>
        <v>3173.31</v>
      </c>
    </row>
    <row r="178" spans="2:8" x14ac:dyDescent="0.3">
      <c r="B178" t="s">
        <v>48</v>
      </c>
      <c r="C178" t="s">
        <v>29</v>
      </c>
      <c r="D178" t="s">
        <v>39</v>
      </c>
      <c r="E178" s="7">
        <v>1568</v>
      </c>
      <c r="F178" s="8">
        <v>141</v>
      </c>
      <c r="G178" s="9">
        <f>+VLOOKUP(data5[[#This Row],[Product]],products[],2)</f>
        <v>9.77</v>
      </c>
      <c r="H178" s="9">
        <f>+data5[[#This Row],[Units]]*data5[[#This Row],[Cost per unit]]</f>
        <v>1377.57</v>
      </c>
    </row>
    <row r="179" spans="2:8" x14ac:dyDescent="0.3">
      <c r="B179" t="s">
        <v>23</v>
      </c>
      <c r="C179" t="s">
        <v>11</v>
      </c>
      <c r="D179" t="s">
        <v>44</v>
      </c>
      <c r="E179" s="7">
        <v>3388</v>
      </c>
      <c r="F179" s="8">
        <v>123</v>
      </c>
      <c r="G179" s="9">
        <f>+VLOOKUP(data5[[#This Row],[Product]],products[],2)</f>
        <v>14.49</v>
      </c>
      <c r="H179" s="9">
        <f>+data5[[#This Row],[Units]]*data5[[#This Row],[Cost per unit]]</f>
        <v>1782.27</v>
      </c>
    </row>
    <row r="180" spans="2:8" x14ac:dyDescent="0.3">
      <c r="B180" t="s">
        <v>10</v>
      </c>
      <c r="C180" t="s">
        <v>36</v>
      </c>
      <c r="D180" t="s">
        <v>51</v>
      </c>
      <c r="E180" s="7">
        <v>623</v>
      </c>
      <c r="F180" s="8">
        <v>51</v>
      </c>
      <c r="G180" s="9">
        <f>+VLOOKUP(data5[[#This Row],[Product]],products[],2)</f>
        <v>11.7</v>
      </c>
      <c r="H180" s="9">
        <f>+data5[[#This Row],[Units]]*data5[[#This Row],[Cost per unit]]</f>
        <v>596.69999999999993</v>
      </c>
    </row>
    <row r="181" spans="2:8" x14ac:dyDescent="0.3">
      <c r="B181" t="s">
        <v>28</v>
      </c>
      <c r="C181" t="s">
        <v>24</v>
      </c>
      <c r="D181" t="s">
        <v>21</v>
      </c>
      <c r="E181" s="7">
        <v>10073</v>
      </c>
      <c r="F181" s="8">
        <v>120</v>
      </c>
      <c r="G181" s="9">
        <f>+VLOOKUP(data5[[#This Row],[Product]],products[],2)</f>
        <v>9.77</v>
      </c>
      <c r="H181" s="9">
        <f>+data5[[#This Row],[Units]]*data5[[#This Row],[Cost per unit]]</f>
        <v>1172.3999999999999</v>
      </c>
    </row>
    <row r="182" spans="2:8" x14ac:dyDescent="0.3">
      <c r="B182" t="s">
        <v>15</v>
      </c>
      <c r="C182" t="s">
        <v>29</v>
      </c>
      <c r="D182" t="s">
        <v>53</v>
      </c>
      <c r="E182" s="7">
        <v>1561</v>
      </c>
      <c r="F182" s="8">
        <v>27</v>
      </c>
      <c r="G182" s="9">
        <f>+VLOOKUP(data5[[#This Row],[Product]],products[],2)</f>
        <v>9.77</v>
      </c>
      <c r="H182" s="9">
        <f>+data5[[#This Row],[Units]]*data5[[#This Row],[Cost per unit]]</f>
        <v>263.78999999999996</v>
      </c>
    </row>
    <row r="183" spans="2:8" x14ac:dyDescent="0.3">
      <c r="B183" t="s">
        <v>20</v>
      </c>
      <c r="C183" t="s">
        <v>24</v>
      </c>
      <c r="D183" t="s">
        <v>55</v>
      </c>
      <c r="E183" s="7">
        <v>11522</v>
      </c>
      <c r="F183" s="8">
        <v>204</v>
      </c>
      <c r="G183" s="9">
        <f>+VLOOKUP(data5[[#This Row],[Product]],products[],2)</f>
        <v>14.49</v>
      </c>
      <c r="H183" s="9">
        <f>+data5[[#This Row],[Units]]*data5[[#This Row],[Cost per unit]]</f>
        <v>2955.96</v>
      </c>
    </row>
    <row r="184" spans="2:8" x14ac:dyDescent="0.3">
      <c r="B184" t="s">
        <v>28</v>
      </c>
      <c r="C184" t="s">
        <v>36</v>
      </c>
      <c r="D184" t="s">
        <v>14</v>
      </c>
      <c r="E184" s="7">
        <v>2317</v>
      </c>
      <c r="F184" s="8">
        <v>123</v>
      </c>
      <c r="G184" s="9">
        <f>+VLOOKUP(data5[[#This Row],[Product]],products[],2)</f>
        <v>14.49</v>
      </c>
      <c r="H184" s="9">
        <f>+data5[[#This Row],[Units]]*data5[[#This Row],[Cost per unit]]</f>
        <v>1782.27</v>
      </c>
    </row>
    <row r="185" spans="2:8" x14ac:dyDescent="0.3">
      <c r="B185" t="s">
        <v>57</v>
      </c>
      <c r="C185" t="s">
        <v>11</v>
      </c>
      <c r="D185" t="s">
        <v>56</v>
      </c>
      <c r="E185" s="7">
        <v>3059</v>
      </c>
      <c r="F185" s="8">
        <v>27</v>
      </c>
      <c r="G185" s="9">
        <f>+VLOOKUP(data5[[#This Row],[Product]],products[],2)</f>
        <v>10.38</v>
      </c>
      <c r="H185" s="9">
        <f>+data5[[#This Row],[Units]]*data5[[#This Row],[Cost per unit]]</f>
        <v>280.26000000000005</v>
      </c>
    </row>
    <row r="186" spans="2:8" x14ac:dyDescent="0.3">
      <c r="B186" t="s">
        <v>23</v>
      </c>
      <c r="C186" t="s">
        <v>11</v>
      </c>
      <c r="D186" t="s">
        <v>53</v>
      </c>
      <c r="E186" s="7">
        <v>2324</v>
      </c>
      <c r="F186" s="8">
        <v>177</v>
      </c>
      <c r="G186" s="9">
        <f>+VLOOKUP(data5[[#This Row],[Product]],products[],2)</f>
        <v>9.77</v>
      </c>
      <c r="H186" s="9">
        <f>+data5[[#This Row],[Units]]*data5[[#This Row],[Cost per unit]]</f>
        <v>1729.29</v>
      </c>
    </row>
    <row r="187" spans="2:8" x14ac:dyDescent="0.3">
      <c r="B187" t="s">
        <v>49</v>
      </c>
      <c r="C187" t="s">
        <v>29</v>
      </c>
      <c r="D187" t="s">
        <v>53</v>
      </c>
      <c r="E187" s="7">
        <v>4956</v>
      </c>
      <c r="F187" s="8">
        <v>171</v>
      </c>
      <c r="G187" s="9">
        <f>+VLOOKUP(data5[[#This Row],[Product]],products[],2)</f>
        <v>9.77</v>
      </c>
      <c r="H187" s="9">
        <f>+data5[[#This Row],[Units]]*data5[[#This Row],[Cost per unit]]</f>
        <v>1670.6699999999998</v>
      </c>
    </row>
    <row r="188" spans="2:8" x14ac:dyDescent="0.3">
      <c r="B188" t="s">
        <v>57</v>
      </c>
      <c r="C188" t="s">
        <v>52</v>
      </c>
      <c r="D188" t="s">
        <v>41</v>
      </c>
      <c r="E188" s="7">
        <v>5355</v>
      </c>
      <c r="F188" s="8">
        <v>204</v>
      </c>
      <c r="G188" s="9">
        <f>+VLOOKUP(data5[[#This Row],[Product]],products[],2)</f>
        <v>11.7</v>
      </c>
      <c r="H188" s="9">
        <f>+data5[[#This Row],[Units]]*data5[[#This Row],[Cost per unit]]</f>
        <v>2386.7999999999997</v>
      </c>
    </row>
    <row r="189" spans="2:8" x14ac:dyDescent="0.3">
      <c r="B189" t="s">
        <v>49</v>
      </c>
      <c r="C189" t="s">
        <v>52</v>
      </c>
      <c r="D189" t="s">
        <v>19</v>
      </c>
      <c r="E189" s="7">
        <v>7259</v>
      </c>
      <c r="F189" s="8">
        <v>276</v>
      </c>
      <c r="G189" s="9">
        <f>+VLOOKUP(data5[[#This Row],[Product]],products[],2)</f>
        <v>11.7</v>
      </c>
      <c r="H189" s="9">
        <f>+data5[[#This Row],[Units]]*data5[[#This Row],[Cost per unit]]</f>
        <v>3229.2</v>
      </c>
    </row>
    <row r="190" spans="2:8" x14ac:dyDescent="0.3">
      <c r="B190" t="s">
        <v>15</v>
      </c>
      <c r="C190" t="s">
        <v>11</v>
      </c>
      <c r="D190" t="s">
        <v>53</v>
      </c>
      <c r="E190" s="7">
        <v>6279</v>
      </c>
      <c r="F190" s="8">
        <v>45</v>
      </c>
      <c r="G190" s="9">
        <f>+VLOOKUP(data5[[#This Row],[Product]],products[],2)</f>
        <v>9.77</v>
      </c>
      <c r="H190" s="9">
        <f>+data5[[#This Row],[Units]]*data5[[#This Row],[Cost per unit]]</f>
        <v>439.65</v>
      </c>
    </row>
    <row r="191" spans="2:8" x14ac:dyDescent="0.3">
      <c r="B191" t="s">
        <v>10</v>
      </c>
      <c r="C191" t="s">
        <v>36</v>
      </c>
      <c r="D191" t="s">
        <v>54</v>
      </c>
      <c r="E191" s="7">
        <v>2541</v>
      </c>
      <c r="F191" s="8">
        <v>45</v>
      </c>
      <c r="G191" s="9">
        <f>+VLOOKUP(data5[[#This Row],[Product]],products[],2)</f>
        <v>7.16</v>
      </c>
      <c r="H191" s="9">
        <f>+data5[[#This Row],[Units]]*data5[[#This Row],[Cost per unit]]</f>
        <v>322.2</v>
      </c>
    </row>
    <row r="192" spans="2:8" x14ac:dyDescent="0.3">
      <c r="B192" t="s">
        <v>28</v>
      </c>
      <c r="C192" t="s">
        <v>16</v>
      </c>
      <c r="D192" t="s">
        <v>55</v>
      </c>
      <c r="E192" s="7">
        <v>3864</v>
      </c>
      <c r="F192" s="8">
        <v>177</v>
      </c>
      <c r="G192" s="9">
        <f>+VLOOKUP(data5[[#This Row],[Product]],products[],2)</f>
        <v>14.49</v>
      </c>
      <c r="H192" s="9">
        <f>+data5[[#This Row],[Units]]*data5[[#This Row],[Cost per unit]]</f>
        <v>2564.73</v>
      </c>
    </row>
    <row r="193" spans="2:8" x14ac:dyDescent="0.3">
      <c r="B193" t="s">
        <v>45</v>
      </c>
      <c r="C193" t="s">
        <v>24</v>
      </c>
      <c r="D193" t="s">
        <v>14</v>
      </c>
      <c r="E193" s="7">
        <v>6146</v>
      </c>
      <c r="F193" s="8">
        <v>63</v>
      </c>
      <c r="G193" s="9">
        <f>+VLOOKUP(data5[[#This Row],[Product]],products[],2)</f>
        <v>14.49</v>
      </c>
      <c r="H193" s="9">
        <f>+data5[[#This Row],[Units]]*data5[[#This Row],[Cost per unit]]</f>
        <v>912.87</v>
      </c>
    </row>
    <row r="194" spans="2:8" x14ac:dyDescent="0.3">
      <c r="B194" t="s">
        <v>20</v>
      </c>
      <c r="C194" t="s">
        <v>29</v>
      </c>
      <c r="D194" t="s">
        <v>25</v>
      </c>
      <c r="E194" s="7">
        <v>2639</v>
      </c>
      <c r="F194" s="8">
        <v>204</v>
      </c>
      <c r="G194" s="9">
        <f>+VLOOKUP(data5[[#This Row],[Product]],products[],2)</f>
        <v>10.38</v>
      </c>
      <c r="H194" s="9">
        <f>+data5[[#This Row],[Units]]*data5[[#This Row],[Cost per unit]]</f>
        <v>2117.52</v>
      </c>
    </row>
    <row r="195" spans="2:8" x14ac:dyDescent="0.3">
      <c r="B195" t="s">
        <v>15</v>
      </c>
      <c r="C195" t="s">
        <v>11</v>
      </c>
      <c r="D195" t="s">
        <v>39</v>
      </c>
      <c r="E195" s="7">
        <v>1890</v>
      </c>
      <c r="F195" s="8">
        <v>195</v>
      </c>
      <c r="G195" s="9">
        <f>+VLOOKUP(data5[[#This Row],[Product]],products[],2)</f>
        <v>9.77</v>
      </c>
      <c r="H195" s="9">
        <f>+data5[[#This Row],[Units]]*data5[[#This Row],[Cost per unit]]</f>
        <v>1905.1499999999999</v>
      </c>
    </row>
    <row r="196" spans="2:8" x14ac:dyDescent="0.3">
      <c r="B196" t="s">
        <v>42</v>
      </c>
      <c r="C196" t="s">
        <v>52</v>
      </c>
      <c r="D196" t="s">
        <v>19</v>
      </c>
      <c r="E196" s="7">
        <v>1932</v>
      </c>
      <c r="F196" s="8">
        <v>369</v>
      </c>
      <c r="G196" s="9">
        <f>+VLOOKUP(data5[[#This Row],[Product]],products[],2)</f>
        <v>11.7</v>
      </c>
      <c r="H196" s="9">
        <f>+data5[[#This Row],[Units]]*data5[[#This Row],[Cost per unit]]</f>
        <v>4317.3</v>
      </c>
    </row>
    <row r="197" spans="2:8" x14ac:dyDescent="0.3">
      <c r="B197" t="s">
        <v>49</v>
      </c>
      <c r="C197" t="s">
        <v>52</v>
      </c>
      <c r="D197" t="s">
        <v>30</v>
      </c>
      <c r="E197" s="7">
        <v>6300</v>
      </c>
      <c r="F197" s="8">
        <v>42</v>
      </c>
      <c r="G197" s="9">
        <f>+VLOOKUP(data5[[#This Row],[Product]],products[],2)</f>
        <v>12.37</v>
      </c>
      <c r="H197" s="9">
        <f>+data5[[#This Row],[Units]]*data5[[#This Row],[Cost per unit]]</f>
        <v>519.54</v>
      </c>
    </row>
    <row r="198" spans="2:8" x14ac:dyDescent="0.3">
      <c r="B198" t="s">
        <v>28</v>
      </c>
      <c r="C198" t="s">
        <v>11</v>
      </c>
      <c r="D198" t="s">
        <v>12</v>
      </c>
      <c r="E198" s="7">
        <v>560</v>
      </c>
      <c r="F198" s="8">
        <v>81</v>
      </c>
      <c r="G198" s="9">
        <f>+VLOOKUP(data5[[#This Row],[Product]],products[],2)</f>
        <v>11.7</v>
      </c>
      <c r="H198" s="9">
        <f>+data5[[#This Row],[Units]]*data5[[#This Row],[Cost per unit]]</f>
        <v>947.69999999999993</v>
      </c>
    </row>
    <row r="199" spans="2:8" x14ac:dyDescent="0.3">
      <c r="B199" t="s">
        <v>20</v>
      </c>
      <c r="C199" t="s">
        <v>11</v>
      </c>
      <c r="D199" t="s">
        <v>53</v>
      </c>
      <c r="E199" s="7">
        <v>2856</v>
      </c>
      <c r="F199" s="8">
        <v>246</v>
      </c>
      <c r="G199" s="9">
        <f>+VLOOKUP(data5[[#This Row],[Product]],products[],2)</f>
        <v>9.77</v>
      </c>
      <c r="H199" s="9">
        <f>+data5[[#This Row],[Units]]*data5[[#This Row],[Cost per unit]]</f>
        <v>2403.42</v>
      </c>
    </row>
    <row r="200" spans="2:8" x14ac:dyDescent="0.3">
      <c r="B200" t="s">
        <v>20</v>
      </c>
      <c r="C200" t="s">
        <v>52</v>
      </c>
      <c r="D200" t="s">
        <v>35</v>
      </c>
      <c r="E200" s="7">
        <v>707</v>
      </c>
      <c r="F200" s="8">
        <v>174</v>
      </c>
      <c r="G200" s="9">
        <f>+VLOOKUP(data5[[#This Row],[Product]],products[],2)</f>
        <v>10.38</v>
      </c>
      <c r="H200" s="9">
        <f>+data5[[#This Row],[Units]]*data5[[#This Row],[Cost per unit]]</f>
        <v>1806.1200000000001</v>
      </c>
    </row>
    <row r="201" spans="2:8" x14ac:dyDescent="0.3">
      <c r="B201" t="s">
        <v>15</v>
      </c>
      <c r="C201" t="s">
        <v>16</v>
      </c>
      <c r="D201" t="s">
        <v>12</v>
      </c>
      <c r="E201" s="7">
        <v>3598</v>
      </c>
      <c r="F201" s="8">
        <v>81</v>
      </c>
      <c r="G201" s="9">
        <f>+VLOOKUP(data5[[#This Row],[Product]],products[],2)</f>
        <v>11.7</v>
      </c>
      <c r="H201" s="9">
        <f>+data5[[#This Row],[Units]]*data5[[#This Row],[Cost per unit]]</f>
        <v>947.69999999999993</v>
      </c>
    </row>
    <row r="202" spans="2:8" x14ac:dyDescent="0.3">
      <c r="B202" t="s">
        <v>10</v>
      </c>
      <c r="C202" t="s">
        <v>16</v>
      </c>
      <c r="D202" t="s">
        <v>39</v>
      </c>
      <c r="E202" s="7">
        <v>6853</v>
      </c>
      <c r="F202" s="8">
        <v>372</v>
      </c>
      <c r="G202" s="9">
        <f>+VLOOKUP(data5[[#This Row],[Product]],products[],2)</f>
        <v>9.77</v>
      </c>
      <c r="H202" s="9">
        <f>+data5[[#This Row],[Units]]*data5[[#This Row],[Cost per unit]]</f>
        <v>3634.44</v>
      </c>
    </row>
    <row r="203" spans="2:8" x14ac:dyDescent="0.3">
      <c r="B203" t="s">
        <v>10</v>
      </c>
      <c r="C203" t="s">
        <v>16</v>
      </c>
      <c r="D203" t="s">
        <v>32</v>
      </c>
      <c r="E203" s="7">
        <v>4725</v>
      </c>
      <c r="F203" s="8">
        <v>174</v>
      </c>
      <c r="G203" s="9">
        <f>+VLOOKUP(data5[[#This Row],[Product]],products[],2)</f>
        <v>14.49</v>
      </c>
      <c r="H203" s="9">
        <f>+data5[[#This Row],[Units]]*data5[[#This Row],[Cost per unit]]</f>
        <v>2521.2600000000002</v>
      </c>
    </row>
    <row r="204" spans="2:8" x14ac:dyDescent="0.3">
      <c r="B204" t="s">
        <v>23</v>
      </c>
      <c r="C204" t="s">
        <v>24</v>
      </c>
      <c r="D204" t="s">
        <v>17</v>
      </c>
      <c r="E204" s="7">
        <v>10304</v>
      </c>
      <c r="F204" s="8">
        <v>84</v>
      </c>
      <c r="G204" s="9">
        <f>+VLOOKUP(data5[[#This Row],[Product]],products[],2)</f>
        <v>10.38</v>
      </c>
      <c r="H204" s="9">
        <f>+data5[[#This Row],[Units]]*data5[[#This Row],[Cost per unit]]</f>
        <v>871.92000000000007</v>
      </c>
    </row>
    <row r="205" spans="2:8" x14ac:dyDescent="0.3">
      <c r="B205" t="s">
        <v>23</v>
      </c>
      <c r="C205" t="s">
        <v>52</v>
      </c>
      <c r="D205" t="s">
        <v>32</v>
      </c>
      <c r="E205" s="7">
        <v>1274</v>
      </c>
      <c r="F205" s="8">
        <v>225</v>
      </c>
      <c r="G205" s="9">
        <f>+VLOOKUP(data5[[#This Row],[Product]],products[],2)</f>
        <v>14.49</v>
      </c>
      <c r="H205" s="9">
        <f>+data5[[#This Row],[Units]]*data5[[#This Row],[Cost per unit]]</f>
        <v>3260.25</v>
      </c>
    </row>
    <row r="206" spans="2:8" x14ac:dyDescent="0.3">
      <c r="B206" t="s">
        <v>45</v>
      </c>
      <c r="C206" t="s">
        <v>24</v>
      </c>
      <c r="D206" t="s">
        <v>12</v>
      </c>
      <c r="E206" s="7">
        <v>1526</v>
      </c>
      <c r="F206" s="8">
        <v>105</v>
      </c>
      <c r="G206" s="9">
        <f>+VLOOKUP(data5[[#This Row],[Product]],products[],2)</f>
        <v>11.7</v>
      </c>
      <c r="H206" s="9">
        <f>+data5[[#This Row],[Units]]*data5[[#This Row],[Cost per unit]]</f>
        <v>1228.5</v>
      </c>
    </row>
    <row r="207" spans="2:8" x14ac:dyDescent="0.3">
      <c r="B207" t="s">
        <v>10</v>
      </c>
      <c r="C207" t="s">
        <v>29</v>
      </c>
      <c r="D207" t="s">
        <v>56</v>
      </c>
      <c r="E207" s="7">
        <v>3101</v>
      </c>
      <c r="F207" s="8">
        <v>225</v>
      </c>
      <c r="G207" s="9">
        <f>+VLOOKUP(data5[[#This Row],[Product]],products[],2)</f>
        <v>10.38</v>
      </c>
      <c r="H207" s="9">
        <f>+data5[[#This Row],[Units]]*data5[[#This Row],[Cost per unit]]</f>
        <v>2335.5</v>
      </c>
    </row>
    <row r="208" spans="2:8" x14ac:dyDescent="0.3">
      <c r="B208" t="s">
        <v>48</v>
      </c>
      <c r="C208" t="s">
        <v>11</v>
      </c>
      <c r="D208" t="s">
        <v>19</v>
      </c>
      <c r="E208" s="7">
        <v>1057</v>
      </c>
      <c r="F208" s="8">
        <v>54</v>
      </c>
      <c r="G208" s="9">
        <f>+VLOOKUP(data5[[#This Row],[Product]],products[],2)</f>
        <v>11.7</v>
      </c>
      <c r="H208" s="9">
        <f>+data5[[#This Row],[Units]]*data5[[#This Row],[Cost per unit]]</f>
        <v>631.79999999999995</v>
      </c>
    </row>
    <row r="209" spans="2:8" x14ac:dyDescent="0.3">
      <c r="B209" t="s">
        <v>42</v>
      </c>
      <c r="C209" t="s">
        <v>11</v>
      </c>
      <c r="D209" t="s">
        <v>53</v>
      </c>
      <c r="E209" s="7">
        <v>5306</v>
      </c>
      <c r="F209" s="8">
        <v>0</v>
      </c>
      <c r="G209" s="9">
        <f>+VLOOKUP(data5[[#This Row],[Product]],products[],2)</f>
        <v>9.77</v>
      </c>
      <c r="H209" s="9">
        <f>+data5[[#This Row],[Units]]*data5[[#This Row],[Cost per unit]]</f>
        <v>0</v>
      </c>
    </row>
    <row r="210" spans="2:8" x14ac:dyDescent="0.3">
      <c r="B210" t="s">
        <v>45</v>
      </c>
      <c r="C210" t="s">
        <v>29</v>
      </c>
      <c r="D210" t="s">
        <v>51</v>
      </c>
      <c r="E210" s="7">
        <v>4018</v>
      </c>
      <c r="F210" s="8">
        <v>171</v>
      </c>
      <c r="G210" s="9">
        <f>+VLOOKUP(data5[[#This Row],[Product]],products[],2)</f>
        <v>11.7</v>
      </c>
      <c r="H210" s="9">
        <f>+data5[[#This Row],[Units]]*data5[[#This Row],[Cost per unit]]</f>
        <v>2000.6999999999998</v>
      </c>
    </row>
    <row r="211" spans="2:8" x14ac:dyDescent="0.3">
      <c r="B211" t="s">
        <v>20</v>
      </c>
      <c r="C211" t="s">
        <v>52</v>
      </c>
      <c r="D211" t="s">
        <v>32</v>
      </c>
      <c r="E211" s="7">
        <v>938</v>
      </c>
      <c r="F211" s="8">
        <v>189</v>
      </c>
      <c r="G211" s="9">
        <f>+VLOOKUP(data5[[#This Row],[Product]],products[],2)</f>
        <v>14.49</v>
      </c>
      <c r="H211" s="9">
        <f>+data5[[#This Row],[Units]]*data5[[#This Row],[Cost per unit]]</f>
        <v>2738.61</v>
      </c>
    </row>
    <row r="212" spans="2:8" x14ac:dyDescent="0.3">
      <c r="B212" t="s">
        <v>42</v>
      </c>
      <c r="C212" t="s">
        <v>36</v>
      </c>
      <c r="D212" t="s">
        <v>25</v>
      </c>
      <c r="E212" s="7">
        <v>1778</v>
      </c>
      <c r="F212" s="8">
        <v>270</v>
      </c>
      <c r="G212" s="9">
        <f>+VLOOKUP(data5[[#This Row],[Product]],products[],2)</f>
        <v>10.38</v>
      </c>
      <c r="H212" s="9">
        <f>+data5[[#This Row],[Units]]*data5[[#This Row],[Cost per unit]]</f>
        <v>2802.6000000000004</v>
      </c>
    </row>
    <row r="213" spans="2:8" x14ac:dyDescent="0.3">
      <c r="B213" t="s">
        <v>28</v>
      </c>
      <c r="C213" t="s">
        <v>29</v>
      </c>
      <c r="D213" t="s">
        <v>12</v>
      </c>
      <c r="E213" s="7">
        <v>1638</v>
      </c>
      <c r="F213" s="8">
        <v>63</v>
      </c>
      <c r="G213" s="9">
        <f>+VLOOKUP(data5[[#This Row],[Product]],products[],2)</f>
        <v>11.7</v>
      </c>
      <c r="H213" s="9">
        <f>+data5[[#This Row],[Units]]*data5[[#This Row],[Cost per unit]]</f>
        <v>737.09999999999991</v>
      </c>
    </row>
    <row r="214" spans="2:8" x14ac:dyDescent="0.3">
      <c r="B214" t="s">
        <v>23</v>
      </c>
      <c r="C214" t="s">
        <v>36</v>
      </c>
      <c r="D214" t="s">
        <v>30</v>
      </c>
      <c r="E214" s="7">
        <v>154</v>
      </c>
      <c r="F214" s="8">
        <v>21</v>
      </c>
      <c r="G214" s="9">
        <f>+VLOOKUP(data5[[#This Row],[Product]],products[],2)</f>
        <v>12.37</v>
      </c>
      <c r="H214" s="9">
        <f>+data5[[#This Row],[Units]]*data5[[#This Row],[Cost per unit]]</f>
        <v>259.77</v>
      </c>
    </row>
    <row r="215" spans="2:8" x14ac:dyDescent="0.3">
      <c r="B215" t="s">
        <v>42</v>
      </c>
      <c r="C215" t="s">
        <v>11</v>
      </c>
      <c r="D215" t="s">
        <v>39</v>
      </c>
      <c r="E215" s="7">
        <v>9835</v>
      </c>
      <c r="F215" s="8">
        <v>207</v>
      </c>
      <c r="G215" s="9">
        <f>+VLOOKUP(data5[[#This Row],[Product]],products[],2)</f>
        <v>9.77</v>
      </c>
      <c r="H215" s="9">
        <f>+data5[[#This Row],[Units]]*data5[[#This Row],[Cost per unit]]</f>
        <v>2022.3899999999999</v>
      </c>
    </row>
    <row r="216" spans="2:8" x14ac:dyDescent="0.3">
      <c r="B216" t="s">
        <v>20</v>
      </c>
      <c r="C216" t="s">
        <v>11</v>
      </c>
      <c r="D216" t="s">
        <v>44</v>
      </c>
      <c r="E216" s="7">
        <v>7273</v>
      </c>
      <c r="F216" s="8">
        <v>96</v>
      </c>
      <c r="G216" s="9">
        <f>+VLOOKUP(data5[[#This Row],[Product]],products[],2)</f>
        <v>14.49</v>
      </c>
      <c r="H216" s="9">
        <f>+data5[[#This Row],[Units]]*data5[[#This Row],[Cost per unit]]</f>
        <v>1391.04</v>
      </c>
    </row>
    <row r="217" spans="2:8" x14ac:dyDescent="0.3">
      <c r="B217" t="s">
        <v>45</v>
      </c>
      <c r="C217" t="s">
        <v>29</v>
      </c>
      <c r="D217" t="s">
        <v>39</v>
      </c>
      <c r="E217" s="7">
        <v>6909</v>
      </c>
      <c r="F217" s="8">
        <v>81</v>
      </c>
      <c r="G217" s="9">
        <f>+VLOOKUP(data5[[#This Row],[Product]],products[],2)</f>
        <v>9.77</v>
      </c>
      <c r="H217" s="9">
        <f>+data5[[#This Row],[Units]]*data5[[#This Row],[Cost per unit]]</f>
        <v>791.37</v>
      </c>
    </row>
    <row r="218" spans="2:8" x14ac:dyDescent="0.3">
      <c r="B218" t="s">
        <v>20</v>
      </c>
      <c r="C218" t="s">
        <v>29</v>
      </c>
      <c r="D218" t="s">
        <v>51</v>
      </c>
      <c r="E218" s="7">
        <v>3920</v>
      </c>
      <c r="F218" s="8">
        <v>306</v>
      </c>
      <c r="G218" s="9">
        <f>+VLOOKUP(data5[[#This Row],[Product]],products[],2)</f>
        <v>11.7</v>
      </c>
      <c r="H218" s="9">
        <f>+data5[[#This Row],[Units]]*data5[[#This Row],[Cost per unit]]</f>
        <v>3580.2</v>
      </c>
    </row>
    <row r="219" spans="2:8" x14ac:dyDescent="0.3">
      <c r="B219" t="s">
        <v>57</v>
      </c>
      <c r="C219" t="s">
        <v>29</v>
      </c>
      <c r="D219" t="s">
        <v>47</v>
      </c>
      <c r="E219" s="7">
        <v>4858</v>
      </c>
      <c r="F219" s="8">
        <v>279</v>
      </c>
      <c r="G219" s="9">
        <f>+VLOOKUP(data5[[#This Row],[Product]],products[],2)</f>
        <v>12.37</v>
      </c>
      <c r="H219" s="9">
        <f>+data5[[#This Row],[Units]]*data5[[#This Row],[Cost per unit]]</f>
        <v>3451.2299999999996</v>
      </c>
    </row>
    <row r="220" spans="2:8" x14ac:dyDescent="0.3">
      <c r="B220" t="s">
        <v>48</v>
      </c>
      <c r="C220" t="s">
        <v>36</v>
      </c>
      <c r="D220" t="s">
        <v>21</v>
      </c>
      <c r="E220" s="7">
        <v>3549</v>
      </c>
      <c r="F220" s="8">
        <v>3</v>
      </c>
      <c r="G220" s="9">
        <f>+VLOOKUP(data5[[#This Row],[Product]],products[],2)</f>
        <v>9.77</v>
      </c>
      <c r="H220" s="9">
        <f>+data5[[#This Row],[Units]]*data5[[#This Row],[Cost per unit]]</f>
        <v>29.31</v>
      </c>
    </row>
    <row r="221" spans="2:8" x14ac:dyDescent="0.3">
      <c r="B221" t="s">
        <v>42</v>
      </c>
      <c r="C221" t="s">
        <v>29</v>
      </c>
      <c r="D221" t="s">
        <v>55</v>
      </c>
      <c r="E221" s="7">
        <v>966</v>
      </c>
      <c r="F221" s="8">
        <v>198</v>
      </c>
      <c r="G221" s="9">
        <f>+VLOOKUP(data5[[#This Row],[Product]],products[],2)</f>
        <v>14.49</v>
      </c>
      <c r="H221" s="9">
        <f>+data5[[#This Row],[Units]]*data5[[#This Row],[Cost per unit]]</f>
        <v>2869.02</v>
      </c>
    </row>
    <row r="222" spans="2:8" x14ac:dyDescent="0.3">
      <c r="B222" t="s">
        <v>45</v>
      </c>
      <c r="C222" t="s">
        <v>29</v>
      </c>
      <c r="D222" t="s">
        <v>25</v>
      </c>
      <c r="E222" s="7">
        <v>385</v>
      </c>
      <c r="F222" s="8">
        <v>249</v>
      </c>
      <c r="G222" s="9">
        <f>+VLOOKUP(data5[[#This Row],[Product]],products[],2)</f>
        <v>10.38</v>
      </c>
      <c r="H222" s="9">
        <f>+data5[[#This Row],[Units]]*data5[[#This Row],[Cost per unit]]</f>
        <v>2584.6200000000003</v>
      </c>
    </row>
    <row r="223" spans="2:8" x14ac:dyDescent="0.3">
      <c r="B223" t="s">
        <v>28</v>
      </c>
      <c r="C223" t="s">
        <v>52</v>
      </c>
      <c r="D223" t="s">
        <v>32</v>
      </c>
      <c r="E223" s="7">
        <v>2219</v>
      </c>
      <c r="F223" s="8">
        <v>75</v>
      </c>
      <c r="G223" s="9">
        <f>+VLOOKUP(data5[[#This Row],[Product]],products[],2)</f>
        <v>14.49</v>
      </c>
      <c r="H223" s="9">
        <f>+data5[[#This Row],[Units]]*data5[[#This Row],[Cost per unit]]</f>
        <v>1086.75</v>
      </c>
    </row>
    <row r="224" spans="2:8" x14ac:dyDescent="0.3">
      <c r="B224" t="s">
        <v>20</v>
      </c>
      <c r="C224" t="s">
        <v>24</v>
      </c>
      <c r="D224" t="s">
        <v>17</v>
      </c>
      <c r="E224" s="7">
        <v>2954</v>
      </c>
      <c r="F224" s="8">
        <v>189</v>
      </c>
      <c r="G224" s="9">
        <f>+VLOOKUP(data5[[#This Row],[Product]],products[],2)</f>
        <v>10.38</v>
      </c>
      <c r="H224" s="9">
        <f>+data5[[#This Row],[Units]]*data5[[#This Row],[Cost per unit]]</f>
        <v>1961.8200000000002</v>
      </c>
    </row>
    <row r="225" spans="2:8" x14ac:dyDescent="0.3">
      <c r="B225" t="s">
        <v>42</v>
      </c>
      <c r="C225" t="s">
        <v>24</v>
      </c>
      <c r="D225" t="s">
        <v>17</v>
      </c>
      <c r="E225" s="7">
        <v>280</v>
      </c>
      <c r="F225" s="8">
        <v>87</v>
      </c>
      <c r="G225" s="9">
        <f>+VLOOKUP(data5[[#This Row],[Product]],products[],2)</f>
        <v>10.38</v>
      </c>
      <c r="H225" s="9">
        <f>+data5[[#This Row],[Units]]*data5[[#This Row],[Cost per unit]]</f>
        <v>903.06000000000006</v>
      </c>
    </row>
    <row r="226" spans="2:8" x14ac:dyDescent="0.3">
      <c r="B226" t="s">
        <v>23</v>
      </c>
      <c r="C226" t="s">
        <v>24</v>
      </c>
      <c r="D226" t="s">
        <v>12</v>
      </c>
      <c r="E226" s="7">
        <v>6118</v>
      </c>
      <c r="F226" s="8">
        <v>174</v>
      </c>
      <c r="G226" s="9">
        <f>+VLOOKUP(data5[[#This Row],[Product]],products[],2)</f>
        <v>11.7</v>
      </c>
      <c r="H226" s="9">
        <f>+data5[[#This Row],[Units]]*data5[[#This Row],[Cost per unit]]</f>
        <v>2035.8</v>
      </c>
    </row>
    <row r="227" spans="2:8" x14ac:dyDescent="0.3">
      <c r="B227" t="s">
        <v>48</v>
      </c>
      <c r="C227" t="s">
        <v>29</v>
      </c>
      <c r="D227" t="s">
        <v>27</v>
      </c>
      <c r="E227" s="7">
        <v>4802</v>
      </c>
      <c r="F227" s="8">
        <v>36</v>
      </c>
      <c r="G227" s="9">
        <f>+VLOOKUP(data5[[#This Row],[Product]],products[],2)</f>
        <v>14.49</v>
      </c>
      <c r="H227" s="9">
        <f>+data5[[#This Row],[Units]]*data5[[#This Row],[Cost per unit]]</f>
        <v>521.64</v>
      </c>
    </row>
    <row r="228" spans="2:8" x14ac:dyDescent="0.3">
      <c r="B228" t="s">
        <v>20</v>
      </c>
      <c r="C228" t="s">
        <v>36</v>
      </c>
      <c r="D228" t="s">
        <v>51</v>
      </c>
      <c r="E228" s="7">
        <v>4137</v>
      </c>
      <c r="F228" s="8">
        <v>60</v>
      </c>
      <c r="G228" s="9">
        <f>+VLOOKUP(data5[[#This Row],[Product]],products[],2)</f>
        <v>11.7</v>
      </c>
      <c r="H228" s="9">
        <f>+data5[[#This Row],[Units]]*data5[[#This Row],[Cost per unit]]</f>
        <v>702</v>
      </c>
    </row>
    <row r="229" spans="2:8" x14ac:dyDescent="0.3">
      <c r="B229" t="s">
        <v>49</v>
      </c>
      <c r="C229" t="s">
        <v>16</v>
      </c>
      <c r="D229" t="s">
        <v>50</v>
      </c>
      <c r="E229" s="7">
        <v>2023</v>
      </c>
      <c r="F229" s="8">
        <v>78</v>
      </c>
      <c r="G229" s="9">
        <f>+VLOOKUP(data5[[#This Row],[Product]],products[],2)</f>
        <v>10.38</v>
      </c>
      <c r="H229" s="9">
        <f>+data5[[#This Row],[Units]]*data5[[#This Row],[Cost per unit]]</f>
        <v>809.6400000000001</v>
      </c>
    </row>
    <row r="230" spans="2:8" x14ac:dyDescent="0.3">
      <c r="B230" t="s">
        <v>20</v>
      </c>
      <c r="C230" t="s">
        <v>24</v>
      </c>
      <c r="D230" t="s">
        <v>12</v>
      </c>
      <c r="E230" s="7">
        <v>9051</v>
      </c>
      <c r="F230" s="8">
        <v>57</v>
      </c>
      <c r="G230" s="9">
        <f>+VLOOKUP(data5[[#This Row],[Product]],products[],2)</f>
        <v>11.7</v>
      </c>
      <c r="H230" s="9">
        <f>+data5[[#This Row],[Units]]*data5[[#This Row],[Cost per unit]]</f>
        <v>666.9</v>
      </c>
    </row>
    <row r="231" spans="2:8" x14ac:dyDescent="0.3">
      <c r="B231" t="s">
        <v>20</v>
      </c>
      <c r="C231" t="s">
        <v>11</v>
      </c>
      <c r="D231" t="s">
        <v>56</v>
      </c>
      <c r="E231" s="7">
        <v>2919</v>
      </c>
      <c r="F231" s="8">
        <v>45</v>
      </c>
      <c r="G231" s="9">
        <f>+VLOOKUP(data5[[#This Row],[Product]],products[],2)</f>
        <v>10.38</v>
      </c>
      <c r="H231" s="9">
        <f>+data5[[#This Row],[Units]]*data5[[#This Row],[Cost per unit]]</f>
        <v>467.1</v>
      </c>
    </row>
    <row r="232" spans="2:8" x14ac:dyDescent="0.3">
      <c r="B232" t="s">
        <v>23</v>
      </c>
      <c r="C232" t="s">
        <v>36</v>
      </c>
      <c r="D232" t="s">
        <v>39</v>
      </c>
      <c r="E232" s="7">
        <v>5915</v>
      </c>
      <c r="F232" s="8">
        <v>3</v>
      </c>
      <c r="G232" s="9">
        <f>+VLOOKUP(data5[[#This Row],[Product]],products[],2)</f>
        <v>9.77</v>
      </c>
      <c r="H232" s="9">
        <f>+data5[[#This Row],[Units]]*data5[[#This Row],[Cost per unit]]</f>
        <v>29.31</v>
      </c>
    </row>
    <row r="233" spans="2:8" x14ac:dyDescent="0.3">
      <c r="B233" t="s">
        <v>57</v>
      </c>
      <c r="C233" t="s">
        <v>16</v>
      </c>
      <c r="D233" t="s">
        <v>27</v>
      </c>
      <c r="E233" s="7">
        <v>2562</v>
      </c>
      <c r="F233" s="8">
        <v>6</v>
      </c>
      <c r="G233" s="9">
        <f>+VLOOKUP(data5[[#This Row],[Product]],products[],2)</f>
        <v>14.49</v>
      </c>
      <c r="H233" s="9">
        <f>+data5[[#This Row],[Units]]*data5[[#This Row],[Cost per unit]]</f>
        <v>86.94</v>
      </c>
    </row>
    <row r="234" spans="2:8" x14ac:dyDescent="0.3">
      <c r="B234" t="s">
        <v>45</v>
      </c>
      <c r="C234" t="s">
        <v>11</v>
      </c>
      <c r="D234" t="s">
        <v>30</v>
      </c>
      <c r="E234" s="7">
        <v>8813</v>
      </c>
      <c r="F234" s="8">
        <v>21</v>
      </c>
      <c r="G234" s="9">
        <f>+VLOOKUP(data5[[#This Row],[Product]],products[],2)</f>
        <v>12.37</v>
      </c>
      <c r="H234" s="9">
        <f>+data5[[#This Row],[Units]]*data5[[#This Row],[Cost per unit]]</f>
        <v>259.77</v>
      </c>
    </row>
    <row r="235" spans="2:8" x14ac:dyDescent="0.3">
      <c r="B235" t="s">
        <v>45</v>
      </c>
      <c r="C235" t="s">
        <v>24</v>
      </c>
      <c r="D235" t="s">
        <v>25</v>
      </c>
      <c r="E235" s="7">
        <v>6111</v>
      </c>
      <c r="F235" s="8">
        <v>3</v>
      </c>
      <c r="G235" s="9">
        <f>+VLOOKUP(data5[[#This Row],[Product]],products[],2)</f>
        <v>10.38</v>
      </c>
      <c r="H235" s="9">
        <f>+data5[[#This Row],[Units]]*data5[[#This Row],[Cost per unit]]</f>
        <v>31.14</v>
      </c>
    </row>
    <row r="236" spans="2:8" x14ac:dyDescent="0.3">
      <c r="B236" t="s">
        <v>15</v>
      </c>
      <c r="C236" t="s">
        <v>52</v>
      </c>
      <c r="D236" t="s">
        <v>37</v>
      </c>
      <c r="E236" s="7">
        <v>3507</v>
      </c>
      <c r="F236" s="8">
        <v>288</v>
      </c>
      <c r="G236" s="9">
        <f>+VLOOKUP(data5[[#This Row],[Product]],products[],2)</f>
        <v>5.79</v>
      </c>
      <c r="H236" s="9">
        <f>+data5[[#This Row],[Units]]*data5[[#This Row],[Cost per unit]]</f>
        <v>1667.52</v>
      </c>
    </row>
    <row r="237" spans="2:8" x14ac:dyDescent="0.3">
      <c r="B237" t="s">
        <v>28</v>
      </c>
      <c r="C237" t="s">
        <v>24</v>
      </c>
      <c r="D237" t="s">
        <v>14</v>
      </c>
      <c r="E237" s="7">
        <v>4319</v>
      </c>
      <c r="F237" s="8">
        <v>30</v>
      </c>
      <c r="G237" s="9">
        <f>+VLOOKUP(data5[[#This Row],[Product]],products[],2)</f>
        <v>14.49</v>
      </c>
      <c r="H237" s="9">
        <f>+data5[[#This Row],[Units]]*data5[[#This Row],[Cost per unit]]</f>
        <v>434.7</v>
      </c>
    </row>
    <row r="238" spans="2:8" x14ac:dyDescent="0.3">
      <c r="B238" t="s">
        <v>10</v>
      </c>
      <c r="C238" t="s">
        <v>36</v>
      </c>
      <c r="D238" t="s">
        <v>53</v>
      </c>
      <c r="E238" s="7">
        <v>609</v>
      </c>
      <c r="F238" s="8">
        <v>87</v>
      </c>
      <c r="G238" s="9">
        <f>+VLOOKUP(data5[[#This Row],[Product]],products[],2)</f>
        <v>9.77</v>
      </c>
      <c r="H238" s="9">
        <f>+data5[[#This Row],[Units]]*data5[[#This Row],[Cost per unit]]</f>
        <v>849.99</v>
      </c>
    </row>
    <row r="239" spans="2:8" x14ac:dyDescent="0.3">
      <c r="B239" t="s">
        <v>10</v>
      </c>
      <c r="C239" t="s">
        <v>29</v>
      </c>
      <c r="D239" t="s">
        <v>55</v>
      </c>
      <c r="E239" s="7">
        <v>6370</v>
      </c>
      <c r="F239" s="8">
        <v>30</v>
      </c>
      <c r="G239" s="9">
        <f>+VLOOKUP(data5[[#This Row],[Product]],products[],2)</f>
        <v>14.49</v>
      </c>
      <c r="H239" s="9">
        <f>+data5[[#This Row],[Units]]*data5[[#This Row],[Cost per unit]]</f>
        <v>434.7</v>
      </c>
    </row>
    <row r="240" spans="2:8" x14ac:dyDescent="0.3">
      <c r="B240" t="s">
        <v>45</v>
      </c>
      <c r="C240" t="s">
        <v>36</v>
      </c>
      <c r="D240" t="s">
        <v>41</v>
      </c>
      <c r="E240" s="7">
        <v>5474</v>
      </c>
      <c r="F240" s="8">
        <v>168</v>
      </c>
      <c r="G240" s="9">
        <f>+VLOOKUP(data5[[#This Row],[Product]],products[],2)</f>
        <v>11.7</v>
      </c>
      <c r="H240" s="9">
        <f>+data5[[#This Row],[Units]]*data5[[#This Row],[Cost per unit]]</f>
        <v>1965.6</v>
      </c>
    </row>
    <row r="241" spans="2:8" x14ac:dyDescent="0.3">
      <c r="B241" t="s">
        <v>10</v>
      </c>
      <c r="C241" t="s">
        <v>24</v>
      </c>
      <c r="D241" t="s">
        <v>55</v>
      </c>
      <c r="E241" s="7">
        <v>3164</v>
      </c>
      <c r="F241" s="8">
        <v>306</v>
      </c>
      <c r="G241" s="9">
        <f>+VLOOKUP(data5[[#This Row],[Product]],products[],2)</f>
        <v>14.49</v>
      </c>
      <c r="H241" s="9">
        <f>+data5[[#This Row],[Units]]*data5[[#This Row],[Cost per unit]]</f>
        <v>4433.9400000000005</v>
      </c>
    </row>
    <row r="242" spans="2:8" x14ac:dyDescent="0.3">
      <c r="B242" t="s">
        <v>28</v>
      </c>
      <c r="C242" t="s">
        <v>16</v>
      </c>
      <c r="D242" t="s">
        <v>21</v>
      </c>
      <c r="E242" s="7">
        <v>1302</v>
      </c>
      <c r="F242" s="8">
        <v>402</v>
      </c>
      <c r="G242" s="9">
        <f>+VLOOKUP(data5[[#This Row],[Product]],products[],2)</f>
        <v>9.77</v>
      </c>
      <c r="H242" s="9">
        <f>+data5[[#This Row],[Units]]*data5[[#This Row],[Cost per unit]]</f>
        <v>3927.54</v>
      </c>
    </row>
    <row r="243" spans="2:8" x14ac:dyDescent="0.3">
      <c r="B243" t="s">
        <v>49</v>
      </c>
      <c r="C243" t="s">
        <v>11</v>
      </c>
      <c r="D243" t="s">
        <v>56</v>
      </c>
      <c r="E243" s="7">
        <v>7308</v>
      </c>
      <c r="F243" s="8">
        <v>327</v>
      </c>
      <c r="G243" s="9">
        <f>+VLOOKUP(data5[[#This Row],[Product]],products[],2)</f>
        <v>10.38</v>
      </c>
      <c r="H243" s="9">
        <f>+data5[[#This Row],[Units]]*data5[[#This Row],[Cost per unit]]</f>
        <v>3394.26</v>
      </c>
    </row>
    <row r="244" spans="2:8" x14ac:dyDescent="0.3">
      <c r="B244" t="s">
        <v>10</v>
      </c>
      <c r="C244" t="s">
        <v>11</v>
      </c>
      <c r="D244" t="s">
        <v>55</v>
      </c>
      <c r="E244" s="7">
        <v>6132</v>
      </c>
      <c r="F244" s="8">
        <v>93</v>
      </c>
      <c r="G244" s="9">
        <f>+VLOOKUP(data5[[#This Row],[Product]],products[],2)</f>
        <v>14.49</v>
      </c>
      <c r="H244" s="9">
        <f>+data5[[#This Row],[Units]]*data5[[#This Row],[Cost per unit]]</f>
        <v>1347.57</v>
      </c>
    </row>
    <row r="245" spans="2:8" x14ac:dyDescent="0.3">
      <c r="B245" t="s">
        <v>57</v>
      </c>
      <c r="C245" t="s">
        <v>16</v>
      </c>
      <c r="D245" t="s">
        <v>19</v>
      </c>
      <c r="E245" s="7">
        <v>3472</v>
      </c>
      <c r="F245" s="8">
        <v>96</v>
      </c>
      <c r="G245" s="9">
        <f>+VLOOKUP(data5[[#This Row],[Product]],products[],2)</f>
        <v>11.7</v>
      </c>
      <c r="H245" s="9">
        <f>+data5[[#This Row],[Units]]*data5[[#This Row],[Cost per unit]]</f>
        <v>1123.1999999999998</v>
      </c>
    </row>
    <row r="246" spans="2:8" x14ac:dyDescent="0.3">
      <c r="B246" t="s">
        <v>15</v>
      </c>
      <c r="C246" t="s">
        <v>29</v>
      </c>
      <c r="D246" t="s">
        <v>25</v>
      </c>
      <c r="E246" s="7">
        <v>9660</v>
      </c>
      <c r="F246" s="8">
        <v>27</v>
      </c>
      <c r="G246" s="9">
        <f>+VLOOKUP(data5[[#This Row],[Product]],products[],2)</f>
        <v>10.38</v>
      </c>
      <c r="H246" s="9">
        <f>+data5[[#This Row],[Units]]*data5[[#This Row],[Cost per unit]]</f>
        <v>280.26000000000005</v>
      </c>
    </row>
    <row r="247" spans="2:8" x14ac:dyDescent="0.3">
      <c r="B247" t="s">
        <v>20</v>
      </c>
      <c r="C247" t="s">
        <v>36</v>
      </c>
      <c r="D247" t="s">
        <v>53</v>
      </c>
      <c r="E247" s="7">
        <v>2436</v>
      </c>
      <c r="F247" s="8">
        <v>99</v>
      </c>
      <c r="G247" s="9">
        <f>+VLOOKUP(data5[[#This Row],[Product]],products[],2)</f>
        <v>9.77</v>
      </c>
      <c r="H247" s="9">
        <f>+data5[[#This Row],[Units]]*data5[[#This Row],[Cost per unit]]</f>
        <v>967.2299999999999</v>
      </c>
    </row>
    <row r="248" spans="2:8" x14ac:dyDescent="0.3">
      <c r="B248" t="s">
        <v>20</v>
      </c>
      <c r="C248" t="s">
        <v>36</v>
      </c>
      <c r="D248" t="s">
        <v>33</v>
      </c>
      <c r="E248" s="7">
        <v>9506</v>
      </c>
      <c r="F248" s="8">
        <v>87</v>
      </c>
      <c r="G248" s="9">
        <f>+VLOOKUP(data5[[#This Row],[Product]],products[],2)</f>
        <v>14.49</v>
      </c>
      <c r="H248" s="9">
        <f>+data5[[#This Row],[Units]]*data5[[#This Row],[Cost per unit]]</f>
        <v>1260.6300000000001</v>
      </c>
    </row>
    <row r="249" spans="2:8" x14ac:dyDescent="0.3">
      <c r="B249" t="s">
        <v>57</v>
      </c>
      <c r="C249" t="s">
        <v>11</v>
      </c>
      <c r="D249" t="s">
        <v>47</v>
      </c>
      <c r="E249" s="7">
        <v>245</v>
      </c>
      <c r="F249" s="8">
        <v>288</v>
      </c>
      <c r="G249" s="9">
        <f>+VLOOKUP(data5[[#This Row],[Product]],products[],2)</f>
        <v>12.37</v>
      </c>
      <c r="H249" s="9">
        <f>+data5[[#This Row],[Units]]*data5[[#This Row],[Cost per unit]]</f>
        <v>3562.56</v>
      </c>
    </row>
    <row r="250" spans="2:8" x14ac:dyDescent="0.3">
      <c r="B250" t="s">
        <v>15</v>
      </c>
      <c r="C250" t="s">
        <v>16</v>
      </c>
      <c r="D250" t="s">
        <v>44</v>
      </c>
      <c r="E250" s="7">
        <v>2702</v>
      </c>
      <c r="F250" s="8">
        <v>363</v>
      </c>
      <c r="G250" s="9">
        <f>+VLOOKUP(data5[[#This Row],[Product]],products[],2)</f>
        <v>14.49</v>
      </c>
      <c r="H250" s="9">
        <f>+data5[[#This Row],[Units]]*data5[[#This Row],[Cost per unit]]</f>
        <v>5259.87</v>
      </c>
    </row>
    <row r="251" spans="2:8" x14ac:dyDescent="0.3">
      <c r="B251" t="s">
        <v>57</v>
      </c>
      <c r="C251" t="s">
        <v>52</v>
      </c>
      <c r="D251" t="s">
        <v>35</v>
      </c>
      <c r="E251" s="7">
        <v>700</v>
      </c>
      <c r="F251" s="8">
        <v>87</v>
      </c>
      <c r="G251" s="9">
        <f>+VLOOKUP(data5[[#This Row],[Product]],products[],2)</f>
        <v>10.38</v>
      </c>
      <c r="H251" s="9">
        <f>+data5[[#This Row],[Units]]*data5[[#This Row],[Cost per unit]]</f>
        <v>903.06000000000006</v>
      </c>
    </row>
    <row r="252" spans="2:8" x14ac:dyDescent="0.3">
      <c r="B252" t="s">
        <v>28</v>
      </c>
      <c r="C252" t="s">
        <v>52</v>
      </c>
      <c r="D252" t="s">
        <v>35</v>
      </c>
      <c r="E252" s="7">
        <v>3759</v>
      </c>
      <c r="F252" s="8">
        <v>150</v>
      </c>
      <c r="G252" s="9">
        <f>+VLOOKUP(data5[[#This Row],[Product]],products[],2)</f>
        <v>10.38</v>
      </c>
      <c r="H252" s="9">
        <f>+data5[[#This Row],[Units]]*data5[[#This Row],[Cost per unit]]</f>
        <v>1557.0000000000002</v>
      </c>
    </row>
    <row r="253" spans="2:8" x14ac:dyDescent="0.3">
      <c r="B253" t="s">
        <v>48</v>
      </c>
      <c r="C253" t="s">
        <v>16</v>
      </c>
      <c r="D253" t="s">
        <v>35</v>
      </c>
      <c r="E253" s="7">
        <v>1589</v>
      </c>
      <c r="F253" s="8">
        <v>303</v>
      </c>
      <c r="G253" s="9">
        <f>+VLOOKUP(data5[[#This Row],[Product]],products[],2)</f>
        <v>10.38</v>
      </c>
      <c r="H253" s="9">
        <f>+data5[[#This Row],[Units]]*data5[[#This Row],[Cost per unit]]</f>
        <v>3145.1400000000003</v>
      </c>
    </row>
    <row r="254" spans="2:8" x14ac:dyDescent="0.3">
      <c r="B254" t="s">
        <v>42</v>
      </c>
      <c r="C254" t="s">
        <v>16</v>
      </c>
      <c r="D254" t="s">
        <v>56</v>
      </c>
      <c r="E254" s="7">
        <v>5194</v>
      </c>
      <c r="F254" s="8">
        <v>288</v>
      </c>
      <c r="G254" s="9">
        <f>+VLOOKUP(data5[[#This Row],[Product]],products[],2)</f>
        <v>10.38</v>
      </c>
      <c r="H254" s="9">
        <f>+data5[[#This Row],[Units]]*data5[[#This Row],[Cost per unit]]</f>
        <v>2989.44</v>
      </c>
    </row>
    <row r="255" spans="2:8" x14ac:dyDescent="0.3">
      <c r="B255" t="s">
        <v>57</v>
      </c>
      <c r="C255" t="s">
        <v>24</v>
      </c>
      <c r="D255" t="s">
        <v>14</v>
      </c>
      <c r="E255" s="7">
        <v>945</v>
      </c>
      <c r="F255" s="8">
        <v>75</v>
      </c>
      <c r="G255" s="9">
        <f>+VLOOKUP(data5[[#This Row],[Product]],products[],2)</f>
        <v>14.49</v>
      </c>
      <c r="H255" s="9">
        <f>+data5[[#This Row],[Units]]*data5[[#This Row],[Cost per unit]]</f>
        <v>1086.75</v>
      </c>
    </row>
    <row r="256" spans="2:8" x14ac:dyDescent="0.3">
      <c r="B256" t="s">
        <v>10</v>
      </c>
      <c r="C256" t="s">
        <v>36</v>
      </c>
      <c r="D256" t="s">
        <v>37</v>
      </c>
      <c r="E256" s="7">
        <v>1988</v>
      </c>
      <c r="F256" s="8">
        <v>39</v>
      </c>
      <c r="G256" s="9">
        <f>+VLOOKUP(data5[[#This Row],[Product]],products[],2)</f>
        <v>5.79</v>
      </c>
      <c r="H256" s="9">
        <f>+data5[[#This Row],[Units]]*data5[[#This Row],[Cost per unit]]</f>
        <v>225.81</v>
      </c>
    </row>
    <row r="257" spans="2:8" x14ac:dyDescent="0.3">
      <c r="B257" t="s">
        <v>28</v>
      </c>
      <c r="C257" t="s">
        <v>52</v>
      </c>
      <c r="D257" t="s">
        <v>17</v>
      </c>
      <c r="E257" s="7">
        <v>6734</v>
      </c>
      <c r="F257" s="8">
        <v>123</v>
      </c>
      <c r="G257" s="9">
        <f>+VLOOKUP(data5[[#This Row],[Product]],products[],2)</f>
        <v>10.38</v>
      </c>
      <c r="H257" s="9">
        <f>+data5[[#This Row],[Units]]*data5[[#This Row],[Cost per unit]]</f>
        <v>1276.74</v>
      </c>
    </row>
    <row r="258" spans="2:8" x14ac:dyDescent="0.3">
      <c r="B258" t="s">
        <v>10</v>
      </c>
      <c r="C258" t="s">
        <v>24</v>
      </c>
      <c r="D258" t="s">
        <v>21</v>
      </c>
      <c r="E258" s="7">
        <v>217</v>
      </c>
      <c r="F258" s="8">
        <v>36</v>
      </c>
      <c r="G258" s="9">
        <f>+VLOOKUP(data5[[#This Row],[Product]],products[],2)</f>
        <v>9.77</v>
      </c>
      <c r="H258" s="9">
        <f>+data5[[#This Row],[Units]]*data5[[#This Row],[Cost per unit]]</f>
        <v>351.71999999999997</v>
      </c>
    </row>
    <row r="259" spans="2:8" x14ac:dyDescent="0.3">
      <c r="B259" t="s">
        <v>45</v>
      </c>
      <c r="C259" t="s">
        <v>52</v>
      </c>
      <c r="D259" t="s">
        <v>39</v>
      </c>
      <c r="E259" s="7">
        <v>6279</v>
      </c>
      <c r="F259" s="8">
        <v>237</v>
      </c>
      <c r="G259" s="9">
        <f>+VLOOKUP(data5[[#This Row],[Product]],products[],2)</f>
        <v>9.77</v>
      </c>
      <c r="H259" s="9">
        <f>+data5[[#This Row],[Units]]*data5[[#This Row],[Cost per unit]]</f>
        <v>2315.4899999999998</v>
      </c>
    </row>
    <row r="260" spans="2:8" x14ac:dyDescent="0.3">
      <c r="B260" t="s">
        <v>10</v>
      </c>
      <c r="C260" t="s">
        <v>24</v>
      </c>
      <c r="D260" t="s">
        <v>14</v>
      </c>
      <c r="E260" s="7">
        <v>4424</v>
      </c>
      <c r="F260" s="8">
        <v>201</v>
      </c>
      <c r="G260" s="9">
        <f>+VLOOKUP(data5[[#This Row],[Product]],products[],2)</f>
        <v>14.49</v>
      </c>
      <c r="H260" s="9">
        <f>+data5[[#This Row],[Units]]*data5[[#This Row],[Cost per unit]]</f>
        <v>2912.4900000000002</v>
      </c>
    </row>
    <row r="261" spans="2:8" x14ac:dyDescent="0.3">
      <c r="B261" t="s">
        <v>48</v>
      </c>
      <c r="C261" t="s">
        <v>24</v>
      </c>
      <c r="D261" t="s">
        <v>35</v>
      </c>
      <c r="E261" s="7">
        <v>189</v>
      </c>
      <c r="F261" s="8">
        <v>48</v>
      </c>
      <c r="G261" s="9">
        <f>+VLOOKUP(data5[[#This Row],[Product]],products[],2)</f>
        <v>10.38</v>
      </c>
      <c r="H261" s="9">
        <f>+data5[[#This Row],[Units]]*data5[[#This Row],[Cost per unit]]</f>
        <v>498.24</v>
      </c>
    </row>
    <row r="262" spans="2:8" x14ac:dyDescent="0.3">
      <c r="B262" t="s">
        <v>45</v>
      </c>
      <c r="C262" t="s">
        <v>16</v>
      </c>
      <c r="D262" t="s">
        <v>39</v>
      </c>
      <c r="E262" s="7">
        <v>490</v>
      </c>
      <c r="F262" s="8">
        <v>84</v>
      </c>
      <c r="G262" s="9">
        <f>+VLOOKUP(data5[[#This Row],[Product]],products[],2)</f>
        <v>9.77</v>
      </c>
      <c r="H262" s="9">
        <f>+data5[[#This Row],[Units]]*data5[[#This Row],[Cost per unit]]</f>
        <v>820.68</v>
      </c>
    </row>
    <row r="263" spans="2:8" x14ac:dyDescent="0.3">
      <c r="B263" t="s">
        <v>15</v>
      </c>
      <c r="C263" t="s">
        <v>11</v>
      </c>
      <c r="D263" t="s">
        <v>47</v>
      </c>
      <c r="E263" s="7">
        <v>434</v>
      </c>
      <c r="F263" s="8">
        <v>87</v>
      </c>
      <c r="G263" s="9">
        <f>+VLOOKUP(data5[[#This Row],[Product]],products[],2)</f>
        <v>12.37</v>
      </c>
      <c r="H263" s="9">
        <f>+data5[[#This Row],[Units]]*data5[[#This Row],[Cost per unit]]</f>
        <v>1076.1899999999998</v>
      </c>
    </row>
    <row r="264" spans="2:8" x14ac:dyDescent="0.3">
      <c r="B264" t="s">
        <v>42</v>
      </c>
      <c r="C264" t="s">
        <v>36</v>
      </c>
      <c r="D264" t="s">
        <v>12</v>
      </c>
      <c r="E264" s="7">
        <v>10129</v>
      </c>
      <c r="F264" s="8">
        <v>312</v>
      </c>
      <c r="G264" s="9">
        <f>+VLOOKUP(data5[[#This Row],[Product]],products[],2)</f>
        <v>11.7</v>
      </c>
      <c r="H264" s="9">
        <f>+data5[[#This Row],[Units]]*data5[[#This Row],[Cost per unit]]</f>
        <v>3650.3999999999996</v>
      </c>
    </row>
    <row r="265" spans="2:8" x14ac:dyDescent="0.3">
      <c r="B265" t="s">
        <v>49</v>
      </c>
      <c r="C265" t="s">
        <v>29</v>
      </c>
      <c r="D265" t="s">
        <v>56</v>
      </c>
      <c r="E265" s="7">
        <v>1652</v>
      </c>
      <c r="F265" s="8">
        <v>102</v>
      </c>
      <c r="G265" s="9">
        <f>+VLOOKUP(data5[[#This Row],[Product]],products[],2)</f>
        <v>10.38</v>
      </c>
      <c r="H265" s="9">
        <f>+data5[[#This Row],[Units]]*data5[[#This Row],[Cost per unit]]</f>
        <v>1058.76</v>
      </c>
    </row>
    <row r="266" spans="2:8" x14ac:dyDescent="0.3">
      <c r="B266" t="s">
        <v>15</v>
      </c>
      <c r="C266" t="s">
        <v>36</v>
      </c>
      <c r="D266" t="s">
        <v>47</v>
      </c>
      <c r="E266" s="7">
        <v>6433</v>
      </c>
      <c r="F266" s="8">
        <v>78</v>
      </c>
      <c r="G266" s="9">
        <f>+VLOOKUP(data5[[#This Row],[Product]],products[],2)</f>
        <v>12.37</v>
      </c>
      <c r="H266" s="9">
        <f>+data5[[#This Row],[Units]]*data5[[#This Row],[Cost per unit]]</f>
        <v>964.8599999999999</v>
      </c>
    </row>
    <row r="267" spans="2:8" x14ac:dyDescent="0.3">
      <c r="B267" t="s">
        <v>49</v>
      </c>
      <c r="C267" t="s">
        <v>52</v>
      </c>
      <c r="D267" t="s">
        <v>50</v>
      </c>
      <c r="E267" s="7">
        <v>2212</v>
      </c>
      <c r="F267" s="8">
        <v>117</v>
      </c>
      <c r="G267" s="9">
        <f>+VLOOKUP(data5[[#This Row],[Product]],products[],2)</f>
        <v>10.38</v>
      </c>
      <c r="H267" s="9">
        <f>+data5[[#This Row],[Units]]*data5[[#This Row],[Cost per unit]]</f>
        <v>1214.46</v>
      </c>
    </row>
    <row r="268" spans="2:8" x14ac:dyDescent="0.3">
      <c r="B268" t="s">
        <v>23</v>
      </c>
      <c r="C268" t="s">
        <v>16</v>
      </c>
      <c r="D268" t="s">
        <v>41</v>
      </c>
      <c r="E268" s="7">
        <v>609</v>
      </c>
      <c r="F268" s="8">
        <v>99</v>
      </c>
      <c r="G268" s="9">
        <f>+VLOOKUP(data5[[#This Row],[Product]],products[],2)</f>
        <v>11.7</v>
      </c>
      <c r="H268" s="9">
        <f>+data5[[#This Row],[Units]]*data5[[#This Row],[Cost per unit]]</f>
        <v>1158.3</v>
      </c>
    </row>
    <row r="269" spans="2:8" x14ac:dyDescent="0.3">
      <c r="B269" t="s">
        <v>10</v>
      </c>
      <c r="C269" t="s">
        <v>16</v>
      </c>
      <c r="D269" t="s">
        <v>51</v>
      </c>
      <c r="E269" s="7">
        <v>1638</v>
      </c>
      <c r="F269" s="8">
        <v>48</v>
      </c>
      <c r="G269" s="9">
        <f>+VLOOKUP(data5[[#This Row],[Product]],products[],2)</f>
        <v>11.7</v>
      </c>
      <c r="H269" s="9">
        <f>+data5[[#This Row],[Units]]*data5[[#This Row],[Cost per unit]]</f>
        <v>561.59999999999991</v>
      </c>
    </row>
    <row r="270" spans="2:8" x14ac:dyDescent="0.3">
      <c r="B270" t="s">
        <v>42</v>
      </c>
      <c r="C270" t="s">
        <v>52</v>
      </c>
      <c r="D270" t="s">
        <v>27</v>
      </c>
      <c r="E270" s="7">
        <v>3829</v>
      </c>
      <c r="F270" s="8">
        <v>24</v>
      </c>
      <c r="G270" s="9">
        <f>+VLOOKUP(data5[[#This Row],[Product]],products[],2)</f>
        <v>14.49</v>
      </c>
      <c r="H270" s="9">
        <f>+data5[[#This Row],[Units]]*data5[[#This Row],[Cost per unit]]</f>
        <v>347.76</v>
      </c>
    </row>
    <row r="271" spans="2:8" x14ac:dyDescent="0.3">
      <c r="B271" t="s">
        <v>10</v>
      </c>
      <c r="C271" t="s">
        <v>29</v>
      </c>
      <c r="D271" t="s">
        <v>27</v>
      </c>
      <c r="E271" s="7">
        <v>5775</v>
      </c>
      <c r="F271" s="8">
        <v>42</v>
      </c>
      <c r="G271" s="9">
        <f>+VLOOKUP(data5[[#This Row],[Product]],products[],2)</f>
        <v>14.49</v>
      </c>
      <c r="H271" s="9">
        <f>+data5[[#This Row],[Units]]*data5[[#This Row],[Cost per unit]]</f>
        <v>608.58000000000004</v>
      </c>
    </row>
    <row r="272" spans="2:8" x14ac:dyDescent="0.3">
      <c r="B272" t="s">
        <v>28</v>
      </c>
      <c r="C272" t="s">
        <v>16</v>
      </c>
      <c r="D272" t="s">
        <v>44</v>
      </c>
      <c r="E272" s="7">
        <v>1071</v>
      </c>
      <c r="F272" s="8">
        <v>270</v>
      </c>
      <c r="G272" s="9">
        <f>+VLOOKUP(data5[[#This Row],[Product]],products[],2)</f>
        <v>14.49</v>
      </c>
      <c r="H272" s="9">
        <f>+data5[[#This Row],[Units]]*data5[[#This Row],[Cost per unit]]</f>
        <v>3912.3</v>
      </c>
    </row>
    <row r="273" spans="2:8" x14ac:dyDescent="0.3">
      <c r="B273" t="s">
        <v>15</v>
      </c>
      <c r="C273" t="s">
        <v>24</v>
      </c>
      <c r="D273" t="s">
        <v>50</v>
      </c>
      <c r="E273" s="7">
        <v>5019</v>
      </c>
      <c r="F273" s="8">
        <v>150</v>
      </c>
      <c r="G273" s="9">
        <f>+VLOOKUP(data5[[#This Row],[Product]],products[],2)</f>
        <v>10.38</v>
      </c>
      <c r="H273" s="9">
        <f>+data5[[#This Row],[Units]]*data5[[#This Row],[Cost per unit]]</f>
        <v>1557.0000000000002</v>
      </c>
    </row>
    <row r="274" spans="2:8" x14ac:dyDescent="0.3">
      <c r="B274" t="s">
        <v>48</v>
      </c>
      <c r="C274" t="s">
        <v>11</v>
      </c>
      <c r="D274" t="s">
        <v>27</v>
      </c>
      <c r="E274" s="7">
        <v>2863</v>
      </c>
      <c r="F274" s="8">
        <v>42</v>
      </c>
      <c r="G274" s="9">
        <f>+VLOOKUP(data5[[#This Row],[Product]],products[],2)</f>
        <v>14.49</v>
      </c>
      <c r="H274" s="9">
        <f>+data5[[#This Row],[Units]]*data5[[#This Row],[Cost per unit]]</f>
        <v>608.58000000000004</v>
      </c>
    </row>
    <row r="275" spans="2:8" x14ac:dyDescent="0.3">
      <c r="B275" t="s">
        <v>10</v>
      </c>
      <c r="C275" t="s">
        <v>16</v>
      </c>
      <c r="D275" t="s">
        <v>54</v>
      </c>
      <c r="E275" s="7">
        <v>1617</v>
      </c>
      <c r="F275" s="8">
        <v>126</v>
      </c>
      <c r="G275" s="9">
        <f>+VLOOKUP(data5[[#This Row],[Product]],products[],2)</f>
        <v>7.16</v>
      </c>
      <c r="H275" s="9">
        <f>+data5[[#This Row],[Units]]*data5[[#This Row],[Cost per unit]]</f>
        <v>902.16</v>
      </c>
    </row>
    <row r="276" spans="2:8" x14ac:dyDescent="0.3">
      <c r="B276" t="s">
        <v>28</v>
      </c>
      <c r="C276" t="s">
        <v>11</v>
      </c>
      <c r="D276" t="s">
        <v>53</v>
      </c>
      <c r="E276" s="7">
        <v>6818</v>
      </c>
      <c r="F276" s="8">
        <v>6</v>
      </c>
      <c r="G276" s="9">
        <f>+VLOOKUP(data5[[#This Row],[Product]],products[],2)</f>
        <v>9.77</v>
      </c>
      <c r="H276" s="9">
        <f>+data5[[#This Row],[Units]]*data5[[#This Row],[Cost per unit]]</f>
        <v>58.62</v>
      </c>
    </row>
    <row r="277" spans="2:8" x14ac:dyDescent="0.3">
      <c r="B277" t="s">
        <v>49</v>
      </c>
      <c r="C277" t="s">
        <v>16</v>
      </c>
      <c r="D277" t="s">
        <v>27</v>
      </c>
      <c r="E277" s="7">
        <v>6657</v>
      </c>
      <c r="F277" s="8">
        <v>276</v>
      </c>
      <c r="G277" s="9">
        <f>+VLOOKUP(data5[[#This Row],[Product]],products[],2)</f>
        <v>14.49</v>
      </c>
      <c r="H277" s="9">
        <f>+data5[[#This Row],[Units]]*data5[[#This Row],[Cost per unit]]</f>
        <v>3999.2400000000002</v>
      </c>
    </row>
    <row r="278" spans="2:8" x14ac:dyDescent="0.3">
      <c r="B278" t="s">
        <v>49</v>
      </c>
      <c r="C278" t="s">
        <v>52</v>
      </c>
      <c r="D278" t="s">
        <v>35</v>
      </c>
      <c r="E278" s="7">
        <v>2919</v>
      </c>
      <c r="F278" s="8">
        <v>93</v>
      </c>
      <c r="G278" s="9">
        <f>+VLOOKUP(data5[[#This Row],[Product]],products[],2)</f>
        <v>10.38</v>
      </c>
      <c r="H278" s="9">
        <f>+data5[[#This Row],[Units]]*data5[[#This Row],[Cost per unit]]</f>
        <v>965.34</v>
      </c>
    </row>
    <row r="279" spans="2:8" x14ac:dyDescent="0.3">
      <c r="B279" t="s">
        <v>48</v>
      </c>
      <c r="C279" t="s">
        <v>24</v>
      </c>
      <c r="D279" t="s">
        <v>37</v>
      </c>
      <c r="E279" s="7">
        <v>3094</v>
      </c>
      <c r="F279" s="8">
        <v>246</v>
      </c>
      <c r="G279" s="9">
        <f>+VLOOKUP(data5[[#This Row],[Product]],products[],2)</f>
        <v>5.79</v>
      </c>
      <c r="H279" s="9">
        <f>+data5[[#This Row],[Units]]*data5[[#This Row],[Cost per unit]]</f>
        <v>1424.34</v>
      </c>
    </row>
    <row r="280" spans="2:8" x14ac:dyDescent="0.3">
      <c r="B280" t="s">
        <v>28</v>
      </c>
      <c r="C280" t="s">
        <v>29</v>
      </c>
      <c r="D280" t="s">
        <v>51</v>
      </c>
      <c r="E280" s="7">
        <v>2989</v>
      </c>
      <c r="F280" s="8">
        <v>3</v>
      </c>
      <c r="G280" s="9">
        <f>+VLOOKUP(data5[[#This Row],[Product]],products[],2)</f>
        <v>11.7</v>
      </c>
      <c r="H280" s="9">
        <f>+data5[[#This Row],[Units]]*data5[[#This Row],[Cost per unit]]</f>
        <v>35.099999999999994</v>
      </c>
    </row>
    <row r="281" spans="2:8" x14ac:dyDescent="0.3">
      <c r="B281" t="s">
        <v>15</v>
      </c>
      <c r="C281" t="s">
        <v>36</v>
      </c>
      <c r="D281" t="s">
        <v>55</v>
      </c>
      <c r="E281" s="7">
        <v>2268</v>
      </c>
      <c r="F281" s="8">
        <v>63</v>
      </c>
      <c r="G281" s="9">
        <f>+VLOOKUP(data5[[#This Row],[Product]],products[],2)</f>
        <v>14.49</v>
      </c>
      <c r="H281" s="9">
        <f>+data5[[#This Row],[Units]]*data5[[#This Row],[Cost per unit]]</f>
        <v>912.87</v>
      </c>
    </row>
    <row r="282" spans="2:8" x14ac:dyDescent="0.3">
      <c r="B282" t="s">
        <v>45</v>
      </c>
      <c r="C282" t="s">
        <v>16</v>
      </c>
      <c r="D282" t="s">
        <v>37</v>
      </c>
      <c r="E282" s="7">
        <v>4753</v>
      </c>
      <c r="F282" s="8">
        <v>246</v>
      </c>
      <c r="G282" s="9">
        <f>+VLOOKUP(data5[[#This Row],[Product]],products[],2)</f>
        <v>5.79</v>
      </c>
      <c r="H282" s="9">
        <f>+data5[[#This Row],[Units]]*data5[[#This Row],[Cost per unit]]</f>
        <v>1424.34</v>
      </c>
    </row>
    <row r="283" spans="2:8" x14ac:dyDescent="0.3">
      <c r="B283" t="s">
        <v>48</v>
      </c>
      <c r="C283" t="s">
        <v>52</v>
      </c>
      <c r="D283" t="s">
        <v>41</v>
      </c>
      <c r="E283" s="7">
        <v>7511</v>
      </c>
      <c r="F283" s="8">
        <v>120</v>
      </c>
      <c r="G283" s="9">
        <f>+VLOOKUP(data5[[#This Row],[Product]],products[],2)</f>
        <v>11.7</v>
      </c>
      <c r="H283" s="9">
        <f>+data5[[#This Row],[Units]]*data5[[#This Row],[Cost per unit]]</f>
        <v>1404</v>
      </c>
    </row>
    <row r="284" spans="2:8" x14ac:dyDescent="0.3">
      <c r="B284" t="s">
        <v>48</v>
      </c>
      <c r="C284" t="s">
        <v>36</v>
      </c>
      <c r="D284" t="s">
        <v>37</v>
      </c>
      <c r="E284" s="7">
        <v>4326</v>
      </c>
      <c r="F284" s="8">
        <v>348</v>
      </c>
      <c r="G284" s="9">
        <f>+VLOOKUP(data5[[#This Row],[Product]],products[],2)</f>
        <v>5.79</v>
      </c>
      <c r="H284" s="9">
        <f>+data5[[#This Row],[Units]]*data5[[#This Row],[Cost per unit]]</f>
        <v>2014.92</v>
      </c>
    </row>
    <row r="285" spans="2:8" x14ac:dyDescent="0.3">
      <c r="B285" t="s">
        <v>23</v>
      </c>
      <c r="C285" t="s">
        <v>52</v>
      </c>
      <c r="D285" t="s">
        <v>50</v>
      </c>
      <c r="E285" s="7">
        <v>4935</v>
      </c>
      <c r="F285" s="8">
        <v>126</v>
      </c>
      <c r="G285" s="9">
        <f>+VLOOKUP(data5[[#This Row],[Product]],products[],2)</f>
        <v>10.38</v>
      </c>
      <c r="H285" s="9">
        <f>+data5[[#This Row],[Units]]*data5[[#This Row],[Cost per unit]]</f>
        <v>1307.8800000000001</v>
      </c>
    </row>
    <row r="286" spans="2:8" x14ac:dyDescent="0.3">
      <c r="B286" t="s">
        <v>28</v>
      </c>
      <c r="C286" t="s">
        <v>16</v>
      </c>
      <c r="D286" t="s">
        <v>12</v>
      </c>
      <c r="E286" s="7">
        <v>4781</v>
      </c>
      <c r="F286" s="8">
        <v>123</v>
      </c>
      <c r="G286" s="9">
        <f>+VLOOKUP(data5[[#This Row],[Product]],products[],2)</f>
        <v>11.7</v>
      </c>
      <c r="H286" s="9">
        <f>+data5[[#This Row],[Units]]*data5[[#This Row],[Cost per unit]]</f>
        <v>1439.1</v>
      </c>
    </row>
    <row r="287" spans="2:8" x14ac:dyDescent="0.3">
      <c r="B287" t="s">
        <v>45</v>
      </c>
      <c r="C287" t="s">
        <v>36</v>
      </c>
      <c r="D287" t="s">
        <v>30</v>
      </c>
      <c r="E287" s="7">
        <v>7483</v>
      </c>
      <c r="F287" s="8">
        <v>45</v>
      </c>
      <c r="G287" s="9">
        <f>+VLOOKUP(data5[[#This Row],[Product]],products[],2)</f>
        <v>12.37</v>
      </c>
      <c r="H287" s="9">
        <f>+data5[[#This Row],[Units]]*data5[[#This Row],[Cost per unit]]</f>
        <v>556.65</v>
      </c>
    </row>
    <row r="288" spans="2:8" x14ac:dyDescent="0.3">
      <c r="B288" t="s">
        <v>57</v>
      </c>
      <c r="C288" t="s">
        <v>36</v>
      </c>
      <c r="D288" t="s">
        <v>21</v>
      </c>
      <c r="E288" s="7">
        <v>6860</v>
      </c>
      <c r="F288" s="8">
        <v>126</v>
      </c>
      <c r="G288" s="9">
        <f>+VLOOKUP(data5[[#This Row],[Product]],products[],2)</f>
        <v>9.77</v>
      </c>
      <c r="H288" s="9">
        <f>+data5[[#This Row],[Units]]*data5[[#This Row],[Cost per unit]]</f>
        <v>1231.02</v>
      </c>
    </row>
    <row r="289" spans="2:8" x14ac:dyDescent="0.3">
      <c r="B289" t="s">
        <v>10</v>
      </c>
      <c r="C289" t="s">
        <v>11</v>
      </c>
      <c r="D289" t="s">
        <v>54</v>
      </c>
      <c r="E289" s="7">
        <v>9002</v>
      </c>
      <c r="F289" s="8">
        <v>72</v>
      </c>
      <c r="G289" s="9">
        <f>+VLOOKUP(data5[[#This Row],[Product]],products[],2)</f>
        <v>7.16</v>
      </c>
      <c r="H289" s="9">
        <f>+data5[[#This Row],[Units]]*data5[[#This Row],[Cost per unit]]</f>
        <v>515.52</v>
      </c>
    </row>
    <row r="290" spans="2:8" x14ac:dyDescent="0.3">
      <c r="B290" t="s">
        <v>28</v>
      </c>
      <c r="C290" t="s">
        <v>24</v>
      </c>
      <c r="D290" t="s">
        <v>54</v>
      </c>
      <c r="E290" s="7">
        <v>1400</v>
      </c>
      <c r="F290" s="8">
        <v>135</v>
      </c>
      <c r="G290" s="9">
        <f>+VLOOKUP(data5[[#This Row],[Product]],products[],2)</f>
        <v>7.16</v>
      </c>
      <c r="H290" s="9">
        <f>+data5[[#This Row],[Units]]*data5[[#This Row],[Cost per unit]]</f>
        <v>966.6</v>
      </c>
    </row>
    <row r="291" spans="2:8" x14ac:dyDescent="0.3">
      <c r="B291" t="s">
        <v>57</v>
      </c>
      <c r="C291" t="s">
        <v>52</v>
      </c>
      <c r="D291" t="s">
        <v>39</v>
      </c>
      <c r="E291" s="7">
        <v>4053</v>
      </c>
      <c r="F291" s="8">
        <v>24</v>
      </c>
      <c r="G291" s="9">
        <f>+VLOOKUP(data5[[#This Row],[Product]],products[],2)</f>
        <v>9.77</v>
      </c>
      <c r="H291" s="9">
        <f>+data5[[#This Row],[Units]]*data5[[#This Row],[Cost per unit]]</f>
        <v>234.48</v>
      </c>
    </row>
    <row r="292" spans="2:8" x14ac:dyDescent="0.3">
      <c r="B292" t="s">
        <v>42</v>
      </c>
      <c r="C292" t="s">
        <v>24</v>
      </c>
      <c r="D292" t="s">
        <v>37</v>
      </c>
      <c r="E292" s="7">
        <v>2149</v>
      </c>
      <c r="F292" s="8">
        <v>117</v>
      </c>
      <c r="G292" s="9">
        <f>+VLOOKUP(data5[[#This Row],[Product]],products[],2)</f>
        <v>5.79</v>
      </c>
      <c r="H292" s="9">
        <f>+data5[[#This Row],[Units]]*data5[[#This Row],[Cost per unit]]</f>
        <v>677.43</v>
      </c>
    </row>
    <row r="293" spans="2:8" x14ac:dyDescent="0.3">
      <c r="B293" t="s">
        <v>49</v>
      </c>
      <c r="C293" t="s">
        <v>29</v>
      </c>
      <c r="D293" t="s">
        <v>54</v>
      </c>
      <c r="E293" s="7">
        <v>3640</v>
      </c>
      <c r="F293" s="8">
        <v>51</v>
      </c>
      <c r="G293" s="9">
        <f>+VLOOKUP(data5[[#This Row],[Product]],products[],2)</f>
        <v>7.16</v>
      </c>
      <c r="H293" s="9">
        <f>+data5[[#This Row],[Units]]*data5[[#This Row],[Cost per unit]]</f>
        <v>365.16</v>
      </c>
    </row>
    <row r="294" spans="2:8" x14ac:dyDescent="0.3">
      <c r="B294" t="s">
        <v>48</v>
      </c>
      <c r="C294" t="s">
        <v>29</v>
      </c>
      <c r="D294" t="s">
        <v>50</v>
      </c>
      <c r="E294" s="7">
        <v>630</v>
      </c>
      <c r="F294" s="8">
        <v>36</v>
      </c>
      <c r="G294" s="9">
        <f>+VLOOKUP(data5[[#This Row],[Product]],products[],2)</f>
        <v>10.38</v>
      </c>
      <c r="H294" s="9">
        <f>+data5[[#This Row],[Units]]*data5[[#This Row],[Cost per unit]]</f>
        <v>373.68</v>
      </c>
    </row>
    <row r="295" spans="2:8" x14ac:dyDescent="0.3">
      <c r="B295" t="s">
        <v>20</v>
      </c>
      <c r="C295" t="s">
        <v>16</v>
      </c>
      <c r="D295" t="s">
        <v>55</v>
      </c>
      <c r="E295" s="7">
        <v>2429</v>
      </c>
      <c r="F295" s="8">
        <v>144</v>
      </c>
      <c r="G295" s="9">
        <f>+VLOOKUP(data5[[#This Row],[Product]],products[],2)</f>
        <v>14.49</v>
      </c>
      <c r="H295" s="9">
        <f>+data5[[#This Row],[Units]]*data5[[#This Row],[Cost per unit]]</f>
        <v>2086.56</v>
      </c>
    </row>
    <row r="296" spans="2:8" x14ac:dyDescent="0.3">
      <c r="B296" t="s">
        <v>20</v>
      </c>
      <c r="C296" t="s">
        <v>24</v>
      </c>
      <c r="D296" t="s">
        <v>30</v>
      </c>
      <c r="E296" s="7">
        <v>2142</v>
      </c>
      <c r="F296" s="8">
        <v>114</v>
      </c>
      <c r="G296" s="9">
        <f>+VLOOKUP(data5[[#This Row],[Product]],products[],2)</f>
        <v>12.37</v>
      </c>
      <c r="H296" s="9">
        <f>+data5[[#This Row],[Units]]*data5[[#This Row],[Cost per unit]]</f>
        <v>1410.1799999999998</v>
      </c>
    </row>
    <row r="297" spans="2:8" x14ac:dyDescent="0.3">
      <c r="B297" t="s">
        <v>42</v>
      </c>
      <c r="C297" t="s">
        <v>11</v>
      </c>
      <c r="D297" t="s">
        <v>12</v>
      </c>
      <c r="E297" s="7">
        <v>6454</v>
      </c>
      <c r="F297" s="8">
        <v>54</v>
      </c>
      <c r="G297" s="9">
        <f>+VLOOKUP(data5[[#This Row],[Product]],products[],2)</f>
        <v>11.7</v>
      </c>
      <c r="H297" s="9">
        <f>+data5[[#This Row],[Units]]*data5[[#This Row],[Cost per unit]]</f>
        <v>631.79999999999995</v>
      </c>
    </row>
    <row r="298" spans="2:8" x14ac:dyDescent="0.3">
      <c r="B298" t="s">
        <v>42</v>
      </c>
      <c r="C298" t="s">
        <v>11</v>
      </c>
      <c r="D298" t="s">
        <v>32</v>
      </c>
      <c r="E298" s="7">
        <v>4487</v>
      </c>
      <c r="F298" s="8">
        <v>333</v>
      </c>
      <c r="G298" s="9">
        <f>+VLOOKUP(data5[[#This Row],[Product]],products[],2)</f>
        <v>14.49</v>
      </c>
      <c r="H298" s="9">
        <f>+data5[[#This Row],[Units]]*data5[[#This Row],[Cost per unit]]</f>
        <v>4825.17</v>
      </c>
    </row>
    <row r="299" spans="2:8" x14ac:dyDescent="0.3">
      <c r="B299" t="s">
        <v>49</v>
      </c>
      <c r="C299" t="s">
        <v>11</v>
      </c>
      <c r="D299" t="s">
        <v>21</v>
      </c>
      <c r="E299" s="7">
        <v>938</v>
      </c>
      <c r="F299" s="8">
        <v>366</v>
      </c>
      <c r="G299" s="9">
        <f>+VLOOKUP(data5[[#This Row],[Product]],products[],2)</f>
        <v>9.77</v>
      </c>
      <c r="H299" s="9">
        <f>+data5[[#This Row],[Units]]*data5[[#This Row],[Cost per unit]]</f>
        <v>3575.8199999999997</v>
      </c>
    </row>
    <row r="300" spans="2:8" x14ac:dyDescent="0.3">
      <c r="B300" t="s">
        <v>49</v>
      </c>
      <c r="C300" t="s">
        <v>36</v>
      </c>
      <c r="D300" t="s">
        <v>53</v>
      </c>
      <c r="E300" s="7">
        <v>8841</v>
      </c>
      <c r="F300" s="8">
        <v>303</v>
      </c>
      <c r="G300" s="9">
        <f>+VLOOKUP(data5[[#This Row],[Product]],products[],2)</f>
        <v>9.77</v>
      </c>
      <c r="H300" s="9">
        <f>+data5[[#This Row],[Units]]*data5[[#This Row],[Cost per unit]]</f>
        <v>2960.31</v>
      </c>
    </row>
    <row r="301" spans="2:8" x14ac:dyDescent="0.3">
      <c r="B301" t="s">
        <v>48</v>
      </c>
      <c r="C301" t="s">
        <v>29</v>
      </c>
      <c r="D301" t="s">
        <v>33</v>
      </c>
      <c r="E301" s="7">
        <v>4018</v>
      </c>
      <c r="F301" s="8">
        <v>126</v>
      </c>
      <c r="G301" s="9">
        <f>+VLOOKUP(data5[[#This Row],[Product]],products[],2)</f>
        <v>14.49</v>
      </c>
      <c r="H301" s="9">
        <f>+data5[[#This Row],[Units]]*data5[[#This Row],[Cost per unit]]</f>
        <v>1825.74</v>
      </c>
    </row>
    <row r="302" spans="2:8" x14ac:dyDescent="0.3">
      <c r="B302" t="s">
        <v>23</v>
      </c>
      <c r="C302" t="s">
        <v>11</v>
      </c>
      <c r="D302" t="s">
        <v>27</v>
      </c>
      <c r="E302" s="7">
        <v>714</v>
      </c>
      <c r="F302" s="8">
        <v>231</v>
      </c>
      <c r="G302" s="9">
        <f>+VLOOKUP(data5[[#This Row],[Product]],products[],2)</f>
        <v>14.49</v>
      </c>
      <c r="H302" s="9">
        <f>+data5[[#This Row],[Units]]*data5[[#This Row],[Cost per unit]]</f>
        <v>3347.19</v>
      </c>
    </row>
    <row r="303" spans="2:8" x14ac:dyDescent="0.3">
      <c r="B303" t="s">
        <v>20</v>
      </c>
      <c r="C303" t="s">
        <v>36</v>
      </c>
      <c r="D303" t="s">
        <v>30</v>
      </c>
      <c r="E303" s="7">
        <v>3850</v>
      </c>
      <c r="F303" s="8">
        <v>102</v>
      </c>
      <c r="G303" s="9">
        <f>+VLOOKUP(data5[[#This Row],[Product]],products[],2)</f>
        <v>12.37</v>
      </c>
      <c r="H303" s="9">
        <f>+data5[[#This Row],[Units]]*data5[[#This Row],[Cost per unit]]</f>
        <v>1261.74</v>
      </c>
    </row>
  </sheetData>
  <mergeCells count="1">
    <mergeCell ref="A1:XFD1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438C-C36B-4A7E-8805-A10F1C50C99E}">
  <dimension ref="A1:C16"/>
  <sheetViews>
    <sheetView zoomScale="150" zoomScaleNormal="150" workbookViewId="0">
      <selection sqref="A1:XFD1"/>
    </sheetView>
  </sheetViews>
  <sheetFormatPr baseColWidth="10" defaultRowHeight="14.4" x14ac:dyDescent="0.3"/>
  <cols>
    <col min="2" max="2" width="16.5546875" bestFit="1" customWidth="1"/>
    <col min="3" max="3" width="15.6640625" bestFit="1" customWidth="1"/>
  </cols>
  <sheetData>
    <row r="1" spans="1:3" s="51" customFormat="1" ht="28.8" x14ac:dyDescent="0.55000000000000004">
      <c r="A1" s="50" t="s">
        <v>38</v>
      </c>
    </row>
    <row r="3" spans="1:3" x14ac:dyDescent="0.3">
      <c r="B3" s="32" t="s">
        <v>81</v>
      </c>
      <c r="C3" t="s">
        <v>83</v>
      </c>
    </row>
    <row r="4" spans="1:3" x14ac:dyDescent="0.3">
      <c r="B4" s="33" t="s">
        <v>36</v>
      </c>
      <c r="C4" s="34"/>
    </row>
    <row r="5" spans="1:3" x14ac:dyDescent="0.3">
      <c r="B5" s="37" t="s">
        <v>45</v>
      </c>
      <c r="C5" s="34">
        <v>25221</v>
      </c>
    </row>
    <row r="6" spans="1:3" x14ac:dyDescent="0.3">
      <c r="B6" s="33" t="s">
        <v>24</v>
      </c>
      <c r="C6" s="34"/>
    </row>
    <row r="7" spans="1:3" x14ac:dyDescent="0.3">
      <c r="B7" s="37" t="s">
        <v>45</v>
      </c>
      <c r="C7" s="34">
        <v>39620</v>
      </c>
    </row>
    <row r="8" spans="1:3" x14ac:dyDescent="0.3">
      <c r="B8" s="33" t="s">
        <v>52</v>
      </c>
      <c r="C8" s="34"/>
    </row>
    <row r="9" spans="1:3" x14ac:dyDescent="0.3">
      <c r="B9" s="37" t="s">
        <v>45</v>
      </c>
      <c r="C9" s="34">
        <v>41559</v>
      </c>
    </row>
    <row r="10" spans="1:3" x14ac:dyDescent="0.3">
      <c r="B10" s="33" t="s">
        <v>11</v>
      </c>
      <c r="C10" s="34"/>
    </row>
    <row r="11" spans="1:3" x14ac:dyDescent="0.3">
      <c r="B11" s="37" t="s">
        <v>42</v>
      </c>
      <c r="C11" s="34">
        <v>43568</v>
      </c>
    </row>
    <row r="12" spans="1:3" x14ac:dyDescent="0.3">
      <c r="B12" s="33" t="s">
        <v>29</v>
      </c>
      <c r="C12" s="34"/>
    </row>
    <row r="13" spans="1:3" x14ac:dyDescent="0.3">
      <c r="B13" s="37" t="s">
        <v>48</v>
      </c>
      <c r="C13" s="34">
        <v>45752</v>
      </c>
    </row>
    <row r="14" spans="1:3" x14ac:dyDescent="0.3">
      <c r="B14" s="33" t="s">
        <v>16</v>
      </c>
      <c r="C14" s="34"/>
    </row>
    <row r="15" spans="1:3" x14ac:dyDescent="0.3">
      <c r="B15" s="37" t="s">
        <v>10</v>
      </c>
      <c r="C15" s="34">
        <v>38325</v>
      </c>
    </row>
    <row r="16" spans="1:3" x14ac:dyDescent="0.3">
      <c r="B16" s="33" t="s">
        <v>82</v>
      </c>
      <c r="C16" s="34">
        <v>234045</v>
      </c>
    </row>
  </sheetData>
  <mergeCells count="1">
    <mergeCell ref="A1:XF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CCAD-58CE-432D-80C9-96DEBC40521D}">
  <dimension ref="A1:C26"/>
  <sheetViews>
    <sheetView zoomScale="130" zoomScaleNormal="130" workbookViewId="0">
      <selection sqref="A1:XFD1"/>
    </sheetView>
  </sheetViews>
  <sheetFormatPr baseColWidth="10" defaultRowHeight="14.4" x14ac:dyDescent="0.3"/>
  <cols>
    <col min="2" max="2" width="20.77734375" bestFit="1" customWidth="1"/>
    <col min="3" max="3" width="11.77734375" style="28" bestFit="1" customWidth="1"/>
    <col min="4" max="5" width="10.33203125" bestFit="1" customWidth="1"/>
  </cols>
  <sheetData>
    <row r="1" spans="1:3" s="51" customFormat="1" ht="28.8" x14ac:dyDescent="0.55000000000000004">
      <c r="A1" s="50" t="s">
        <v>40</v>
      </c>
    </row>
    <row r="3" spans="1:3" x14ac:dyDescent="0.3">
      <c r="B3" s="32" t="s">
        <v>81</v>
      </c>
      <c r="C3" s="35" t="s">
        <v>87</v>
      </c>
    </row>
    <row r="4" spans="1:3" x14ac:dyDescent="0.3">
      <c r="B4" s="33" t="s">
        <v>53</v>
      </c>
      <c r="C4" s="35">
        <v>49345.66</v>
      </c>
    </row>
    <row r="5" spans="1:3" x14ac:dyDescent="0.3">
      <c r="B5" s="33" t="s">
        <v>17</v>
      </c>
      <c r="C5" s="35">
        <v>48082.619999999995</v>
      </c>
    </row>
    <row r="6" spans="1:3" x14ac:dyDescent="0.3">
      <c r="B6" s="33" t="s">
        <v>27</v>
      </c>
      <c r="C6" s="35">
        <v>46757.83</v>
      </c>
    </row>
    <row r="7" spans="1:3" x14ac:dyDescent="0.3">
      <c r="B7" s="33" t="s">
        <v>39</v>
      </c>
      <c r="C7" s="35">
        <v>46234.960000000006</v>
      </c>
    </row>
    <row r="8" spans="1:3" x14ac:dyDescent="0.3">
      <c r="B8" s="33" t="s">
        <v>33</v>
      </c>
      <c r="C8" s="35">
        <v>42295.539999999994</v>
      </c>
    </row>
    <row r="9" spans="1:3" x14ac:dyDescent="0.3">
      <c r="B9" s="33" t="s">
        <v>35</v>
      </c>
      <c r="C9" s="35">
        <v>39525.22</v>
      </c>
    </row>
    <row r="10" spans="1:3" x14ac:dyDescent="0.3">
      <c r="B10" s="33" t="s">
        <v>56</v>
      </c>
      <c r="C10" s="35">
        <v>39084.340000000004</v>
      </c>
    </row>
    <row r="11" spans="1:3" x14ac:dyDescent="0.3">
      <c r="B11" s="33" t="s">
        <v>50</v>
      </c>
      <c r="C11" s="35">
        <v>37835.440000000002</v>
      </c>
    </row>
    <row r="12" spans="1:3" x14ac:dyDescent="0.3">
      <c r="B12" s="33" t="s">
        <v>54</v>
      </c>
      <c r="C12" s="35">
        <v>36700.840000000004</v>
      </c>
    </row>
    <row r="13" spans="1:3" x14ac:dyDescent="0.3">
      <c r="B13" s="33" t="s">
        <v>25</v>
      </c>
      <c r="C13" s="35">
        <v>33964.240000000005</v>
      </c>
    </row>
    <row r="14" spans="1:3" x14ac:dyDescent="0.3">
      <c r="B14" s="33" t="s">
        <v>12</v>
      </c>
      <c r="C14" s="35">
        <v>33716.6</v>
      </c>
    </row>
    <row r="15" spans="1:3" x14ac:dyDescent="0.3">
      <c r="B15" s="33" t="s">
        <v>30</v>
      </c>
      <c r="C15" s="35">
        <v>31320.779999999995</v>
      </c>
    </row>
    <row r="16" spans="1:3" x14ac:dyDescent="0.3">
      <c r="B16" s="33" t="s">
        <v>32</v>
      </c>
      <c r="C16" s="35">
        <v>30899.54</v>
      </c>
    </row>
    <row r="17" spans="2:3" x14ac:dyDescent="0.3">
      <c r="B17" s="33" t="s">
        <v>37</v>
      </c>
      <c r="C17" s="35">
        <v>29518.43</v>
      </c>
    </row>
    <row r="18" spans="2:3" x14ac:dyDescent="0.3">
      <c r="B18" s="33" t="s">
        <v>55</v>
      </c>
      <c r="C18" s="35">
        <v>26251.820000000007</v>
      </c>
    </row>
    <row r="19" spans="2:3" x14ac:dyDescent="0.3">
      <c r="B19" s="33" t="s">
        <v>51</v>
      </c>
      <c r="C19" s="35">
        <v>23163.200000000001</v>
      </c>
    </row>
    <row r="20" spans="2:3" x14ac:dyDescent="0.3">
      <c r="B20" s="33" t="s">
        <v>44</v>
      </c>
      <c r="C20" s="35">
        <v>22891.96</v>
      </c>
    </row>
    <row r="21" spans="2:3" x14ac:dyDescent="0.3">
      <c r="B21" s="33" t="s">
        <v>41</v>
      </c>
      <c r="C21" s="35">
        <v>21858.800000000003</v>
      </c>
    </row>
    <row r="22" spans="2:3" x14ac:dyDescent="0.3">
      <c r="B22" s="33" t="s">
        <v>47</v>
      </c>
      <c r="C22" s="35">
        <v>21592.04</v>
      </c>
    </row>
    <row r="23" spans="2:3" x14ac:dyDescent="0.3">
      <c r="B23" s="33" t="s">
        <v>14</v>
      </c>
      <c r="C23" s="35">
        <v>20015.309999999998</v>
      </c>
    </row>
    <row r="24" spans="2:3" x14ac:dyDescent="0.3">
      <c r="B24" s="33" t="s">
        <v>19</v>
      </c>
      <c r="C24" s="35">
        <v>19525.600000000002</v>
      </c>
    </row>
    <row r="25" spans="2:3" x14ac:dyDescent="0.3">
      <c r="B25" s="33" t="s">
        <v>21</v>
      </c>
      <c r="C25" s="35">
        <v>18251.18</v>
      </c>
    </row>
    <row r="26" spans="2:3" x14ac:dyDescent="0.3">
      <c r="B26" s="33" t="s">
        <v>82</v>
      </c>
      <c r="C26" s="35">
        <v>718831.95000000007</v>
      </c>
    </row>
  </sheetData>
  <mergeCells count="1">
    <mergeCell ref="A1:XFD1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2273-5364-4EC8-876A-DFE36F69C200}">
  <dimension ref="A1:AF17"/>
  <sheetViews>
    <sheetView topLeftCell="A3" zoomScale="160" zoomScaleNormal="160" workbookViewId="0">
      <selection activeCell="A3" sqref="A3:XFD3"/>
    </sheetView>
  </sheetViews>
  <sheetFormatPr baseColWidth="10" defaultRowHeight="14.4" x14ac:dyDescent="0.3"/>
  <cols>
    <col min="2" max="2" width="21.21875" bestFit="1" customWidth="1"/>
    <col min="6" max="6" width="15.21875" bestFit="1" customWidth="1"/>
    <col min="9" max="9" width="5.109375" customWidth="1"/>
  </cols>
  <sheetData>
    <row r="1" spans="1:32" ht="15" thickBot="1" x14ac:dyDescent="0.35"/>
    <row r="2" spans="1:32" ht="15" thickBot="1" x14ac:dyDescent="0.35">
      <c r="B2" s="44" t="s">
        <v>88</v>
      </c>
      <c r="C2" s="45" t="s">
        <v>24</v>
      </c>
      <c r="AF2" t="s">
        <v>11</v>
      </c>
    </row>
    <row r="3" spans="1:32" s="51" customFormat="1" ht="28.8" x14ac:dyDescent="0.55000000000000004">
      <c r="A3" s="50" t="s">
        <v>43</v>
      </c>
      <c r="AF3" s="51" t="s">
        <v>16</v>
      </c>
    </row>
    <row r="5" spans="1:32" x14ac:dyDescent="0.3">
      <c r="B5" s="42" t="s">
        <v>89</v>
      </c>
      <c r="C5" s="42"/>
      <c r="D5" s="42"/>
      <c r="F5" s="42" t="s">
        <v>90</v>
      </c>
      <c r="G5" s="42"/>
      <c r="H5" s="42"/>
      <c r="AF5" t="s">
        <v>24</v>
      </c>
    </row>
    <row r="6" spans="1:32" x14ac:dyDescent="0.3">
      <c r="AF6" t="s">
        <v>29</v>
      </c>
    </row>
    <row r="7" spans="1:32" x14ac:dyDescent="0.3">
      <c r="B7" s="46" t="s">
        <v>5</v>
      </c>
      <c r="C7" s="28">
        <f>+SUMIFS(data[Amount],data[Geography],$C$2)</f>
        <v>237944</v>
      </c>
      <c r="G7" s="43" t="s">
        <v>5</v>
      </c>
      <c r="H7" s="42" t="s">
        <v>6</v>
      </c>
      <c r="I7" s="42"/>
      <c r="AF7" t="s">
        <v>36</v>
      </c>
    </row>
    <row r="8" spans="1:32" x14ac:dyDescent="0.3">
      <c r="B8" s="46" t="s">
        <v>6</v>
      </c>
      <c r="C8" s="28">
        <f>+SUMIFS(data[Units],data[Geography],$C$2)</f>
        <v>7302</v>
      </c>
      <c r="F8" t="s">
        <v>10</v>
      </c>
      <c r="G8" s="28">
        <f>+SUMIFS(data[Amount],data[Sales Person],F8,data[Geography],$C$2)</f>
        <v>23016</v>
      </c>
      <c r="H8" s="28">
        <f>+SUMIFS(data[Units],data[Sales Person],F8,data[Geography],$C$2)</f>
        <v>663</v>
      </c>
      <c r="I8" s="47">
        <f>+SUMIFS(data[Units],data[Sales Person],F8,data[Geography],$C$2)</f>
        <v>663</v>
      </c>
      <c r="AF8" t="s">
        <v>52</v>
      </c>
    </row>
    <row r="9" spans="1:32" x14ac:dyDescent="0.3">
      <c r="B9" s="46" t="s">
        <v>7</v>
      </c>
      <c r="C9" s="28">
        <f>+SUMIFS(data[Cost per unit],data[Geography],$C$2)</f>
        <v>563.80999999999983</v>
      </c>
      <c r="F9" t="s">
        <v>42</v>
      </c>
      <c r="G9" s="28">
        <f>+SUMIFS(data[Amount],data[Sales Person],F9,data[Geography],$C$2)</f>
        <v>21931</v>
      </c>
      <c r="H9" s="28">
        <f>+SUMIFS(data[Units],data[Sales Person],F9,data[Geography],$C$2)</f>
        <v>975</v>
      </c>
      <c r="I9" s="47">
        <f>+SUMIFS(data[Units],data[Sales Person],F9,data[Geography],$C$2)</f>
        <v>975</v>
      </c>
    </row>
    <row r="10" spans="1:32" x14ac:dyDescent="0.3">
      <c r="B10" s="46" t="s">
        <v>8</v>
      </c>
      <c r="C10" s="28">
        <f>+SUMIFS(data[Cost],data[Geography],$C$2)</f>
        <v>80656.319999999992</v>
      </c>
      <c r="F10" t="s">
        <v>45</v>
      </c>
      <c r="G10" s="28">
        <f>+SUMIFS(data[Amount],data[Sales Person],F10,data[Geography],$C$2)</f>
        <v>39620</v>
      </c>
      <c r="H10" s="28">
        <f>+SUMIFS(data[Units],data[Sales Person],F10,data[Geography],$C$2)</f>
        <v>573</v>
      </c>
      <c r="I10" s="47">
        <f>+SUMIFS(data[Units],data[Sales Person],F10,data[Geography],$C$2)</f>
        <v>573</v>
      </c>
    </row>
    <row r="11" spans="1:32" x14ac:dyDescent="0.3">
      <c r="F11" t="s">
        <v>15</v>
      </c>
      <c r="G11" s="28">
        <f>+SUMIFS(data[Amount],data[Sales Person],F11,data[Geography],$C$2)</f>
        <v>5019</v>
      </c>
      <c r="H11" s="28">
        <f>+SUMIFS(data[Units],data[Sales Person],F11,data[Geography],$C$2)</f>
        <v>150</v>
      </c>
      <c r="I11" s="47">
        <f>+SUMIFS(data[Units],data[Sales Person],F11,data[Geography],$C$2)</f>
        <v>150</v>
      </c>
    </row>
    <row r="12" spans="1:32" x14ac:dyDescent="0.3">
      <c r="B12" s="46" t="s">
        <v>91</v>
      </c>
      <c r="C12">
        <f>+COUNTIF(data[Geography],C2)</f>
        <v>50</v>
      </c>
      <c r="F12" t="s">
        <v>49</v>
      </c>
      <c r="G12" s="28">
        <f>+SUMIFS(data[Amount],data[Sales Person],F12,data[Geography],$C$2)</f>
        <v>18564</v>
      </c>
      <c r="H12" s="28">
        <f>+SUMIFS(data[Units],data[Sales Person],F12,data[Geography],$C$2)</f>
        <v>420</v>
      </c>
      <c r="I12" s="47">
        <f>+SUMIFS(data[Units],data[Sales Person],F12,data[Geography],$C$2)</f>
        <v>420</v>
      </c>
    </row>
    <row r="13" spans="1:32" x14ac:dyDescent="0.3">
      <c r="F13" t="s">
        <v>23</v>
      </c>
      <c r="G13" s="28">
        <f>+SUMIFS(data[Amount],data[Sales Person],F13,data[Geography],$C$2)</f>
        <v>39242</v>
      </c>
      <c r="H13" s="28">
        <f>+SUMIFS(data[Units],data[Sales Person],F13,data[Geography],$C$2)</f>
        <v>1482</v>
      </c>
      <c r="I13" s="47">
        <f>+SUMIFS(data[Units],data[Sales Person],F13,data[Geography],$C$2)</f>
        <v>1482</v>
      </c>
    </row>
    <row r="14" spans="1:32" x14ac:dyDescent="0.3">
      <c r="F14" t="s">
        <v>57</v>
      </c>
      <c r="G14" s="28">
        <f>+SUMIFS(data[Amount],data[Sales Person],F14,data[Geography],$C$2)</f>
        <v>13797</v>
      </c>
      <c r="H14" s="28">
        <f>+SUMIFS(data[Units],data[Sales Person],F14,data[Geography],$C$2)</f>
        <v>1053</v>
      </c>
      <c r="I14" s="47">
        <f>+SUMIFS(data[Units],data[Sales Person],F14,data[Geography],$C$2)</f>
        <v>1053</v>
      </c>
    </row>
    <row r="15" spans="1:32" x14ac:dyDescent="0.3">
      <c r="F15" t="s">
        <v>20</v>
      </c>
      <c r="G15" s="28">
        <f>+SUMIFS(data[Amount],data[Sales Person],F15,data[Geography],$C$2)</f>
        <v>25669</v>
      </c>
      <c r="H15" s="28">
        <f>+SUMIFS(data[Units],data[Sales Person],F15,data[Geography],$C$2)</f>
        <v>564</v>
      </c>
      <c r="I15" s="47">
        <f>+SUMIFS(data[Units],data[Sales Person],F15,data[Geography],$C$2)</f>
        <v>564</v>
      </c>
    </row>
    <row r="16" spans="1:32" x14ac:dyDescent="0.3">
      <c r="F16" t="s">
        <v>28</v>
      </c>
      <c r="G16" s="28">
        <f>+SUMIFS(data[Amount],data[Sales Person],F16,data[Geography],$C$2)</f>
        <v>27377</v>
      </c>
      <c r="H16" s="28">
        <f>+SUMIFS(data[Units],data[Sales Person],F16,data[Geography],$C$2)</f>
        <v>513</v>
      </c>
      <c r="I16" s="47">
        <f>+SUMIFS(data[Units],data[Sales Person],F16,data[Geography],$C$2)</f>
        <v>513</v>
      </c>
    </row>
    <row r="17" spans="6:9" x14ac:dyDescent="0.3">
      <c r="F17" t="s">
        <v>48</v>
      </c>
      <c r="G17" s="28">
        <f>+SUMIFS(data[Amount],data[Sales Person],F17,data[Geography],$C$2)</f>
        <v>23709</v>
      </c>
      <c r="H17" s="28">
        <f>+SUMIFS(data[Units],data[Sales Person],F17,data[Geography],$C$2)</f>
        <v>909</v>
      </c>
      <c r="I17" s="47">
        <f>+SUMIFS(data[Units],data[Sales Person],F17,data[Geography],$C$2)</f>
        <v>909</v>
      </c>
    </row>
  </sheetData>
  <sortState xmlns:xlrd2="http://schemas.microsoft.com/office/spreadsheetml/2017/richdata2" ref="F8:I17">
    <sortCondition descending="1" ref="G8:G17"/>
  </sortState>
  <dataConsolidate>
    <dataRefs count="1">
      <dataRef ref="AF2:AF7" sheet="H9"/>
    </dataRefs>
  </dataConsolidate>
  <mergeCells count="4">
    <mergeCell ref="B5:D5"/>
    <mergeCell ref="F5:H5"/>
    <mergeCell ref="H7:I7"/>
    <mergeCell ref="A3:XFD3"/>
  </mergeCells>
  <conditionalFormatting sqref="G8:G17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{53EAA4BD-7DC6-4920-941F-AD02EB74266D}</x14:id>
        </ext>
      </extLst>
    </cfRule>
  </conditionalFormatting>
  <conditionalFormatting sqref="I8:I17">
    <cfRule type="iconSet" priority="1">
      <iconSet iconSet="3Symbols2" showValue="0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C2" xr:uid="{E1E13919-E245-4CE3-BDA2-A3ECECAE10EC}">
      <formula1>$AF$2:$AF$8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EAA4BD-7DC6-4920-941F-AD02EB7426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G8:G17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C769-174D-421F-923C-76C6C92AF7EB}">
  <dimension ref="A1:F26"/>
  <sheetViews>
    <sheetView tabSelected="1" zoomScale="120" zoomScaleNormal="120" workbookViewId="0">
      <selection activeCell="I5" sqref="I5"/>
    </sheetView>
  </sheetViews>
  <sheetFormatPr baseColWidth="10" defaultRowHeight="14.4" x14ac:dyDescent="0.3"/>
  <cols>
    <col min="2" max="2" width="20.6640625" bestFit="1" customWidth="1"/>
    <col min="3" max="3" width="15.6640625" bestFit="1" customWidth="1"/>
    <col min="4" max="4" width="12.44140625" bestFit="1" customWidth="1"/>
    <col min="5" max="5" width="10.44140625" bestFit="1" customWidth="1"/>
    <col min="6" max="6" width="7.6640625" style="48" bestFit="1" customWidth="1"/>
  </cols>
  <sheetData>
    <row r="1" spans="1:6" s="51" customFormat="1" ht="28.8" x14ac:dyDescent="0.55000000000000004">
      <c r="A1" s="50" t="s">
        <v>46</v>
      </c>
    </row>
    <row r="3" spans="1:6" x14ac:dyDescent="0.3">
      <c r="B3" s="32" t="s">
        <v>81</v>
      </c>
      <c r="C3" t="s">
        <v>83</v>
      </c>
      <c r="D3" t="s">
        <v>92</v>
      </c>
      <c r="E3" t="s">
        <v>87</v>
      </c>
      <c r="F3" s="49" t="s">
        <v>93</v>
      </c>
    </row>
    <row r="4" spans="1:6" x14ac:dyDescent="0.3">
      <c r="B4" s="33" t="s">
        <v>55</v>
      </c>
      <c r="C4" s="35">
        <v>69461</v>
      </c>
      <c r="D4" s="35">
        <v>43209.179999999993</v>
      </c>
      <c r="E4" s="35">
        <v>26251.820000000007</v>
      </c>
      <c r="F4" s="49">
        <v>0.3779361080318453</v>
      </c>
    </row>
    <row r="5" spans="1:6" x14ac:dyDescent="0.3">
      <c r="B5" s="33" t="s">
        <v>44</v>
      </c>
      <c r="C5" s="35">
        <v>54712</v>
      </c>
      <c r="D5" s="35">
        <v>31820.04</v>
      </c>
      <c r="E5" s="35">
        <v>22891.96</v>
      </c>
      <c r="F5" s="49">
        <v>0.41840839303991811</v>
      </c>
    </row>
    <row r="6" spans="1:6" x14ac:dyDescent="0.3">
      <c r="B6" s="33" t="s">
        <v>14</v>
      </c>
      <c r="C6" s="35">
        <v>47271</v>
      </c>
      <c r="D6" s="35">
        <v>27255.690000000002</v>
      </c>
      <c r="E6" s="35">
        <v>20015.309999999998</v>
      </c>
      <c r="F6" s="49">
        <v>0.42341625944024874</v>
      </c>
    </row>
    <row r="7" spans="1:6" x14ac:dyDescent="0.3">
      <c r="B7" s="33" t="s">
        <v>19</v>
      </c>
      <c r="C7" s="35">
        <v>43183</v>
      </c>
      <c r="D7" s="35">
        <v>23657.399999999998</v>
      </c>
      <c r="E7" s="35">
        <v>19525.600000000002</v>
      </c>
      <c r="F7" s="49">
        <v>0.45215941458444298</v>
      </c>
    </row>
    <row r="8" spans="1:6" x14ac:dyDescent="0.3">
      <c r="B8" s="33" t="s">
        <v>41</v>
      </c>
      <c r="C8" s="35">
        <v>44744</v>
      </c>
      <c r="D8" s="35">
        <v>22885.199999999997</v>
      </c>
      <c r="E8" s="35">
        <v>21858.800000000003</v>
      </c>
      <c r="F8" s="49">
        <v>0.48853030573931705</v>
      </c>
    </row>
    <row r="9" spans="1:6" x14ac:dyDescent="0.3">
      <c r="B9" s="33" t="s">
        <v>32</v>
      </c>
      <c r="C9" s="35">
        <v>62111</v>
      </c>
      <c r="D9" s="35">
        <v>31211.46</v>
      </c>
      <c r="E9" s="35">
        <v>30899.54</v>
      </c>
      <c r="F9" s="49">
        <v>0.49748901160824976</v>
      </c>
    </row>
    <row r="10" spans="1:6" x14ac:dyDescent="0.3">
      <c r="B10" s="33" t="s">
        <v>12</v>
      </c>
      <c r="C10" s="35">
        <v>66500</v>
      </c>
      <c r="D10" s="35">
        <v>32783.4</v>
      </c>
      <c r="E10" s="35">
        <v>33716.6</v>
      </c>
      <c r="F10" s="49">
        <v>0.50701654135338348</v>
      </c>
    </row>
    <row r="11" spans="1:6" x14ac:dyDescent="0.3">
      <c r="B11" s="33" t="s">
        <v>56</v>
      </c>
      <c r="C11" s="35">
        <v>72373</v>
      </c>
      <c r="D11" s="35">
        <v>33288.659999999996</v>
      </c>
      <c r="E11" s="35">
        <v>39084.340000000004</v>
      </c>
      <c r="F11" s="49">
        <v>0.54004034653807365</v>
      </c>
    </row>
    <row r="12" spans="1:6" x14ac:dyDescent="0.3">
      <c r="B12" s="33" t="s">
        <v>21</v>
      </c>
      <c r="C12" s="35">
        <v>33551</v>
      </c>
      <c r="D12" s="35">
        <v>15299.82</v>
      </c>
      <c r="E12" s="35">
        <v>18251.18</v>
      </c>
      <c r="F12" s="49">
        <v>0.54398318977079674</v>
      </c>
    </row>
    <row r="13" spans="1:6" x14ac:dyDescent="0.3">
      <c r="B13" s="33" t="s">
        <v>30</v>
      </c>
      <c r="C13" s="35">
        <v>57372</v>
      </c>
      <c r="D13" s="35">
        <v>26051.220000000005</v>
      </c>
      <c r="E13" s="35">
        <v>31320.779999999995</v>
      </c>
      <c r="F13" s="49">
        <v>0.54592449278393629</v>
      </c>
    </row>
    <row r="14" spans="1:6" x14ac:dyDescent="0.3">
      <c r="B14" s="33" t="s">
        <v>47</v>
      </c>
      <c r="C14" s="35">
        <v>37772</v>
      </c>
      <c r="D14" s="35">
        <v>16179.96</v>
      </c>
      <c r="E14" s="35">
        <v>21592.04</v>
      </c>
      <c r="F14" s="49">
        <v>0.57164142751244307</v>
      </c>
    </row>
    <row r="15" spans="1:6" x14ac:dyDescent="0.3">
      <c r="B15" s="33" t="s">
        <v>33</v>
      </c>
      <c r="C15" s="35">
        <v>69160</v>
      </c>
      <c r="D15" s="35">
        <v>26864.460000000006</v>
      </c>
      <c r="E15" s="35">
        <v>42295.539999999994</v>
      </c>
      <c r="F15" s="49">
        <v>0.61156072874493916</v>
      </c>
    </row>
    <row r="16" spans="1:6" x14ac:dyDescent="0.3">
      <c r="B16" s="33" t="s">
        <v>35</v>
      </c>
      <c r="C16" s="35">
        <v>63721</v>
      </c>
      <c r="D16" s="35">
        <v>24195.780000000002</v>
      </c>
      <c r="E16" s="35">
        <v>39525.22</v>
      </c>
      <c r="F16" s="49">
        <v>0.62028562012523347</v>
      </c>
    </row>
    <row r="17" spans="2:6" x14ac:dyDescent="0.3">
      <c r="B17" s="33" t="s">
        <v>54</v>
      </c>
      <c r="C17" s="35">
        <v>58009</v>
      </c>
      <c r="D17" s="35">
        <v>21308.159999999996</v>
      </c>
      <c r="E17" s="35">
        <v>36700.840000000004</v>
      </c>
      <c r="F17" s="49">
        <v>0.6326749297522799</v>
      </c>
    </row>
    <row r="18" spans="2:6" x14ac:dyDescent="0.3">
      <c r="B18" s="33" t="s">
        <v>25</v>
      </c>
      <c r="C18" s="35">
        <v>52150</v>
      </c>
      <c r="D18" s="35">
        <v>18185.759999999998</v>
      </c>
      <c r="E18" s="35">
        <v>33964.240000000005</v>
      </c>
      <c r="F18" s="49">
        <v>0.65127976989453507</v>
      </c>
    </row>
    <row r="19" spans="2:6" x14ac:dyDescent="0.3">
      <c r="B19" s="33" t="s">
        <v>51</v>
      </c>
      <c r="C19" s="35">
        <v>35378</v>
      </c>
      <c r="D19" s="35">
        <v>12214.8</v>
      </c>
      <c r="E19" s="35">
        <v>23163.200000000001</v>
      </c>
      <c r="F19" s="49">
        <v>0.65473458081293456</v>
      </c>
    </row>
    <row r="20" spans="2:6" x14ac:dyDescent="0.3">
      <c r="B20" s="33" t="s">
        <v>50</v>
      </c>
      <c r="C20" s="35">
        <v>56644</v>
      </c>
      <c r="D20" s="35">
        <v>18808.560000000001</v>
      </c>
      <c r="E20" s="35">
        <v>37835.440000000002</v>
      </c>
      <c r="F20" s="49">
        <v>0.66795141586046192</v>
      </c>
    </row>
    <row r="21" spans="2:6" x14ac:dyDescent="0.3">
      <c r="B21" s="33" t="s">
        <v>17</v>
      </c>
      <c r="C21" s="35">
        <v>71967</v>
      </c>
      <c r="D21" s="35">
        <v>23884.380000000005</v>
      </c>
      <c r="E21" s="35">
        <v>48082.619999999995</v>
      </c>
      <c r="F21" s="49">
        <v>0.66812038851140099</v>
      </c>
    </row>
    <row r="22" spans="2:6" x14ac:dyDescent="0.3">
      <c r="B22" s="33" t="s">
        <v>27</v>
      </c>
      <c r="C22" s="35">
        <v>68971</v>
      </c>
      <c r="D22" s="35">
        <v>22213.17</v>
      </c>
      <c r="E22" s="35">
        <v>46757.83</v>
      </c>
      <c r="F22" s="49">
        <v>0.67793463919618391</v>
      </c>
    </row>
    <row r="23" spans="2:6" x14ac:dyDescent="0.3">
      <c r="B23" s="33" t="s">
        <v>39</v>
      </c>
      <c r="C23" s="35">
        <v>66283</v>
      </c>
      <c r="D23" s="35">
        <v>20048.039999999997</v>
      </c>
      <c r="E23" s="35">
        <v>46234.960000000006</v>
      </c>
      <c r="F23" s="49">
        <v>0.69753873542235578</v>
      </c>
    </row>
    <row r="24" spans="2:6" x14ac:dyDescent="0.3">
      <c r="B24" s="33" t="s">
        <v>53</v>
      </c>
      <c r="C24" s="35">
        <v>70273</v>
      </c>
      <c r="D24" s="35">
        <v>20927.34</v>
      </c>
      <c r="E24" s="35">
        <v>49345.66</v>
      </c>
      <c r="F24" s="49">
        <v>0.70219942225321252</v>
      </c>
    </row>
    <row r="25" spans="2:6" x14ac:dyDescent="0.3">
      <c r="B25" s="33" t="s">
        <v>37</v>
      </c>
      <c r="C25" s="35">
        <v>39263</v>
      </c>
      <c r="D25" s="35">
        <v>9744.57</v>
      </c>
      <c r="E25" s="35">
        <v>29518.43</v>
      </c>
      <c r="F25" s="49">
        <v>0.75181290273285284</v>
      </c>
    </row>
    <row r="26" spans="2:6" x14ac:dyDescent="0.3">
      <c r="B26" s="33" t="s">
        <v>82</v>
      </c>
      <c r="C26" s="35">
        <v>1240869</v>
      </c>
      <c r="D26" s="35">
        <v>522037.04999999993</v>
      </c>
      <c r="E26" s="35">
        <v>718831.95000000007</v>
      </c>
      <c r="F26" s="49">
        <v>0.57929721026151837</v>
      </c>
    </row>
  </sheetData>
  <mergeCells count="1">
    <mergeCell ref="A1:XFD1"/>
  </mergeCells>
  <conditionalFormatting pivot="1" sqref="F4:F2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Data</vt:lpstr>
      <vt:lpstr>H1</vt:lpstr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Javier Sánchez Álvarez</dc:creator>
  <cp:lastModifiedBy>Cristian Javier Sánchez Álvarez</cp:lastModifiedBy>
  <dcterms:created xsi:type="dcterms:W3CDTF">2024-12-13T23:28:55Z</dcterms:created>
  <dcterms:modified xsi:type="dcterms:W3CDTF">2024-12-16T01:46:22Z</dcterms:modified>
</cp:coreProperties>
</file>