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80" yWindow="-80" windowWidth="28760" windowHeight="16220" tabRatio="500" activeTab="3"/>
  </bookViews>
  <sheets>
    <sheet name="exodata" sheetId="1" r:id="rId1"/>
    <sheet name="E.Detections" sheetId="2" r:id="rId2"/>
    <sheet name="E.Depths" sheetId="3" r:id="rId3"/>
    <sheet name="Sheet1" sheetId="4" r:id="rId4"/>
  </sheet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C27" i="3"/>
  <c r="W26"/>
  <c r="T26"/>
  <c r="Z25"/>
  <c r="T25"/>
  <c r="Q25"/>
  <c r="L25"/>
  <c r="AC24"/>
  <c r="Z24"/>
  <c r="W24"/>
  <c r="L24"/>
  <c r="AF14" i="1"/>
  <c r="AJ14"/>
  <c r="Z14"/>
  <c r="AC14"/>
  <c r="AG14"/>
  <c r="AK14"/>
  <c r="AA14"/>
  <c r="AM14"/>
  <c r="AD14"/>
  <c r="AH14"/>
  <c r="AE14"/>
  <c r="AI14"/>
  <c r="AL14"/>
  <c r="AB14"/>
  <c r="AA58"/>
  <c r="AF58"/>
  <c r="AJ58"/>
  <c r="Z58"/>
  <c r="AC58"/>
  <c r="AG58"/>
  <c r="AK58"/>
  <c r="AM58"/>
  <c r="AD58"/>
  <c r="AH58"/>
  <c r="AE58"/>
  <c r="AI58"/>
  <c r="AL58"/>
  <c r="AB58"/>
  <c r="Z110"/>
  <c r="AC110"/>
  <c r="AA110"/>
  <c r="AB110"/>
  <c r="Z111"/>
  <c r="AC111"/>
  <c r="AA111"/>
  <c r="AB111"/>
  <c r="Z113"/>
  <c r="AC113"/>
  <c r="AA113"/>
  <c r="AB113"/>
  <c r="Z115"/>
  <c r="AC115"/>
  <c r="AA115"/>
  <c r="AB115"/>
  <c r="Z117"/>
  <c r="AC117"/>
  <c r="AA117"/>
  <c r="AB117"/>
  <c r="Z116"/>
  <c r="AC116"/>
  <c r="AA116"/>
  <c r="AB116"/>
  <c r="Z112"/>
  <c r="AC112"/>
  <c r="AA112"/>
  <c r="AB112"/>
  <c r="Z146"/>
  <c r="AC146"/>
  <c r="AA146"/>
  <c r="AB146"/>
  <c r="Z114"/>
  <c r="AC114"/>
  <c r="AA114"/>
  <c r="AB114"/>
  <c r="Z107"/>
  <c r="AC107"/>
  <c r="AA107"/>
  <c r="AB107"/>
  <c r="AA57"/>
  <c r="AF57"/>
  <c r="AJ57"/>
  <c r="Z57"/>
  <c r="AC57"/>
  <c r="AG57"/>
  <c r="AK57"/>
  <c r="AM57"/>
  <c r="AD57"/>
  <c r="AH57"/>
  <c r="AE57"/>
  <c r="AI57"/>
  <c r="AL57"/>
  <c r="AB57"/>
  <c r="Z106"/>
  <c r="AC106"/>
  <c r="AA106"/>
  <c r="AB106"/>
  <c r="AA52"/>
  <c r="AF52"/>
  <c r="AJ52"/>
  <c r="Z52"/>
  <c r="AC52"/>
  <c r="AG52"/>
  <c r="AK52"/>
  <c r="AM52"/>
  <c r="AD52"/>
  <c r="AH52"/>
  <c r="AE52"/>
  <c r="AI52"/>
  <c r="AL52"/>
  <c r="AB52"/>
  <c r="Z108"/>
  <c r="AC108"/>
  <c r="AA108"/>
  <c r="AB108"/>
  <c r="AA55"/>
  <c r="AF55"/>
  <c r="AJ55"/>
  <c r="Z55"/>
  <c r="AC55"/>
  <c r="AG55"/>
  <c r="AK55"/>
  <c r="AM55"/>
  <c r="AD55"/>
  <c r="AH55"/>
  <c r="AE55"/>
  <c r="AI55"/>
  <c r="AL55"/>
  <c r="AB55"/>
  <c r="Z122"/>
  <c r="AC122"/>
  <c r="AA122"/>
  <c r="AB122"/>
  <c r="Z121"/>
  <c r="AC121"/>
  <c r="AA121"/>
  <c r="AB121"/>
  <c r="AA51"/>
  <c r="AF51"/>
  <c r="AJ51"/>
  <c r="Z51"/>
  <c r="AC51"/>
  <c r="AG51"/>
  <c r="AK51"/>
  <c r="AM51"/>
  <c r="AD51"/>
  <c r="AH51"/>
  <c r="AE51"/>
  <c r="AI51"/>
  <c r="AL51"/>
  <c r="AB51"/>
  <c r="AA49"/>
  <c r="AF49"/>
  <c r="AJ49"/>
  <c r="Z49"/>
  <c r="AC49"/>
  <c r="AG49"/>
  <c r="AK49"/>
  <c r="AM49"/>
  <c r="AD49"/>
  <c r="AH49"/>
  <c r="AE49"/>
  <c r="AI49"/>
  <c r="AL49"/>
  <c r="AB49"/>
  <c r="AA53"/>
  <c r="AF53"/>
  <c r="AJ53"/>
  <c r="Z53"/>
  <c r="AC53"/>
  <c r="AG53"/>
  <c r="AK53"/>
  <c r="AM53"/>
  <c r="AD53"/>
  <c r="AH53"/>
  <c r="AE53"/>
  <c r="AI53"/>
  <c r="AL53"/>
  <c r="AB53"/>
  <c r="AA50"/>
  <c r="AF50"/>
  <c r="AJ50"/>
  <c r="Z50"/>
  <c r="AC50"/>
  <c r="AG50"/>
  <c r="AK50"/>
  <c r="AM50"/>
  <c r="AD50"/>
  <c r="AH50"/>
  <c r="AE50"/>
  <c r="AI50"/>
  <c r="AL50"/>
  <c r="AB50"/>
  <c r="Z147"/>
  <c r="AC147"/>
  <c r="AA147"/>
  <c r="AB147"/>
  <c r="Z155"/>
  <c r="AC155"/>
  <c r="AA155"/>
  <c r="AB155"/>
  <c r="Z141"/>
  <c r="AC141"/>
  <c r="AA141"/>
  <c r="AB141"/>
  <c r="Z139"/>
  <c r="AC139"/>
  <c r="AA139"/>
  <c r="AB139"/>
  <c r="Z133"/>
  <c r="AC133"/>
  <c r="AA133"/>
  <c r="AB133"/>
  <c r="AA54"/>
  <c r="AF54"/>
  <c r="AJ54"/>
  <c r="Z54"/>
  <c r="AC54"/>
  <c r="AG54"/>
  <c r="AK54"/>
  <c r="AM54"/>
  <c r="AD54"/>
  <c r="AH54"/>
  <c r="AE54"/>
  <c r="AI54"/>
  <c r="AL54"/>
  <c r="AB54"/>
  <c r="Z66"/>
  <c r="AC66"/>
  <c r="AA66"/>
  <c r="AB66"/>
  <c r="Z149"/>
  <c r="AC149"/>
  <c r="AA149"/>
  <c r="AB149"/>
  <c r="AA48"/>
  <c r="AF48"/>
  <c r="AJ48"/>
  <c r="Z48"/>
  <c r="AC48"/>
  <c r="AG48"/>
  <c r="AK48"/>
  <c r="AM48"/>
  <c r="AD48"/>
  <c r="AH48"/>
  <c r="AE48"/>
  <c r="AI48"/>
  <c r="AL48"/>
  <c r="AB48"/>
  <c r="Z138"/>
  <c r="AC138"/>
  <c r="AA138"/>
  <c r="AB138"/>
  <c r="Z124"/>
  <c r="AC124"/>
  <c r="AA124"/>
  <c r="AB124"/>
  <c r="Z81"/>
  <c r="AC81"/>
  <c r="AA81"/>
  <c r="AB81"/>
  <c r="Z105"/>
  <c r="AC105"/>
  <c r="AA105"/>
  <c r="AB105"/>
  <c r="Z98"/>
  <c r="AC98"/>
  <c r="AA98"/>
  <c r="AB98"/>
  <c r="Z68"/>
  <c r="AC68"/>
  <c r="AA68"/>
  <c r="AB68"/>
  <c r="Z123"/>
  <c r="AC123"/>
  <c r="AA123"/>
  <c r="AB123"/>
  <c r="AA56"/>
  <c r="AF56"/>
  <c r="AJ56"/>
  <c r="Z56"/>
  <c r="AC56"/>
  <c r="AG56"/>
  <c r="AK56"/>
  <c r="AM56"/>
  <c r="AD56"/>
  <c r="AH56"/>
  <c r="AE56"/>
  <c r="AI56"/>
  <c r="AL56"/>
  <c r="AB56"/>
  <c r="Z87"/>
  <c r="AC87"/>
  <c r="AA87"/>
  <c r="AB87"/>
  <c r="Z152"/>
  <c r="AC152"/>
  <c r="AA152"/>
  <c r="AB152"/>
  <c r="Z145"/>
  <c r="AC145"/>
  <c r="AA145"/>
  <c r="AB145"/>
  <c r="AA45"/>
  <c r="AF45"/>
  <c r="AJ45"/>
  <c r="Z45"/>
  <c r="AC45"/>
  <c r="AG45"/>
  <c r="AK45"/>
  <c r="AM45"/>
  <c r="AD45"/>
  <c r="AH45"/>
  <c r="AE45"/>
  <c r="AI45"/>
  <c r="AL45"/>
  <c r="AB45"/>
  <c r="AA44"/>
  <c r="AF44"/>
  <c r="AJ44"/>
  <c r="Z44"/>
  <c r="AC44"/>
  <c r="AG44"/>
  <c r="AK44"/>
  <c r="AM44"/>
  <c r="AD44"/>
  <c r="AH44"/>
  <c r="AE44"/>
  <c r="AI44"/>
  <c r="AL44"/>
  <c r="AB44"/>
  <c r="Z143"/>
  <c r="AC143"/>
  <c r="AA143"/>
  <c r="AB143"/>
  <c r="Z104"/>
  <c r="AC104"/>
  <c r="AA104"/>
  <c r="AB104"/>
  <c r="Z142"/>
  <c r="AC142"/>
  <c r="AA142"/>
  <c r="AB142"/>
  <c r="Z73"/>
  <c r="AC73"/>
  <c r="AA73"/>
  <c r="AB73"/>
  <c r="Z137"/>
  <c r="AC137"/>
  <c r="AA137"/>
  <c r="AB137"/>
  <c r="Z78"/>
  <c r="AC78"/>
  <c r="AA78"/>
  <c r="AB78"/>
  <c r="AA40"/>
  <c r="AF40"/>
  <c r="AJ40"/>
  <c r="Z40"/>
  <c r="AC40"/>
  <c r="AG40"/>
  <c r="AK40"/>
  <c r="AM40"/>
  <c r="AD40"/>
  <c r="AH40"/>
  <c r="AE40"/>
  <c r="AI40"/>
  <c r="AL40"/>
  <c r="AB40"/>
  <c r="AA43"/>
  <c r="AF43"/>
  <c r="AJ43"/>
  <c r="Z43"/>
  <c r="AC43"/>
  <c r="AG43"/>
  <c r="AK43"/>
  <c r="AM43"/>
  <c r="AD43"/>
  <c r="AH43"/>
  <c r="AE43"/>
  <c r="AI43"/>
  <c r="AL43"/>
  <c r="AB43"/>
  <c r="Z59"/>
  <c r="AC59"/>
  <c r="AA59"/>
  <c r="AB59"/>
  <c r="Z131"/>
  <c r="AC131"/>
  <c r="AA131"/>
  <c r="AB131"/>
  <c r="Z102"/>
  <c r="AC102"/>
  <c r="AA102"/>
  <c r="AB102"/>
  <c r="Z103"/>
  <c r="AC103"/>
  <c r="AA103"/>
  <c r="AB103"/>
  <c r="Z84"/>
  <c r="AC84"/>
  <c r="AA84"/>
  <c r="AB84"/>
  <c r="AA39"/>
  <c r="AF39"/>
  <c r="AJ39"/>
  <c r="Z39"/>
  <c r="AC39"/>
  <c r="AG39"/>
  <c r="AK39"/>
  <c r="AM39"/>
  <c r="AD39"/>
  <c r="AH39"/>
  <c r="AE39"/>
  <c r="AI39"/>
  <c r="AL39"/>
  <c r="AB39"/>
  <c r="Z76"/>
  <c r="AC76"/>
  <c r="AA76"/>
  <c r="AB76"/>
  <c r="Z72"/>
  <c r="AC72"/>
  <c r="AA72"/>
  <c r="AB72"/>
  <c r="Z74"/>
  <c r="AC74"/>
  <c r="AA74"/>
  <c r="AB74"/>
  <c r="AA47"/>
  <c r="AF47"/>
  <c r="AJ47"/>
  <c r="Z47"/>
  <c r="AC47"/>
  <c r="AG47"/>
  <c r="AK47"/>
  <c r="AM47"/>
  <c r="AD47"/>
  <c r="AH47"/>
  <c r="AE47"/>
  <c r="AI47"/>
  <c r="AL47"/>
  <c r="AB47"/>
  <c r="Z60"/>
  <c r="AC60"/>
  <c r="AA60"/>
  <c r="AB60"/>
  <c r="Z62"/>
  <c r="AC62"/>
  <c r="AA62"/>
  <c r="AB62"/>
  <c r="Z64"/>
  <c r="AC64"/>
  <c r="AA64"/>
  <c r="AB64"/>
  <c r="AA42"/>
  <c r="AF42"/>
  <c r="AJ42"/>
  <c r="Z42"/>
  <c r="AC42"/>
  <c r="AG42"/>
  <c r="AK42"/>
  <c r="AM42"/>
  <c r="AD42"/>
  <c r="AH42"/>
  <c r="AE42"/>
  <c r="AI42"/>
  <c r="AL42"/>
  <c r="AB42"/>
  <c r="AA37"/>
  <c r="AF37"/>
  <c r="AJ37"/>
  <c r="Z37"/>
  <c r="AC37"/>
  <c r="AG37"/>
  <c r="AK37"/>
  <c r="AM37"/>
  <c r="AD37"/>
  <c r="AH37"/>
  <c r="AE37"/>
  <c r="AI37"/>
  <c r="AL37"/>
  <c r="AB37"/>
  <c r="Z100"/>
  <c r="AC100"/>
  <c r="AA100"/>
  <c r="AB100"/>
  <c r="AA46"/>
  <c r="AF46"/>
  <c r="AJ46"/>
  <c r="Z46"/>
  <c r="AC46"/>
  <c r="AG46"/>
  <c r="AK46"/>
  <c r="AM46"/>
  <c r="AD46"/>
  <c r="AH46"/>
  <c r="AE46"/>
  <c r="AI46"/>
  <c r="AL46"/>
  <c r="AB46"/>
  <c r="Z127"/>
  <c r="AC127"/>
  <c r="AA127"/>
  <c r="AB127"/>
  <c r="Z134"/>
  <c r="AC134"/>
  <c r="AA134"/>
  <c r="AB134"/>
  <c r="Z136"/>
  <c r="AC136"/>
  <c r="AA136"/>
  <c r="AB136"/>
  <c r="Z80"/>
  <c r="AC80"/>
  <c r="AA80"/>
  <c r="AB80"/>
  <c r="Z132"/>
  <c r="AC132"/>
  <c r="AA132"/>
  <c r="AB132"/>
  <c r="Z82"/>
  <c r="AC82"/>
  <c r="AA82"/>
  <c r="AB82"/>
  <c r="AA41"/>
  <c r="AF41"/>
  <c r="AJ41"/>
  <c r="Z41"/>
  <c r="AC41"/>
  <c r="AG41"/>
  <c r="AK41"/>
  <c r="AM41"/>
  <c r="AD41"/>
  <c r="AH41"/>
  <c r="AE41"/>
  <c r="AI41"/>
  <c r="AL41"/>
  <c r="AB41"/>
  <c r="Z125"/>
  <c r="AC125"/>
  <c r="AA125"/>
  <c r="AB125"/>
  <c r="Z70"/>
  <c r="AC70"/>
  <c r="AA70"/>
  <c r="AB70"/>
  <c r="Z135"/>
  <c r="AC135"/>
  <c r="AA135"/>
  <c r="AB135"/>
  <c r="Z61"/>
  <c r="AC61"/>
  <c r="AA61"/>
  <c r="AB61"/>
  <c r="Z63"/>
  <c r="AC63"/>
  <c r="AA63"/>
  <c r="AB63"/>
  <c r="Z95"/>
  <c r="AC95"/>
  <c r="AA95"/>
  <c r="AB95"/>
  <c r="Z97"/>
  <c r="AC97"/>
  <c r="AA97"/>
  <c r="AB97"/>
  <c r="Z148"/>
  <c r="AC148"/>
  <c r="AA148"/>
  <c r="AB148"/>
  <c r="AA32"/>
  <c r="AF32"/>
  <c r="AJ32"/>
  <c r="Z32"/>
  <c r="AC32"/>
  <c r="AG32"/>
  <c r="AK32"/>
  <c r="AM32"/>
  <c r="AD32"/>
  <c r="AH32"/>
  <c r="AE32"/>
  <c r="AI32"/>
  <c r="AL32"/>
  <c r="AB32"/>
  <c r="Z130"/>
  <c r="AC130"/>
  <c r="AA130"/>
  <c r="AB130"/>
  <c r="Z129"/>
  <c r="AC129"/>
  <c r="AA129"/>
  <c r="AB129"/>
  <c r="Z92"/>
  <c r="AC92"/>
  <c r="AA92"/>
  <c r="AB92"/>
  <c r="AA31"/>
  <c r="AF31"/>
  <c r="AJ31"/>
  <c r="Z31"/>
  <c r="AC31"/>
  <c r="AG31"/>
  <c r="AK31"/>
  <c r="AM31"/>
  <c r="AD31"/>
  <c r="AH31"/>
  <c r="AE31"/>
  <c r="AI31"/>
  <c r="AL31"/>
  <c r="AB31"/>
  <c r="Z101"/>
  <c r="AC101"/>
  <c r="AA101"/>
  <c r="AB101"/>
  <c r="AA35"/>
  <c r="AF35"/>
  <c r="AJ35"/>
  <c r="Z35"/>
  <c r="AC35"/>
  <c r="AG35"/>
  <c r="AK35"/>
  <c r="AM35"/>
  <c r="AD35"/>
  <c r="AH35"/>
  <c r="AE35"/>
  <c r="AI35"/>
  <c r="AL35"/>
  <c r="AB35"/>
  <c r="Z119"/>
  <c r="AC119"/>
  <c r="AA119"/>
  <c r="AB119"/>
  <c r="Z118"/>
  <c r="AC118"/>
  <c r="AA118"/>
  <c r="AB118"/>
  <c r="AA38"/>
  <c r="AF38"/>
  <c r="AJ38"/>
  <c r="Z38"/>
  <c r="AC38"/>
  <c r="AG38"/>
  <c r="AK38"/>
  <c r="AM38"/>
  <c r="AD38"/>
  <c r="AH38"/>
  <c r="AE38"/>
  <c r="AI38"/>
  <c r="AL38"/>
  <c r="AB38"/>
  <c r="Z77"/>
  <c r="AC77"/>
  <c r="AA77"/>
  <c r="AB77"/>
  <c r="Z109"/>
  <c r="AC109"/>
  <c r="AA109"/>
  <c r="AB109"/>
  <c r="AA30"/>
  <c r="AF30"/>
  <c r="AJ30"/>
  <c r="Z30"/>
  <c r="AC30"/>
  <c r="AG30"/>
  <c r="AK30"/>
  <c r="AM30"/>
  <c r="AD30"/>
  <c r="AH30"/>
  <c r="AE30"/>
  <c r="AI30"/>
  <c r="AL30"/>
  <c r="AB30"/>
  <c r="Z85"/>
  <c r="AC85"/>
  <c r="AA85"/>
  <c r="AB85"/>
  <c r="AA29"/>
  <c r="AF29"/>
  <c r="AJ29"/>
  <c r="Z29"/>
  <c r="AC29"/>
  <c r="AG29"/>
  <c r="AK29"/>
  <c r="AM29"/>
  <c r="AD29"/>
  <c r="AH29"/>
  <c r="AE29"/>
  <c r="AI29"/>
  <c r="AL29"/>
  <c r="AB29"/>
  <c r="Z144"/>
  <c r="AC144"/>
  <c r="AA144"/>
  <c r="AB144"/>
  <c r="Z79"/>
  <c r="AC79"/>
  <c r="AA79"/>
  <c r="AB79"/>
  <c r="AA36"/>
  <c r="AF36"/>
  <c r="AJ36"/>
  <c r="Z36"/>
  <c r="AC36"/>
  <c r="AG36"/>
  <c r="AK36"/>
  <c r="AM36"/>
  <c r="AD36"/>
  <c r="AH36"/>
  <c r="AE36"/>
  <c r="AI36"/>
  <c r="AL36"/>
  <c r="AB36"/>
  <c r="Z71"/>
  <c r="AC71"/>
  <c r="AA71"/>
  <c r="AB71"/>
  <c r="Z88"/>
  <c r="AC88"/>
  <c r="AA88"/>
  <c r="AB88"/>
  <c r="Z126"/>
  <c r="AC126"/>
  <c r="AA126"/>
  <c r="AB126"/>
  <c r="AA28"/>
  <c r="AF28"/>
  <c r="AJ28"/>
  <c r="Z28"/>
  <c r="AC28"/>
  <c r="AG28"/>
  <c r="AK28"/>
  <c r="AM28"/>
  <c r="AD28"/>
  <c r="AH28"/>
  <c r="AE28"/>
  <c r="AI28"/>
  <c r="AL28"/>
  <c r="AB28"/>
  <c r="Z128"/>
  <c r="AC128"/>
  <c r="AA128"/>
  <c r="AB128"/>
  <c r="Z140"/>
  <c r="AC140"/>
  <c r="AA140"/>
  <c r="AB140"/>
  <c r="Z154"/>
  <c r="AC154"/>
  <c r="AA154"/>
  <c r="AB154"/>
  <c r="Z96"/>
  <c r="AC96"/>
  <c r="AA96"/>
  <c r="AB96"/>
  <c r="Z69"/>
  <c r="AC69"/>
  <c r="AA69"/>
  <c r="AB69"/>
  <c r="Z86"/>
  <c r="AC86"/>
  <c r="AA86"/>
  <c r="AB86"/>
  <c r="AA27"/>
  <c r="AF27"/>
  <c r="AJ27"/>
  <c r="Z27"/>
  <c r="AC27"/>
  <c r="AG27"/>
  <c r="AK27"/>
  <c r="AM27"/>
  <c r="AD27"/>
  <c r="AH27"/>
  <c r="AE27"/>
  <c r="AI27"/>
  <c r="AL27"/>
  <c r="AB27"/>
  <c r="AA34"/>
  <c r="AF34"/>
  <c r="AJ34"/>
  <c r="Z34"/>
  <c r="AC34"/>
  <c r="AG34"/>
  <c r="AK34"/>
  <c r="AM34"/>
  <c r="AD34"/>
  <c r="AH34"/>
  <c r="AE34"/>
  <c r="AI34"/>
  <c r="AL34"/>
  <c r="AB34"/>
  <c r="Z93"/>
  <c r="AC93"/>
  <c r="AA93"/>
  <c r="AB93"/>
  <c r="AA25"/>
  <c r="AF25"/>
  <c r="AJ25"/>
  <c r="Z25"/>
  <c r="AC25"/>
  <c r="AG25"/>
  <c r="AK25"/>
  <c r="AM25"/>
  <c r="AD25"/>
  <c r="AH25"/>
  <c r="AE25"/>
  <c r="AI25"/>
  <c r="AL25"/>
  <c r="AB25"/>
  <c r="AA21"/>
  <c r="AF21"/>
  <c r="AJ21"/>
  <c r="Z21"/>
  <c r="AC21"/>
  <c r="AG21"/>
  <c r="AK21"/>
  <c r="AM21"/>
  <c r="AD21"/>
  <c r="AH21"/>
  <c r="AE21"/>
  <c r="AI21"/>
  <c r="AL21"/>
  <c r="AB21"/>
  <c r="Z90"/>
  <c r="AC90"/>
  <c r="AA90"/>
  <c r="AB90"/>
  <c r="AA26"/>
  <c r="AF26"/>
  <c r="AJ26"/>
  <c r="Z26"/>
  <c r="AC26"/>
  <c r="AG26"/>
  <c r="AK26"/>
  <c r="AM26"/>
  <c r="AD26"/>
  <c r="AH26"/>
  <c r="AE26"/>
  <c r="AI26"/>
  <c r="AL26"/>
  <c r="AB26"/>
  <c r="AA24"/>
  <c r="AF24"/>
  <c r="AJ24"/>
  <c r="Z24"/>
  <c r="AC24"/>
  <c r="AG24"/>
  <c r="AK24"/>
  <c r="AM24"/>
  <c r="AD24"/>
  <c r="AH24"/>
  <c r="AE24"/>
  <c r="AI24"/>
  <c r="AL24"/>
  <c r="AB24"/>
  <c r="Z153"/>
  <c r="AC153"/>
  <c r="AA153"/>
  <c r="AB153"/>
  <c r="AA33"/>
  <c r="AF33"/>
  <c r="AJ33"/>
  <c r="Z33"/>
  <c r="AC33"/>
  <c r="AG33"/>
  <c r="AK33"/>
  <c r="AM33"/>
  <c r="AD33"/>
  <c r="AH33"/>
  <c r="AE33"/>
  <c r="AI33"/>
  <c r="AL33"/>
  <c r="AB33"/>
  <c r="Z120"/>
  <c r="AC120"/>
  <c r="AA120"/>
  <c r="AB120"/>
  <c r="AA23"/>
  <c r="AF23"/>
  <c r="AJ23"/>
  <c r="Z23"/>
  <c r="AC23"/>
  <c r="AG23"/>
  <c r="AK23"/>
  <c r="AM23"/>
  <c r="AD23"/>
  <c r="AH23"/>
  <c r="AE23"/>
  <c r="AI23"/>
  <c r="AL23"/>
  <c r="AB23"/>
  <c r="Z99"/>
  <c r="AC99"/>
  <c r="AA99"/>
  <c r="AB99"/>
  <c r="Z91"/>
  <c r="AC91"/>
  <c r="AA91"/>
  <c r="AB91"/>
  <c r="Z94"/>
  <c r="AC94"/>
  <c r="AA94"/>
  <c r="AB94"/>
  <c r="AA19"/>
  <c r="AF19"/>
  <c r="AJ19"/>
  <c r="Z19"/>
  <c r="AC19"/>
  <c r="AG19"/>
  <c r="AK19"/>
  <c r="AM19"/>
  <c r="AD19"/>
  <c r="AH19"/>
  <c r="AE19"/>
  <c r="AI19"/>
  <c r="AL19"/>
  <c r="AB19"/>
  <c r="AA17"/>
  <c r="AF17"/>
  <c r="AJ17"/>
  <c r="Z17"/>
  <c r="AC17"/>
  <c r="AG17"/>
  <c r="AK17"/>
  <c r="AM17"/>
  <c r="AD17"/>
  <c r="AH17"/>
  <c r="AE17"/>
  <c r="AI17"/>
  <c r="AL17"/>
  <c r="AB17"/>
  <c r="AA20"/>
  <c r="AF20"/>
  <c r="AJ20"/>
  <c r="Z20"/>
  <c r="AC20"/>
  <c r="AG20"/>
  <c r="AK20"/>
  <c r="AM20"/>
  <c r="AD20"/>
  <c r="AH20"/>
  <c r="AE20"/>
  <c r="AI20"/>
  <c r="AL20"/>
  <c r="AB20"/>
  <c r="AA15"/>
  <c r="AF15"/>
  <c r="AJ15"/>
  <c r="Z15"/>
  <c r="AC15"/>
  <c r="AG15"/>
  <c r="AK15"/>
  <c r="AM15"/>
  <c r="AD15"/>
  <c r="AH15"/>
  <c r="AE15"/>
  <c r="AI15"/>
  <c r="AL15"/>
  <c r="AB15"/>
  <c r="AA16"/>
  <c r="AF16"/>
  <c r="AJ16"/>
  <c r="Z16"/>
  <c r="AC16"/>
  <c r="AG16"/>
  <c r="AK16"/>
  <c r="AM16"/>
  <c r="AD16"/>
  <c r="AH16"/>
  <c r="AE16"/>
  <c r="AI16"/>
  <c r="AL16"/>
  <c r="AB16"/>
  <c r="AA13"/>
  <c r="AF13"/>
  <c r="AJ13"/>
  <c r="Z13"/>
  <c r="AC13"/>
  <c r="AG13"/>
  <c r="AK13"/>
  <c r="AM13"/>
  <c r="AD13"/>
  <c r="AH13"/>
  <c r="AE13"/>
  <c r="AI13"/>
  <c r="AL13"/>
  <c r="AB13"/>
  <c r="AA22"/>
  <c r="AF22"/>
  <c r="AJ22"/>
  <c r="Z22"/>
  <c r="AC22"/>
  <c r="AG22"/>
  <c r="AK22"/>
  <c r="AM22"/>
  <c r="AD22"/>
  <c r="AH22"/>
  <c r="AE22"/>
  <c r="AI22"/>
  <c r="AL22"/>
  <c r="AB22"/>
  <c r="AA18"/>
  <c r="AF18"/>
  <c r="AJ18"/>
  <c r="Z18"/>
  <c r="AC18"/>
  <c r="AG18"/>
  <c r="AK18"/>
  <c r="AM18"/>
  <c r="AD18"/>
  <c r="AH18"/>
  <c r="AE18"/>
  <c r="AI18"/>
  <c r="AL18"/>
  <c r="AB18"/>
  <c r="AA12"/>
  <c r="AF12"/>
  <c r="AJ12"/>
  <c r="Z12"/>
  <c r="AC12"/>
  <c r="AG12"/>
  <c r="AK12"/>
  <c r="AM12"/>
  <c r="AD12"/>
  <c r="AH12"/>
  <c r="AE12"/>
  <c r="AI12"/>
  <c r="AL12"/>
  <c r="AB12"/>
  <c r="AA9"/>
  <c r="AF9"/>
  <c r="AJ9"/>
  <c r="Z9"/>
  <c r="AC9"/>
  <c r="AG9"/>
  <c r="AK9"/>
  <c r="AM9"/>
  <c r="AD9"/>
  <c r="AH9"/>
  <c r="AE9"/>
  <c r="AI9"/>
  <c r="AL9"/>
  <c r="AB9"/>
  <c r="AA11"/>
  <c r="AF11"/>
  <c r="AJ11"/>
  <c r="Z11"/>
  <c r="AC11"/>
  <c r="AG11"/>
  <c r="AK11"/>
  <c r="AM11"/>
  <c r="AD11"/>
  <c r="AH11"/>
  <c r="AE11"/>
  <c r="AI11"/>
  <c r="AL11"/>
  <c r="AB11"/>
  <c r="AA7"/>
  <c r="AF7"/>
  <c r="AJ7"/>
  <c r="Z7"/>
  <c r="AC7"/>
  <c r="AG7"/>
  <c r="AK7"/>
  <c r="AM7"/>
  <c r="AD7"/>
  <c r="AH7"/>
  <c r="AE7"/>
  <c r="AI7"/>
  <c r="AL7"/>
  <c r="AB7"/>
  <c r="AA4"/>
  <c r="AF4"/>
  <c r="AJ4"/>
  <c r="Z4"/>
  <c r="AC4"/>
  <c r="AG4"/>
  <c r="AK4"/>
  <c r="AM4"/>
  <c r="AD4"/>
  <c r="AH4"/>
  <c r="AE4"/>
  <c r="AI4"/>
  <c r="AL4"/>
  <c r="AB4"/>
  <c r="AA10"/>
  <c r="AF10"/>
  <c r="AJ10"/>
  <c r="Z10"/>
  <c r="AC10"/>
  <c r="AG10"/>
  <c r="AK10"/>
  <c r="AM10"/>
  <c r="AD10"/>
  <c r="AH10"/>
  <c r="AE10"/>
  <c r="AI10"/>
  <c r="AL10"/>
  <c r="AB10"/>
  <c r="AA5"/>
  <c r="AF5"/>
  <c r="AJ5"/>
  <c r="Z5"/>
  <c r="AC5"/>
  <c r="AG5"/>
  <c r="AK5"/>
  <c r="AM5"/>
  <c r="AD5"/>
  <c r="AH5"/>
  <c r="AE5"/>
  <c r="AI5"/>
  <c r="AL5"/>
  <c r="AB5"/>
  <c r="AA6"/>
  <c r="AF6"/>
  <c r="AJ6"/>
  <c r="Z6"/>
  <c r="AC6"/>
  <c r="AG6"/>
  <c r="AK6"/>
  <c r="AM6"/>
  <c r="AD6"/>
  <c r="AH6"/>
  <c r="AE6"/>
  <c r="AI6"/>
  <c r="AL6"/>
  <c r="AB6"/>
  <c r="AA8"/>
  <c r="AF8"/>
  <c r="AJ8"/>
  <c r="Z8"/>
  <c r="AC8"/>
  <c r="AG8"/>
  <c r="AK8"/>
  <c r="AM8"/>
  <c r="AD8"/>
  <c r="AH8"/>
  <c r="AE8"/>
  <c r="AI8"/>
  <c r="AL8"/>
  <c r="AB8"/>
  <c r="AA2"/>
  <c r="AF2"/>
  <c r="AJ2"/>
  <c r="Z2"/>
  <c r="AC2"/>
  <c r="AG2"/>
  <c r="AK2"/>
  <c r="AM2"/>
  <c r="AD2"/>
  <c r="AH2"/>
  <c r="AE2"/>
  <c r="AI2"/>
  <c r="AL2"/>
  <c r="AB2"/>
  <c r="AA3"/>
  <c r="AF3"/>
  <c r="AJ3"/>
  <c r="Z3"/>
  <c r="AC3"/>
  <c r="AG3"/>
  <c r="AK3"/>
  <c r="AM3"/>
  <c r="AD3"/>
  <c r="AH3"/>
  <c r="AE3"/>
  <c r="AI3"/>
  <c r="AL3"/>
  <c r="AB3"/>
  <c r="AA65"/>
  <c r="Z65"/>
  <c r="AB65"/>
  <c r="AA67"/>
  <c r="Z67"/>
  <c r="AB67"/>
  <c r="Z75"/>
  <c r="AC75"/>
  <c r="AA75"/>
  <c r="AB75"/>
  <c r="AA83"/>
  <c r="Z83"/>
  <c r="AB83"/>
  <c r="AA89"/>
  <c r="Z89"/>
  <c r="AB89"/>
  <c r="AA150"/>
  <c r="Z150"/>
  <c r="AB150"/>
  <c r="AA151"/>
  <c r="Z151"/>
  <c r="AB151"/>
  <c r="M63" i="4"/>
  <c r="M60"/>
  <c r="M62"/>
  <c r="M56"/>
  <c r="M16"/>
  <c r="M15"/>
  <c r="M7"/>
  <c r="M12"/>
  <c r="M18"/>
  <c r="M42"/>
  <c r="M38"/>
  <c r="M19"/>
  <c r="M20"/>
  <c r="M34"/>
  <c r="M29"/>
  <c r="M61"/>
  <c r="M49"/>
  <c r="M46"/>
  <c r="M41"/>
  <c r="M53"/>
  <c r="M51"/>
  <c r="M54"/>
  <c r="M55"/>
  <c r="M47"/>
  <c r="M45"/>
  <c r="M59"/>
  <c r="M50"/>
  <c r="M32"/>
  <c r="M39"/>
  <c r="M44"/>
  <c r="M33"/>
  <c r="M21"/>
  <c r="M57"/>
  <c r="M52"/>
  <c r="M37"/>
  <c r="M43"/>
  <c r="M58"/>
  <c r="M48"/>
  <c r="M40"/>
  <c r="M36"/>
  <c r="M22"/>
  <c r="M23"/>
  <c r="M31"/>
  <c r="M28"/>
  <c r="M30"/>
  <c r="M24"/>
  <c r="M25"/>
  <c r="M3"/>
  <c r="M26"/>
  <c r="M14"/>
  <c r="M10"/>
  <c r="M35"/>
  <c r="M27"/>
  <c r="M6"/>
  <c r="M11"/>
  <c r="M8"/>
  <c r="M5"/>
  <c r="M13"/>
  <c r="M4"/>
  <c r="M2"/>
  <c r="M17"/>
  <c r="M9"/>
</calcChain>
</file>

<file path=xl/sharedStrings.xml><?xml version="1.0" encoding="utf-8"?>
<sst xmlns="http://schemas.openxmlformats.org/spreadsheetml/2006/main" count="1773" uniqueCount="859">
  <si>
    <t>gj436</t>
    <phoneticPr fontId="3" type="noConversion"/>
  </si>
  <si>
    <t>GJ436b</t>
    <phoneticPr fontId="3" type="noConversion"/>
  </si>
  <si>
    <t>A&amp;A</t>
    <phoneticPr fontId="3" type="noConversion"/>
  </si>
  <si>
    <t>Demory, B., Gillon, M., et al.</t>
    <phoneticPr fontId="3" type="noConversion"/>
  </si>
  <si>
    <t>Nature</t>
    <phoneticPr fontId="3" type="noConversion"/>
  </si>
  <si>
    <t>Harrington, J., Luszcz, S., et al.</t>
    <phoneticPr fontId="3" type="noConversion"/>
  </si>
  <si>
    <t>HD149026b</t>
    <phoneticPr fontId="3" type="noConversion"/>
  </si>
  <si>
    <t>hd149026</t>
    <phoneticPr fontId="3" type="noConversion"/>
  </si>
  <si>
    <t>Charbonneau, D., Knutson, H., et al.</t>
  </si>
  <si>
    <t>Charbonneau, D., Knutson, H., et al.</t>
    <phoneticPr fontId="3" type="noConversion"/>
  </si>
  <si>
    <t>I3.6</t>
    <phoneticPr fontId="3" type="noConversion"/>
  </si>
  <si>
    <t>Spitzer-MIPS</t>
    <phoneticPr fontId="3" type="noConversion"/>
  </si>
  <si>
    <t>Spitzer-IRS</t>
    <phoneticPr fontId="3" type="noConversion"/>
  </si>
  <si>
    <t>Spitzer-IRS</t>
    <phoneticPr fontId="3" type="noConversion"/>
  </si>
  <si>
    <t>IRS</t>
    <phoneticPr fontId="3" type="noConversion"/>
  </si>
  <si>
    <t>Knutson, H., Charbonneau, D., et al.</t>
    <phoneticPr fontId="3" type="noConversion"/>
  </si>
  <si>
    <t>TrES-4</t>
    <phoneticPr fontId="3" type="noConversion"/>
  </si>
  <si>
    <t>tres4</t>
    <phoneticPr fontId="3" type="noConversion"/>
  </si>
  <si>
    <t>TrES-4</t>
    <phoneticPr fontId="3" type="noConversion"/>
  </si>
  <si>
    <t>Grillmair, C., Charbonneau, D., et al.</t>
    <phoneticPr fontId="3" type="noConversion"/>
  </si>
  <si>
    <t>Richardson, L., Deming, D., et al.</t>
    <phoneticPr fontId="3" type="noConversion"/>
  </si>
  <si>
    <t>de Mooij, E., de Kok, R., Nefs, S., Snellen, I.</t>
    <phoneticPr fontId="3" type="noConversion"/>
  </si>
  <si>
    <t>LIRIS</t>
    <phoneticPr fontId="3" type="noConversion"/>
  </si>
  <si>
    <t>Ks</t>
    <phoneticPr fontId="3" type="noConversion"/>
  </si>
  <si>
    <t>SNR</t>
    <phoneticPr fontId="3" type="noConversion"/>
  </si>
  <si>
    <t>Grd/Spc</t>
    <phoneticPr fontId="3" type="noConversion"/>
  </si>
  <si>
    <t>Space</t>
    <phoneticPr fontId="3" type="noConversion"/>
  </si>
  <si>
    <t>Ground</t>
    <phoneticPr fontId="3" type="noConversion"/>
  </si>
  <si>
    <t>Machalek</t>
    <phoneticPr fontId="3" type="noConversion"/>
  </si>
  <si>
    <t>xo2</t>
    <phoneticPr fontId="3" type="noConversion"/>
  </si>
  <si>
    <t>hd209458</t>
    <phoneticPr fontId="3" type="noConversion"/>
  </si>
  <si>
    <t>Knutson</t>
    <phoneticPr fontId="3" type="noConversion"/>
  </si>
  <si>
    <t>hd189733</t>
  </si>
  <si>
    <t>hd189733</t>
    <phoneticPr fontId="3" type="noConversion"/>
  </si>
  <si>
    <t>hatp7</t>
    <phoneticPr fontId="3" type="noConversion"/>
  </si>
  <si>
    <t>Kepler</t>
    <phoneticPr fontId="3" type="noConversion"/>
  </si>
  <si>
    <t>Kepler</t>
    <phoneticPr fontId="3" type="noConversion"/>
  </si>
  <si>
    <t>Borucki</t>
    <phoneticPr fontId="3" type="noConversion"/>
  </si>
  <si>
    <t>HRI</t>
    <phoneticPr fontId="3" type="noConversion"/>
  </si>
  <si>
    <t>hatp1</t>
  </si>
  <si>
    <t>hatp1</t>
    <phoneticPr fontId="3" type="noConversion"/>
  </si>
  <si>
    <t>Nature</t>
    <phoneticPr fontId="3" type="noConversion"/>
  </si>
  <si>
    <t>Deming, D., Seager, S., et al.</t>
    <phoneticPr fontId="3" type="noConversion"/>
  </si>
  <si>
    <t>MIPS</t>
    <phoneticPr fontId="3" type="noConversion"/>
  </si>
  <si>
    <t>Gillon, M., Lanotte, A., et al.</t>
    <phoneticPr fontId="3" type="noConversion"/>
  </si>
  <si>
    <t>A&amp;A</t>
    <phoneticPr fontId="3" type="noConversion"/>
  </si>
  <si>
    <t>HAT-P-1b</t>
  </si>
  <si>
    <t>HAT-P-1b</t>
    <phoneticPr fontId="3" type="noConversion"/>
  </si>
  <si>
    <t>HD189733b</t>
  </si>
  <si>
    <t>HD189733b</t>
    <phoneticPr fontId="3" type="noConversion"/>
  </si>
  <si>
    <t>HD209458b</t>
    <phoneticPr fontId="3" type="noConversion"/>
  </si>
  <si>
    <t>Todorov, K., Deming, D., et al.</t>
  </si>
  <si>
    <t>Todorov, K., Deming, D., et al.</t>
    <phoneticPr fontId="3" type="noConversion"/>
  </si>
  <si>
    <t>Snellen</t>
    <phoneticPr fontId="3" type="noConversion"/>
  </si>
  <si>
    <t>Deming, D., Harrington, J., Seager, S., Richardson, J.</t>
    <phoneticPr fontId="3" type="noConversion"/>
  </si>
  <si>
    <t>HD189733b</t>
    <phoneticPr fontId="3" type="noConversion"/>
  </si>
  <si>
    <t>IRS</t>
    <phoneticPr fontId="3" type="noConversion"/>
  </si>
  <si>
    <t>Spitzer-MIPS</t>
    <phoneticPr fontId="3" type="noConversion"/>
  </si>
  <si>
    <t>EPOXI-HRI</t>
    <phoneticPr fontId="3" type="noConversion"/>
  </si>
  <si>
    <t>Spitzer-IRS</t>
    <phoneticPr fontId="3" type="noConversion"/>
  </si>
  <si>
    <t>Deming, D., Harrington, J., Laughlin, G., et al.</t>
    <phoneticPr fontId="3" type="noConversion"/>
  </si>
  <si>
    <t>Smith, A., Anderson, D., et al.</t>
    <phoneticPr fontId="3" type="noConversion"/>
  </si>
  <si>
    <t>wasp33</t>
    <phoneticPr fontId="3" type="noConversion"/>
  </si>
  <si>
    <t>ACAM</t>
    <phoneticPr fontId="3" type="noConversion"/>
  </si>
  <si>
    <t>S[III]</t>
    <phoneticPr fontId="3" type="noConversion"/>
  </si>
  <si>
    <t>J</t>
    <phoneticPr fontId="3" type="noConversion"/>
  </si>
  <si>
    <t>Ks</t>
    <phoneticPr fontId="3" type="noConversion"/>
  </si>
  <si>
    <t>CoRoT-2b</t>
    <phoneticPr fontId="3" type="noConversion"/>
  </si>
  <si>
    <t>OGLE-TR-56b</t>
    <phoneticPr fontId="3" type="noConversion"/>
  </si>
  <si>
    <t>TrES-2</t>
    <phoneticPr fontId="3" type="noConversion"/>
  </si>
  <si>
    <t>TrES-3</t>
    <phoneticPr fontId="3" type="noConversion"/>
  </si>
  <si>
    <t>WASP-12b</t>
    <phoneticPr fontId="3" type="noConversion"/>
  </si>
  <si>
    <t>WASP-19b</t>
    <phoneticPr fontId="3" type="noConversion"/>
  </si>
  <si>
    <t>WASP-33b</t>
    <phoneticPr fontId="3" type="noConversion"/>
  </si>
  <si>
    <t>WASP-4b</t>
    <phoneticPr fontId="3" type="noConversion"/>
  </si>
  <si>
    <t>K</t>
    <phoneticPr fontId="3" type="noConversion"/>
  </si>
  <si>
    <t>ogle113</t>
    <phoneticPr fontId="3" type="noConversion"/>
  </si>
  <si>
    <t>Snellen</t>
    <phoneticPr fontId="3" type="noConversion"/>
  </si>
  <si>
    <t>OGLE-TR-111b</t>
    <phoneticPr fontId="3" type="noConversion"/>
  </si>
  <si>
    <t>AJ</t>
    <phoneticPr fontId="3" type="noConversion"/>
  </si>
  <si>
    <t>Croll, B., Lafreniere, D., et al.</t>
    <phoneticPr fontId="3" type="noConversion"/>
  </si>
  <si>
    <t>wasp43</t>
    <phoneticPr fontId="3" type="noConversion"/>
  </si>
  <si>
    <t>K7V</t>
    <phoneticPr fontId="3" type="noConversion"/>
  </si>
  <si>
    <t>10 19 38</t>
    <phoneticPr fontId="3" type="noConversion"/>
  </si>
  <si>
    <t>-09 48 23</t>
    <phoneticPr fontId="3" type="noConversion"/>
  </si>
  <si>
    <t>WASP-43 b</t>
    <phoneticPr fontId="3" type="noConversion"/>
  </si>
  <si>
    <t>A&amp;A</t>
    <phoneticPr fontId="3" type="noConversion"/>
  </si>
  <si>
    <t>Alonso, R., Alapini, A., et al.</t>
    <phoneticPr fontId="3" type="noConversion"/>
  </si>
  <si>
    <t>tres1</t>
    <phoneticPr fontId="3" type="noConversion"/>
  </si>
  <si>
    <t>ApJ</t>
    <phoneticPr fontId="3" type="noConversion"/>
  </si>
  <si>
    <t>Charbonneau, D., Allen, L., et al.</t>
    <phoneticPr fontId="3" type="noConversion"/>
  </si>
  <si>
    <t>IRAC</t>
    <phoneticPr fontId="3" type="noConversion"/>
  </si>
  <si>
    <t>IRAC</t>
    <phoneticPr fontId="3" type="noConversion"/>
  </si>
  <si>
    <t>TrES-1</t>
    <phoneticPr fontId="3" type="noConversion"/>
  </si>
  <si>
    <t>I4.5</t>
    <phoneticPr fontId="3" type="noConversion"/>
  </si>
  <si>
    <t>I8.0</t>
    <phoneticPr fontId="3" type="noConversion"/>
  </si>
  <si>
    <t>I5.6</t>
    <phoneticPr fontId="3" type="noConversion"/>
  </si>
  <si>
    <t>ApJ</t>
    <phoneticPr fontId="3" type="noConversion"/>
  </si>
  <si>
    <t>Christiansen, J., Ballard, S., et al.</t>
    <phoneticPr fontId="3" type="noConversion"/>
  </si>
  <si>
    <t>xo1</t>
    <phoneticPr fontId="3" type="noConversion"/>
  </si>
  <si>
    <t>LIRIS</t>
    <phoneticPr fontId="3" type="noConversion"/>
  </si>
  <si>
    <t>I3.6</t>
    <phoneticPr fontId="3" type="noConversion"/>
  </si>
  <si>
    <t>I4.5</t>
    <phoneticPr fontId="3" type="noConversion"/>
  </si>
  <si>
    <t>IRAC</t>
  </si>
  <si>
    <t>IRAC</t>
    <phoneticPr fontId="3" type="noConversion"/>
  </si>
  <si>
    <t>IRAC</t>
    <phoneticPr fontId="3" type="noConversion"/>
  </si>
  <si>
    <t>ApJ</t>
    <phoneticPr fontId="3" type="noConversion"/>
  </si>
  <si>
    <t>Beerer, I., Knutson, H., et al.</t>
    <phoneticPr fontId="3" type="noConversion"/>
  </si>
  <si>
    <t>corot1</t>
    <phoneticPr fontId="3" type="noConversion"/>
  </si>
  <si>
    <t>NB2090</t>
    <phoneticPr fontId="3" type="noConversion"/>
  </si>
  <si>
    <t>Gillon, M., Demory, B., et al.</t>
    <phoneticPr fontId="3" type="noConversion"/>
  </si>
  <si>
    <t>HAWK-I</t>
    <phoneticPr fontId="3" type="noConversion"/>
  </si>
  <si>
    <t>corot1</t>
    <phoneticPr fontId="3" type="noConversion"/>
  </si>
  <si>
    <t>NICFPS</t>
    <phoneticPr fontId="3" type="noConversion"/>
  </si>
  <si>
    <t>Rogers, J., Apai, D., et al.</t>
    <phoneticPr fontId="3" type="noConversion"/>
  </si>
  <si>
    <t>Deming, D., Knutson, H., et al.</t>
    <phoneticPr fontId="3" type="noConversion"/>
  </si>
  <si>
    <t>I8.0</t>
    <phoneticPr fontId="3" type="noConversion"/>
  </si>
  <si>
    <t>wasp19</t>
    <phoneticPr fontId="3" type="noConversion"/>
  </si>
  <si>
    <t>H</t>
    <phoneticPr fontId="3" type="noConversion"/>
  </si>
  <si>
    <t>H</t>
    <phoneticPr fontId="3" type="noConversion"/>
  </si>
  <si>
    <t>HAWK-I</t>
    <phoneticPr fontId="3" type="noConversion"/>
  </si>
  <si>
    <t>Anderson, D., Gillon, M., et al.</t>
    <phoneticPr fontId="3" type="noConversion"/>
  </si>
  <si>
    <t>MNRAS</t>
    <phoneticPr fontId="3" type="noConversion"/>
  </si>
  <si>
    <t>Gibson, N., Aigrain, S., et al.</t>
    <phoneticPr fontId="3" type="noConversion"/>
  </si>
  <si>
    <t>tres2</t>
    <phoneticPr fontId="3" type="noConversion"/>
  </si>
  <si>
    <t>WIRCam</t>
    <phoneticPr fontId="3" type="noConversion"/>
  </si>
  <si>
    <t>Croll, B., Albert, L., et al.</t>
    <phoneticPr fontId="3" type="noConversion"/>
  </si>
  <si>
    <t>Croll, B., Jayawardhana, R., et al.</t>
    <phoneticPr fontId="3" type="noConversion"/>
  </si>
  <si>
    <t>BandWL</t>
    <phoneticPr fontId="3" type="noConversion"/>
  </si>
  <si>
    <t>CoRoT-1b</t>
    <phoneticPr fontId="3" type="noConversion"/>
  </si>
  <si>
    <t>corot1</t>
    <phoneticPr fontId="3" type="noConversion"/>
  </si>
  <si>
    <t>CoRoT-White</t>
    <phoneticPr fontId="3" type="noConversion"/>
  </si>
  <si>
    <t>Depth</t>
    <phoneticPr fontId="3" type="noConversion"/>
  </si>
  <si>
    <t>D_eu</t>
    <phoneticPr fontId="3" type="noConversion"/>
  </si>
  <si>
    <t>D_el</t>
    <phoneticPr fontId="3" type="noConversion"/>
  </si>
  <si>
    <t>hatp7</t>
    <phoneticPr fontId="3" type="noConversion"/>
  </si>
  <si>
    <t>EPOXI</t>
    <phoneticPr fontId="3" type="noConversion"/>
  </si>
  <si>
    <t>HAT-P-7b</t>
    <phoneticPr fontId="3" type="noConversion"/>
  </si>
  <si>
    <t>CoRoT-Red</t>
    <phoneticPr fontId="3" type="noConversion"/>
  </si>
  <si>
    <t>ogle56</t>
    <phoneticPr fontId="3" type="noConversion"/>
  </si>
  <si>
    <t>z</t>
    <phoneticPr fontId="3" type="noConversion"/>
  </si>
  <si>
    <t>z</t>
    <phoneticPr fontId="3" type="noConversion"/>
  </si>
  <si>
    <t>Year</t>
    <phoneticPr fontId="3" type="noConversion"/>
  </si>
  <si>
    <t>Journal</t>
    <phoneticPr fontId="3" type="noConversion"/>
  </si>
  <si>
    <t>Authors</t>
    <phoneticPr fontId="3" type="noConversion"/>
  </si>
  <si>
    <t>wasp12</t>
    <phoneticPr fontId="3" type="noConversion"/>
  </si>
  <si>
    <t>ApJ</t>
  </si>
  <si>
    <t>ApJ</t>
    <phoneticPr fontId="3" type="noConversion"/>
  </si>
  <si>
    <t xml:space="preserve">Lopez-Morales, </t>
    <phoneticPr fontId="3" type="noConversion"/>
  </si>
  <si>
    <t>corot2</t>
    <phoneticPr fontId="3" type="noConversion"/>
  </si>
  <si>
    <t>A&amp;A</t>
    <phoneticPr fontId="3" type="noConversion"/>
  </si>
  <si>
    <t>tres3</t>
    <phoneticPr fontId="3" type="noConversion"/>
  </si>
  <si>
    <t>K</t>
    <phoneticPr fontId="3" type="noConversion"/>
  </si>
  <si>
    <t>A&amp;A</t>
    <phoneticPr fontId="3" type="noConversion"/>
  </si>
  <si>
    <t>de Mooij, E. &amp; Snellen, I.</t>
    <phoneticPr fontId="3" type="noConversion"/>
  </si>
  <si>
    <t>Sing, D. &amp; Lopez-Morales,M.</t>
    <phoneticPr fontId="3" type="noConversion"/>
  </si>
  <si>
    <t>Snellen, I., de Mooij, E., Albrecht, S.</t>
    <phoneticPr fontId="3" type="noConversion"/>
  </si>
  <si>
    <t>Nature</t>
    <phoneticPr fontId="3" type="noConversion"/>
  </si>
  <si>
    <t>A&amp;A</t>
    <phoneticPr fontId="3" type="noConversion"/>
  </si>
  <si>
    <t>Alonso, R., Guillot, T., et al.</t>
    <phoneticPr fontId="3" type="noConversion"/>
  </si>
  <si>
    <t>Ks</t>
    <phoneticPr fontId="3" type="noConversion"/>
  </si>
  <si>
    <t>Caceres, C., Ivanov, V., et al.</t>
    <phoneticPr fontId="3" type="noConversion"/>
  </si>
  <si>
    <t>Inst</t>
    <phoneticPr fontId="3" type="noConversion"/>
  </si>
  <si>
    <t>CoRoT</t>
    <phoneticPr fontId="3" type="noConversion"/>
  </si>
  <si>
    <t>ISAAC</t>
    <phoneticPr fontId="3" type="noConversion"/>
  </si>
  <si>
    <t>SPICam</t>
    <phoneticPr fontId="3" type="noConversion"/>
  </si>
  <si>
    <t>FORS2</t>
    <phoneticPr fontId="3" type="noConversion"/>
  </si>
  <si>
    <t>1101-Hellier</t>
    <phoneticPr fontId="3" type="noConversion"/>
  </si>
  <si>
    <t>1101-Smith</t>
    <phoneticPr fontId="3" type="noConversion"/>
  </si>
  <si>
    <t>wasp33</t>
    <phoneticPr fontId="3" type="noConversion"/>
  </si>
  <si>
    <t>WASP-33b</t>
    <phoneticPr fontId="3" type="noConversion"/>
  </si>
  <si>
    <t>S(III)</t>
    <phoneticPr fontId="3" type="noConversion"/>
  </si>
  <si>
    <t>S3_err</t>
    <phoneticPr fontId="3" type="noConversion"/>
  </si>
  <si>
    <t>Smith 2011</t>
    <phoneticPr fontId="3" type="noConversion"/>
  </si>
  <si>
    <t>1012-Bakos</t>
    <phoneticPr fontId="3" type="noConversion"/>
  </si>
  <si>
    <t>CoRoT-16 b</t>
    <phoneticPr fontId="3" type="noConversion"/>
  </si>
  <si>
    <t>CoRoT-17 b</t>
    <phoneticPr fontId="3" type="noConversion"/>
  </si>
  <si>
    <t>HAT-P-24 b</t>
    <phoneticPr fontId="3" type="noConversion"/>
  </si>
  <si>
    <t>HAT-P-25 b</t>
    <phoneticPr fontId="3" type="noConversion"/>
  </si>
  <si>
    <t>HAT-P-26 b</t>
    <phoneticPr fontId="3" type="noConversion"/>
  </si>
  <si>
    <t>HAT-P-27 b</t>
    <phoneticPr fontId="3" type="noConversion"/>
  </si>
  <si>
    <t>hd149026</t>
    <phoneticPr fontId="3" type="noConversion"/>
  </si>
  <si>
    <t>hd17156</t>
    <phoneticPr fontId="3" type="noConversion"/>
  </si>
  <si>
    <t>hd189733</t>
    <phoneticPr fontId="3" type="noConversion"/>
  </si>
  <si>
    <t>hd209458</t>
    <phoneticPr fontId="3" type="noConversion"/>
  </si>
  <si>
    <t>hd80606</t>
    <phoneticPr fontId="3" type="noConversion"/>
  </si>
  <si>
    <t>kepler10</t>
    <phoneticPr fontId="3" type="noConversion"/>
  </si>
  <si>
    <t>Rp/a</t>
    <phoneticPr fontId="3" type="noConversion"/>
  </si>
  <si>
    <t>Enoch 2010</t>
    <phoneticPr fontId="3" type="noConversion"/>
  </si>
  <si>
    <t>G4V</t>
    <phoneticPr fontId="3" type="noConversion"/>
  </si>
  <si>
    <t>HAT-P-23 b</t>
    <phoneticPr fontId="3" type="noConversion"/>
  </si>
  <si>
    <t>Qatar-1 b</t>
    <phoneticPr fontId="3" type="noConversion"/>
  </si>
  <si>
    <t>+30 29 19</t>
  </si>
  <si>
    <t>G3</t>
  </si>
  <si>
    <t>11 25 06</t>
  </si>
  <si>
    <t>+41 01 41</t>
  </si>
  <si>
    <t>10 22 44</t>
  </si>
  <si>
    <t>+50 07 42</t>
  </si>
  <si>
    <t>20 24 30</t>
  </si>
  <si>
    <t>+16 45 44</t>
  </si>
  <si>
    <t>07 15 18</t>
  </si>
  <si>
    <t>+14 15 44</t>
  </si>
  <si>
    <t>03 13 45</t>
  </si>
  <si>
    <t>+25 11 51</t>
  </si>
  <si>
    <t>K1</t>
  </si>
  <si>
    <t>14 51 04</t>
  </si>
  <si>
    <t>+05 56 50</t>
  </si>
  <si>
    <t>19 02 43</t>
  </si>
  <si>
    <t>+50 14 29</t>
  </si>
  <si>
    <t>Kepler-11 b</t>
  </si>
  <si>
    <t>19 48 28</t>
  </si>
  <si>
    <t>+41 54 33</t>
  </si>
  <si>
    <t>Kepler-11 c</t>
  </si>
  <si>
    <t>Kepler-11 d</t>
  </si>
  <si>
    <t>Kepler-11 e</t>
  </si>
  <si>
    <t>Kepler-11 f</t>
  </si>
  <si>
    <t>Kepler-11 g</t>
  </si>
  <si>
    <t>Kepler-9 b</t>
  </si>
  <si>
    <t>19 02 18</t>
  </si>
  <si>
    <t>+38 24 03</t>
  </si>
  <si>
    <t>Kepler-9 c</t>
  </si>
  <si>
    <t>Kepler-9 d</t>
  </si>
  <si>
    <t>KOI-428 b</t>
  </si>
  <si>
    <t>F5IV</t>
  </si>
  <si>
    <t>19 47 15</t>
  </si>
  <si>
    <t>+47 31 36</t>
  </si>
  <si>
    <t>F7</t>
  </si>
  <si>
    <t>F4</t>
  </si>
  <si>
    <t>WASP-23 b</t>
  </si>
  <si>
    <t>11 17 45</t>
  </si>
  <si>
    <t>-19 03 17</t>
  </si>
  <si>
    <t>WASP-32 b</t>
  </si>
  <si>
    <t>00 15 51</t>
  </si>
  <si>
    <t>+01 12 02</t>
  </si>
  <si>
    <t>WASP-34 b</t>
  </si>
  <si>
    <t>11 01 36</t>
  </si>
  <si>
    <t>23 51 38</t>
  </si>
  <si>
    <t>WASP-35 b</t>
  </si>
  <si>
    <t>WASP-37 b</t>
  </si>
  <si>
    <t>G2</t>
  </si>
  <si>
    <t>14 47 47</t>
  </si>
  <si>
    <t>+01 03 54</t>
  </si>
  <si>
    <t>WASP-38 b</t>
  </si>
  <si>
    <t>16 15 50</t>
  </si>
  <si>
    <t>+10 01 57</t>
  </si>
  <si>
    <t>WASP-39 b</t>
  </si>
  <si>
    <t>14 29 18</t>
  </si>
  <si>
    <t>-03 26 40</t>
  </si>
  <si>
    <t>WASP-41 b</t>
  </si>
  <si>
    <t>UPDATE</t>
    <phoneticPr fontId="3" type="noConversion"/>
  </si>
  <si>
    <t>corot16</t>
    <phoneticPr fontId="3" type="noConversion"/>
  </si>
  <si>
    <t>corot17</t>
    <phoneticPr fontId="3" type="noConversion"/>
  </si>
  <si>
    <t>Tp</t>
    <phoneticPr fontId="3" type="noConversion"/>
  </si>
  <si>
    <t>Rs/a</t>
    <phoneticPr fontId="3" type="noConversion"/>
  </si>
  <si>
    <t>hatp14</t>
    <phoneticPr fontId="3" type="noConversion"/>
  </si>
  <si>
    <t>hatp17</t>
    <phoneticPr fontId="3" type="noConversion"/>
  </si>
  <si>
    <t>hatp2</t>
    <phoneticPr fontId="3" type="noConversion"/>
  </si>
  <si>
    <t>hatp21</t>
    <phoneticPr fontId="3" type="noConversion"/>
  </si>
  <si>
    <t>hatp22</t>
    <phoneticPr fontId="3" type="noConversion"/>
  </si>
  <si>
    <t>hatp23</t>
    <phoneticPr fontId="3" type="noConversion"/>
  </si>
  <si>
    <t>hatp24</t>
    <phoneticPr fontId="3" type="noConversion"/>
  </si>
  <si>
    <t>hatp25</t>
    <phoneticPr fontId="3" type="noConversion"/>
  </si>
  <si>
    <t>wasp4</t>
    <phoneticPr fontId="3" type="noConversion"/>
  </si>
  <si>
    <t>WASP-4b</t>
    <phoneticPr fontId="3" type="noConversion"/>
  </si>
  <si>
    <t>Caceres 2011</t>
    <phoneticPr fontId="3" type="noConversion"/>
  </si>
  <si>
    <t>Beerer 2011</t>
    <phoneticPr fontId="3" type="noConversion"/>
  </si>
  <si>
    <t>Planet Name</t>
    <phoneticPr fontId="3" type="noConversion"/>
  </si>
  <si>
    <t>pCode</t>
    <phoneticPr fontId="3" type="noConversion"/>
  </si>
  <si>
    <t>Band</t>
    <phoneticPr fontId="3" type="noConversion"/>
  </si>
  <si>
    <t>HD 189733b</t>
  </si>
  <si>
    <t>HD 209458b</t>
  </si>
  <si>
    <t>OGLE-TR-56b</t>
  </si>
  <si>
    <t>TrES-1b</t>
  </si>
  <si>
    <t>TrES-2b</t>
  </si>
  <si>
    <t>TrES-3b</t>
  </si>
  <si>
    <t>TrES-4b</t>
  </si>
  <si>
    <t>WASP-12b</t>
  </si>
  <si>
    <t>WASP-19b</t>
  </si>
  <si>
    <t>XO-1b</t>
  </si>
  <si>
    <t>XO-2b</t>
  </si>
  <si>
    <t>OGLE-TR-113b</t>
    <phoneticPr fontId="3" type="noConversion"/>
  </si>
  <si>
    <t>Snellen 2008b</t>
    <phoneticPr fontId="3" type="noConversion"/>
  </si>
  <si>
    <t>Snellen 2008a</t>
    <phoneticPr fontId="3" type="noConversion"/>
  </si>
  <si>
    <t>Snellen 2009a</t>
    <phoneticPr fontId="3" type="noConversion"/>
  </si>
  <si>
    <t>de Mooij 2008</t>
    <phoneticPr fontId="3" type="noConversion"/>
  </si>
  <si>
    <t>Sing 2008</t>
    <phoneticPr fontId="3" type="noConversion"/>
  </si>
  <si>
    <t>ogle113</t>
    <phoneticPr fontId="3" type="noConversion"/>
  </si>
  <si>
    <t>N.Sig</t>
    <phoneticPr fontId="3" type="noConversion"/>
  </si>
  <si>
    <t>Fressin 2009</t>
    <phoneticPr fontId="3" type="noConversion"/>
  </si>
  <si>
    <t>P.Name</t>
    <phoneticPr fontId="3" type="noConversion"/>
  </si>
  <si>
    <t>Planet</t>
    <phoneticPr fontId="3" type="noConversion"/>
  </si>
  <si>
    <t>EPOXI</t>
    <phoneticPr fontId="3" type="noConversion"/>
  </si>
  <si>
    <t>Kepler</t>
    <phoneticPr fontId="3" type="noConversion"/>
  </si>
  <si>
    <t>CoRoT White</t>
    <phoneticPr fontId="3" type="noConversion"/>
  </si>
  <si>
    <t>err</t>
    <phoneticPr fontId="3" type="noConversion"/>
  </si>
  <si>
    <t>z_err</t>
    <phoneticPr fontId="3" type="noConversion"/>
  </si>
  <si>
    <t>J_lo</t>
    <phoneticPr fontId="3" type="noConversion"/>
  </si>
  <si>
    <t>H_up</t>
    <phoneticPr fontId="3" type="noConversion"/>
  </si>
  <si>
    <t>H_lo</t>
    <phoneticPr fontId="3" type="noConversion"/>
  </si>
  <si>
    <t>NB2090</t>
    <phoneticPr fontId="3" type="noConversion"/>
  </si>
  <si>
    <t>upp</t>
    <phoneticPr fontId="3" type="noConversion"/>
  </si>
  <si>
    <t>low</t>
    <phoneticPr fontId="3" type="noConversion"/>
  </si>
  <si>
    <t>Ks</t>
    <phoneticPr fontId="3" type="noConversion"/>
  </si>
  <si>
    <t>Ks_up</t>
    <phoneticPr fontId="3" type="noConversion"/>
  </si>
  <si>
    <t>Ks_lo</t>
    <phoneticPr fontId="3" type="noConversion"/>
  </si>
  <si>
    <t>err</t>
    <phoneticPr fontId="3" type="noConversion"/>
  </si>
  <si>
    <t>IRAC 3.6</t>
    <phoneticPr fontId="3" type="noConversion"/>
  </si>
  <si>
    <t>IRAC 4.5</t>
    <phoneticPr fontId="3" type="noConversion"/>
  </si>
  <si>
    <t>IRAC 5.6</t>
    <phoneticPr fontId="3" type="noConversion"/>
  </si>
  <si>
    <t>IRAC 8</t>
    <phoneticPr fontId="3" type="noConversion"/>
  </si>
  <si>
    <t>CoRoT Red</t>
    <phoneticPr fontId="3" type="noConversion"/>
  </si>
  <si>
    <t>Epoxi_up</t>
    <phoneticPr fontId="3" type="noConversion"/>
  </si>
  <si>
    <t>z</t>
    <phoneticPr fontId="3" type="noConversion"/>
  </si>
  <si>
    <t>H</t>
    <phoneticPr fontId="3" type="noConversion"/>
  </si>
  <si>
    <t>K</t>
    <phoneticPr fontId="3" type="noConversion"/>
  </si>
  <si>
    <t>corot1</t>
    <phoneticPr fontId="3" type="noConversion"/>
  </si>
  <si>
    <t>CoRoT-1b</t>
    <phoneticPr fontId="3" type="noConversion"/>
  </si>
  <si>
    <t>corot2</t>
    <phoneticPr fontId="3" type="noConversion"/>
  </si>
  <si>
    <t>CoRoT-2b</t>
    <phoneticPr fontId="3" type="noConversion"/>
  </si>
  <si>
    <t>x</t>
    <phoneticPr fontId="3" type="noConversion"/>
  </si>
  <si>
    <t>gj436</t>
    <phoneticPr fontId="3" type="noConversion"/>
  </si>
  <si>
    <t>GJ 436b</t>
    <phoneticPr fontId="3" type="noConversion"/>
  </si>
  <si>
    <t>HAT-P-7b</t>
    <phoneticPr fontId="3" type="noConversion"/>
  </si>
  <si>
    <t>hd189733</t>
    <phoneticPr fontId="3" type="noConversion"/>
  </si>
  <si>
    <t>HD 189733b</t>
    <phoneticPr fontId="3" type="noConversion"/>
  </si>
  <si>
    <t>hd209458</t>
    <phoneticPr fontId="3" type="noConversion"/>
  </si>
  <si>
    <t>HD 209458b</t>
    <phoneticPr fontId="3" type="noConversion"/>
  </si>
  <si>
    <t>ogle56</t>
    <phoneticPr fontId="3" type="noConversion"/>
  </si>
  <si>
    <t>OGLE-TR-56b</t>
    <phoneticPr fontId="3" type="noConversion"/>
  </si>
  <si>
    <t>tres1</t>
    <phoneticPr fontId="3" type="noConversion"/>
  </si>
  <si>
    <t>TrES-1b</t>
    <phoneticPr fontId="3" type="noConversion"/>
  </si>
  <si>
    <t>TrES-2b</t>
    <phoneticPr fontId="3" type="noConversion"/>
  </si>
  <si>
    <t>TrES-3b</t>
    <phoneticPr fontId="3" type="noConversion"/>
  </si>
  <si>
    <t>TrES-4b</t>
    <phoneticPr fontId="3" type="noConversion"/>
  </si>
  <si>
    <t>WASP-12b</t>
    <phoneticPr fontId="3" type="noConversion"/>
  </si>
  <si>
    <t>WASP-19b</t>
    <phoneticPr fontId="3" type="noConversion"/>
  </si>
  <si>
    <t>WASP-16 b</t>
  </si>
  <si>
    <t>14 18 44</t>
  </si>
  <si>
    <t>-20 16 32</t>
  </si>
  <si>
    <t>WASP-17 b</t>
  </si>
  <si>
    <t>G5V</t>
  </si>
  <si>
    <t>M</t>
  </si>
  <si>
    <t>21 38 09</t>
  </si>
  <si>
    <t>St. Mag. V.</t>
  </si>
  <si>
    <t>CoRoT-1 b</t>
  </si>
  <si>
    <t>G0V</t>
  </si>
  <si>
    <t>06 48 19</t>
  </si>
  <si>
    <t>-03 06 08</t>
  </si>
  <si>
    <t>CoRoT-10 b</t>
  </si>
  <si>
    <t>K1V</t>
  </si>
  <si>
    <t>19 24 15</t>
  </si>
  <si>
    <t>+00 44 46</t>
  </si>
  <si>
    <t>CoRoT-11 b</t>
  </si>
  <si>
    <t>F6V</t>
  </si>
  <si>
    <t>18 42 45</t>
  </si>
  <si>
    <t>+05 56 16</t>
  </si>
  <si>
    <t>CoRoT-12 b</t>
  </si>
  <si>
    <t>G2V</t>
  </si>
  <si>
    <t>06 43 04</t>
  </si>
  <si>
    <t>St. Pl.Exp 2u</t>
    <phoneticPr fontId="3" type="noConversion"/>
  </si>
  <si>
    <t>Pl. Pl.Exp 2u</t>
    <phoneticPr fontId="3" type="noConversion"/>
  </si>
  <si>
    <t>St. Pl.Exp 8n</t>
    <phoneticPr fontId="3" type="noConversion"/>
  </si>
  <si>
    <t>St. Pl.Exp 8n</t>
    <phoneticPr fontId="3" type="noConversion"/>
  </si>
  <si>
    <t>St. PF 2u</t>
    <phoneticPr fontId="3" type="noConversion"/>
  </si>
  <si>
    <t>Rp/Rs</t>
    <phoneticPr fontId="3" type="noConversion"/>
  </si>
  <si>
    <t>Pl. PF 2u</t>
    <phoneticPr fontId="3" type="noConversion"/>
  </si>
  <si>
    <t>St. PF 8n</t>
    <phoneticPr fontId="3" type="noConversion"/>
  </si>
  <si>
    <t>Pl. PF 8n</t>
    <phoneticPr fontId="3" type="noConversion"/>
  </si>
  <si>
    <t>Fpth 2u</t>
    <phoneticPr fontId="3" type="noConversion"/>
  </si>
  <si>
    <t>Fpth 8n</t>
    <phoneticPr fontId="3" type="noConversion"/>
  </si>
  <si>
    <t>1102-Macjewski</t>
    <phoneticPr fontId="3" type="noConversion"/>
  </si>
  <si>
    <t>corot10</t>
  </si>
  <si>
    <t>corot11</t>
  </si>
  <si>
    <t>corot12</t>
  </si>
  <si>
    <t>corot13</t>
  </si>
  <si>
    <t>corot14</t>
  </si>
  <si>
    <t>corot1</t>
    <phoneticPr fontId="3" type="noConversion"/>
  </si>
  <si>
    <t>gj1214</t>
    <phoneticPr fontId="3" type="noConversion"/>
  </si>
  <si>
    <t>gj436</t>
    <phoneticPr fontId="3" type="noConversion"/>
  </si>
  <si>
    <t>hatp1</t>
    <phoneticPr fontId="3" type="noConversion"/>
  </si>
  <si>
    <t>hatp2</t>
  </si>
  <si>
    <t>hatp3</t>
  </si>
  <si>
    <t>hatp4</t>
  </si>
  <si>
    <t>hatp5</t>
  </si>
  <si>
    <t>hatp6</t>
  </si>
  <si>
    <t>hatp7</t>
  </si>
  <si>
    <t>hatp8</t>
  </si>
  <si>
    <t>hatp9</t>
  </si>
  <si>
    <t>hatp11</t>
  </si>
  <si>
    <t>hatp12</t>
  </si>
  <si>
    <t>hatp13</t>
  </si>
  <si>
    <t>hatp14</t>
  </si>
  <si>
    <t>hatp15</t>
  </si>
  <si>
    <t>hatp16</t>
  </si>
  <si>
    <t>hd149026</t>
    <phoneticPr fontId="3" type="noConversion"/>
  </si>
  <si>
    <t>hd17156</t>
    <phoneticPr fontId="3" type="noConversion"/>
  </si>
  <si>
    <t>hd189733</t>
    <phoneticPr fontId="3" type="noConversion"/>
  </si>
  <si>
    <t>+38 20 50</t>
  </si>
  <si>
    <t>HD 17156 b</t>
  </si>
  <si>
    <t>G0</t>
  </si>
  <si>
    <t>02 49 44</t>
  </si>
  <si>
    <t>+71 45 12</t>
  </si>
  <si>
    <t>HD 189733 b</t>
  </si>
  <si>
    <t>K1-K2</t>
  </si>
  <si>
    <t>20 00 43</t>
  </si>
  <si>
    <t>+22 42 39</t>
  </si>
  <si>
    <t>HD 209458 b</t>
  </si>
  <si>
    <t>G0 V</t>
  </si>
  <si>
    <t>22 03 10</t>
  </si>
  <si>
    <t>+18 53 04</t>
  </si>
  <si>
    <t>HD 80606 b</t>
  </si>
  <si>
    <t>09 22 37</t>
  </si>
  <si>
    <t>+50 36 13</t>
  </si>
  <si>
    <t>Kepler-4 b</t>
  </si>
  <si>
    <t>19 02 28</t>
  </si>
  <si>
    <t>+50 08 09</t>
  </si>
  <si>
    <t>Kepler-5 b</t>
  </si>
  <si>
    <t>19 57 38</t>
  </si>
  <si>
    <t>+44 02 06</t>
  </si>
  <si>
    <t>Kepler-6 b</t>
  </si>
  <si>
    <t>19 47 21</t>
  </si>
  <si>
    <t>+48 14 24</t>
  </si>
  <si>
    <t>Kepler-7 b</t>
  </si>
  <si>
    <t>13 44 23</t>
  </si>
  <si>
    <t>err</t>
    <phoneticPr fontId="3" type="noConversion"/>
  </si>
  <si>
    <t>J</t>
    <phoneticPr fontId="3" type="noConversion"/>
  </si>
  <si>
    <t>J_up</t>
    <phoneticPr fontId="3" type="noConversion"/>
  </si>
  <si>
    <t>22 52 10</t>
  </si>
  <si>
    <t>+35 26 50</t>
  </si>
  <si>
    <t>HAT-P-9 b</t>
  </si>
  <si>
    <t>07 20 40</t>
  </si>
  <si>
    <t>+37 08 26</t>
  </si>
  <si>
    <t>HD 149026 b</t>
  </si>
  <si>
    <t>G0 IV</t>
  </si>
  <si>
    <t>16 30 29</t>
  </si>
  <si>
    <t>z</t>
    <phoneticPr fontId="3" type="noConversion"/>
  </si>
  <si>
    <t>CoRoT White</t>
    <phoneticPr fontId="3" type="noConversion"/>
  </si>
  <si>
    <t>CoRoT Red</t>
    <phoneticPr fontId="3" type="noConversion"/>
  </si>
  <si>
    <t>x</t>
    <phoneticPr fontId="3" type="noConversion"/>
  </si>
  <si>
    <t>H</t>
    <phoneticPr fontId="3" type="noConversion"/>
  </si>
  <si>
    <t>Ks</t>
    <phoneticPr fontId="3" type="noConversion"/>
  </si>
  <si>
    <t>xo1</t>
    <phoneticPr fontId="3" type="noConversion"/>
  </si>
  <si>
    <t>XO-1b</t>
    <phoneticPr fontId="3" type="noConversion"/>
  </si>
  <si>
    <t>XO-2b</t>
    <phoneticPr fontId="3" type="noConversion"/>
  </si>
  <si>
    <t>(all in percent)</t>
    <phoneticPr fontId="3" type="noConversion"/>
  </si>
  <si>
    <t>Croll 2010</t>
    <phoneticPr fontId="3" type="noConversion"/>
  </si>
  <si>
    <t>Anderson 2010</t>
    <phoneticPr fontId="3" type="noConversion"/>
  </si>
  <si>
    <t>Gibson 2010</t>
    <phoneticPr fontId="3" type="noConversion"/>
  </si>
  <si>
    <t>Lopez-Morales 2010</t>
    <phoneticPr fontId="3" type="noConversion"/>
  </si>
  <si>
    <t>Alonso 2009a</t>
    <phoneticPr fontId="3" type="noConversion"/>
  </si>
  <si>
    <t>Alonso 2009b</t>
    <phoneticPr fontId="3" type="noConversion"/>
  </si>
  <si>
    <t>Gillon 2009</t>
    <phoneticPr fontId="3" type="noConversion"/>
  </si>
  <si>
    <t>Rogers 2009</t>
    <phoneticPr fontId="3" type="noConversion"/>
  </si>
  <si>
    <t>Christiansen 2009</t>
    <phoneticPr fontId="3" type="noConversion"/>
  </si>
  <si>
    <t>Machalek 2008</t>
    <phoneticPr fontId="3" type="noConversion"/>
  </si>
  <si>
    <t>TrES-3b</t>
    <phoneticPr fontId="3" type="noConversion"/>
  </si>
  <si>
    <t>TrES-4b</t>
    <phoneticPr fontId="3" type="noConversion"/>
  </si>
  <si>
    <t>XO-1b</t>
    <phoneticPr fontId="3" type="noConversion"/>
  </si>
  <si>
    <t>XO-2b</t>
    <phoneticPr fontId="3" type="noConversion"/>
  </si>
  <si>
    <t>OGLE-TR-56b</t>
    <phoneticPr fontId="3" type="noConversion"/>
  </si>
  <si>
    <t>WASP-12b</t>
    <phoneticPr fontId="3" type="noConversion"/>
  </si>
  <si>
    <t>WASP-19b</t>
    <phoneticPr fontId="3" type="noConversion"/>
  </si>
  <si>
    <t>+30 40 25</t>
  </si>
  <si>
    <t>hd209458</t>
    <phoneticPr fontId="3" type="noConversion"/>
  </si>
  <si>
    <t>hd80606</t>
    <phoneticPr fontId="3" type="noConversion"/>
  </si>
  <si>
    <t>kepler4</t>
    <phoneticPr fontId="3" type="noConversion"/>
  </si>
  <si>
    <t>hatp26</t>
    <phoneticPr fontId="3" type="noConversion"/>
  </si>
  <si>
    <t>hatp27</t>
    <phoneticPr fontId="3" type="noConversion"/>
  </si>
  <si>
    <t>hatp4</t>
    <phoneticPr fontId="3" type="noConversion"/>
  </si>
  <si>
    <t>hatp8</t>
    <phoneticPr fontId="3" type="noConversion"/>
  </si>
  <si>
    <t>gj1214</t>
    <phoneticPr fontId="3" type="noConversion"/>
  </si>
  <si>
    <t>Machalek 2009</t>
    <phoneticPr fontId="3" type="noConversion"/>
  </si>
  <si>
    <t>Deming 2010</t>
    <phoneticPr fontId="3" type="noConversion"/>
  </si>
  <si>
    <t>Gillon 2010</t>
    <phoneticPr fontId="3" type="noConversion"/>
  </si>
  <si>
    <t>References</t>
    <phoneticPr fontId="3" type="noConversion"/>
  </si>
  <si>
    <t>Kep_up</t>
    <phoneticPr fontId="3" type="noConversion"/>
  </si>
  <si>
    <t>Kep_lo</t>
    <phoneticPr fontId="3" type="noConversion"/>
  </si>
  <si>
    <t>Planet</t>
  </si>
  <si>
    <t>CoRoT-1b</t>
  </si>
  <si>
    <t>CoRoT-2b</t>
  </si>
  <si>
    <t>GJ 436b</t>
  </si>
  <si>
    <t>HAT-P-7b</t>
  </si>
  <si>
    <t>tres1</t>
    <phoneticPr fontId="3" type="noConversion"/>
  </si>
  <si>
    <t>tres2</t>
  </si>
  <si>
    <t>tres3</t>
  </si>
  <si>
    <t>tres4</t>
  </si>
  <si>
    <t>wasp1</t>
    <phoneticPr fontId="3" type="noConversion"/>
  </si>
  <si>
    <t>wasp2</t>
  </si>
  <si>
    <t>wasp3</t>
  </si>
  <si>
    <t>wasp4</t>
  </si>
  <si>
    <t>wasp5</t>
  </si>
  <si>
    <t>wasp6</t>
  </si>
  <si>
    <t>wasp7</t>
  </si>
  <si>
    <t>wasp8</t>
  </si>
  <si>
    <t>wasp10</t>
  </si>
  <si>
    <t>wasp11</t>
  </si>
  <si>
    <t>wasp12</t>
  </si>
  <si>
    <t>wasp13</t>
  </si>
  <si>
    <t>wasp14</t>
  </si>
  <si>
    <t>wasp15</t>
  </si>
  <si>
    <t>wasp16</t>
  </si>
  <si>
    <t>wasp17</t>
  </si>
  <si>
    <t>wasp18</t>
  </si>
  <si>
    <t>wasp19</t>
  </si>
  <si>
    <t>wasp21</t>
  </si>
  <si>
    <t>wasp22</t>
  </si>
  <si>
    <t>wasp24</t>
  </si>
  <si>
    <t>wasp25</t>
  </si>
  <si>
    <t>wasp26</t>
  </si>
  <si>
    <t>wasp28</t>
  </si>
  <si>
    <t>wasp29</t>
  </si>
  <si>
    <t>wasp31</t>
    <phoneticPr fontId="3" type="noConversion"/>
  </si>
  <si>
    <t>wasp33</t>
    <phoneticPr fontId="3" type="noConversion"/>
  </si>
  <si>
    <t>wasp36</t>
    <phoneticPr fontId="3" type="noConversion"/>
  </si>
  <si>
    <t>xo1</t>
    <phoneticPr fontId="3" type="noConversion"/>
  </si>
  <si>
    <t>xo2</t>
  </si>
  <si>
    <t>xo3</t>
  </si>
  <si>
    <t>xo4</t>
  </si>
  <si>
    <t>xo5</t>
  </si>
  <si>
    <t>P.Name</t>
    <phoneticPr fontId="3" type="noConversion"/>
  </si>
  <si>
    <t>P.Mass</t>
    <phoneticPr fontId="3" type="noConversion"/>
  </si>
  <si>
    <t>P.Radius</t>
    <phoneticPr fontId="3" type="noConversion"/>
  </si>
  <si>
    <t>P.SMA</t>
    <phoneticPr fontId="3" type="noConversion"/>
  </si>
  <si>
    <t>P.Period</t>
    <phoneticPr fontId="3" type="noConversion"/>
  </si>
  <si>
    <t>T0 [HJD]</t>
  </si>
  <si>
    <t>S.Mass</t>
    <phoneticPr fontId="3" type="noConversion"/>
  </si>
  <si>
    <t>-05 32 10</t>
  </si>
  <si>
    <t>WASP-12 b</t>
  </si>
  <si>
    <t>06 30 33</t>
  </si>
  <si>
    <t>+29 40 20</t>
  </si>
  <si>
    <t>WASP-13 b</t>
  </si>
  <si>
    <t>G1V</t>
  </si>
  <si>
    <t>09 20 25</t>
  </si>
  <si>
    <t>+33 52 57</t>
  </si>
  <si>
    <t>WASP-14 b</t>
  </si>
  <si>
    <t>F5V</t>
  </si>
  <si>
    <t>14 33 06</t>
  </si>
  <si>
    <t>+21 53 41</t>
  </si>
  <si>
    <t>WASP-15 b</t>
  </si>
  <si>
    <t>F5</t>
  </si>
  <si>
    <t>13 55 43</t>
  </si>
  <si>
    <t>-32 09 35</t>
  </si>
  <si>
    <t>CoRoT-6 b</t>
  </si>
  <si>
    <t>18 44 18</t>
  </si>
  <si>
    <t>+06 39 48</t>
  </si>
  <si>
    <t>CoRoT-7 b</t>
  </si>
  <si>
    <t>K0V</t>
  </si>
  <si>
    <t>06 43 49</t>
  </si>
  <si>
    <t>-01 03 46</t>
  </si>
  <si>
    <t>CoRoT-8 b</t>
  </si>
  <si>
    <t>19 26 21</t>
  </si>
  <si>
    <t>+01 25 36</t>
  </si>
  <si>
    <t>CoRoT-9 b</t>
  </si>
  <si>
    <t>G3V</t>
  </si>
  <si>
    <t>18 43 09</t>
  </si>
  <si>
    <t>+06 12 15</t>
  </si>
  <si>
    <t>GJ 1214 b</t>
  </si>
  <si>
    <t>17 15 19</t>
  </si>
  <si>
    <t>15 59 51</t>
  </si>
  <si>
    <t>-28 03 42</t>
  </si>
  <si>
    <t>WASP-18 b</t>
  </si>
  <si>
    <t>F9</t>
  </si>
  <si>
    <t>01 37 25</t>
  </si>
  <si>
    <t>-45 40 40</t>
  </si>
  <si>
    <t>WASP-19 b</t>
  </si>
  <si>
    <t>G8V</t>
  </si>
  <si>
    <t>09 53 40</t>
  </si>
  <si>
    <t>-45 39 33</t>
  </si>
  <si>
    <t>WASP-2 b</t>
  </si>
  <si>
    <t>20 30 54</t>
  </si>
  <si>
    <t>+06 25 46</t>
  </si>
  <si>
    <t>WASP-21 b</t>
  </si>
  <si>
    <t>23 09 58</t>
  </si>
  <si>
    <t>+18 23 46</t>
  </si>
  <si>
    <t>WASP-22 b</t>
  </si>
  <si>
    <t>03 31 16</t>
  </si>
  <si>
    <t>-23 49 11</t>
  </si>
  <si>
    <t>WASP-24 b</t>
  </si>
  <si>
    <t>F8-9</t>
  </si>
  <si>
    <t>15 08 52</t>
  </si>
  <si>
    <t>Planet Name</t>
  </si>
  <si>
    <t>Ang. Dist.</t>
  </si>
  <si>
    <t>St. [Fe/H]</t>
  </si>
  <si>
    <t>G5</t>
  </si>
  <si>
    <t>04 24 60</t>
  </si>
  <si>
    <t>+39 27 38</t>
  </si>
  <si>
    <t>HAT-P-16 b</t>
  </si>
  <si>
    <t>F8</t>
  </si>
  <si>
    <t>00 38 18</t>
  </si>
  <si>
    <t>+42 27 47</t>
  </si>
  <si>
    <t>HAT-P-2 b</t>
  </si>
  <si>
    <t>16 20 36</t>
  </si>
  <si>
    <t>+41 02 53</t>
  </si>
  <si>
    <t>HAT-P-3 b</t>
  </si>
  <si>
    <t>K</t>
  </si>
  <si>
    <t>+57 49 01</t>
  </si>
  <si>
    <t>P.Inc</t>
    <phoneticPr fontId="3" type="noConversion"/>
  </si>
  <si>
    <t>P.Ecc</t>
    <phoneticPr fontId="3" type="noConversion"/>
  </si>
  <si>
    <t>-01 17 47</t>
  </si>
  <si>
    <t>CoRoT-13 b</t>
  </si>
  <si>
    <t>06 50 53</t>
  </si>
  <si>
    <t>-05 05 11</t>
  </si>
  <si>
    <t>CoRoT-14 b</t>
  </si>
  <si>
    <t>F9V</t>
  </si>
  <si>
    <t>06 53 42</t>
  </si>
  <si>
    <t>XO-4 b</t>
  </si>
  <si>
    <t>07 21 33</t>
  </si>
  <si>
    <t>+58 16 05</t>
  </si>
  <si>
    <t>XO-5 b</t>
  </si>
  <si>
    <t>07 46 52</t>
  </si>
  <si>
    <t>+39 05 41</t>
  </si>
  <si>
    <t>corot2</t>
    <phoneticPr fontId="3" type="noConversion"/>
  </si>
  <si>
    <t>corot3</t>
    <phoneticPr fontId="3" type="noConversion"/>
  </si>
  <si>
    <t>corot4</t>
  </si>
  <si>
    <t>corot5</t>
  </si>
  <si>
    <t>corot6</t>
  </si>
  <si>
    <t>corot7</t>
  </si>
  <si>
    <t>corot8</t>
  </si>
  <si>
    <t>corot9</t>
  </si>
  <si>
    <t>00 18 25</t>
  </si>
  <si>
    <t>-15 16 02</t>
  </si>
  <si>
    <t>WASP-28 b</t>
  </si>
  <si>
    <t>F8-G0</t>
  </si>
  <si>
    <t>23 34 28</t>
  </si>
  <si>
    <t>-01 34 48</t>
  </si>
  <si>
    <t>WASP-29 b</t>
  </si>
  <si>
    <t>K4V</t>
  </si>
  <si>
    <t>23 51 31</t>
  </si>
  <si>
    <t>-39 54 24</t>
  </si>
  <si>
    <t>WASP-3 b</t>
  </si>
  <si>
    <t>18 34 32</t>
  </si>
  <si>
    <t>+35 39 42</t>
  </si>
  <si>
    <t>WASP-31 b</t>
  </si>
  <si>
    <t>WASP-33 b</t>
  </si>
  <si>
    <t>A5</t>
  </si>
  <si>
    <t>02 26 51</t>
  </si>
  <si>
    <t>+37 33 02</t>
  </si>
  <si>
    <t>WASP-36 b</t>
  </si>
  <si>
    <t>WASP-4 b</t>
  </si>
  <si>
    <t>23 34 15</t>
  </si>
  <si>
    <t>-42 03 41</t>
  </si>
  <si>
    <t>WASP-5 b</t>
  </si>
  <si>
    <t>23 57 24</t>
  </si>
  <si>
    <t>-41 16 38</t>
  </si>
  <si>
    <t>WASP-6 b</t>
  </si>
  <si>
    <t>G8</t>
  </si>
  <si>
    <t>23 12 38</t>
  </si>
  <si>
    <t>-22 40 26</t>
  </si>
  <si>
    <t>WASP-7 b</t>
  </si>
  <si>
    <t>20 44 10</t>
  </si>
  <si>
    <t>-39 13 31</t>
  </si>
  <si>
    <t>WASP-8 b</t>
  </si>
  <si>
    <t>G6</t>
  </si>
  <si>
    <t>23 59 36</t>
  </si>
  <si>
    <t>-35 01 53</t>
  </si>
  <si>
    <t>XO-1 b</t>
  </si>
  <si>
    <t>16 02 12</t>
  </si>
  <si>
    <t>+28 10 11</t>
  </si>
  <si>
    <t>XO-2 b</t>
  </si>
  <si>
    <t>07 48 07</t>
  </si>
  <si>
    <t>+50 13 33</t>
  </si>
  <si>
    <t>XO-3 b</t>
  </si>
  <si>
    <t>04 21 53</t>
  </si>
  <si>
    <t>19 14 20</t>
  </si>
  <si>
    <t>+48 01 43</t>
  </si>
  <si>
    <t>HAT-P-4 b</t>
  </si>
  <si>
    <t>15 19 58</t>
  </si>
  <si>
    <t>+36 13 47</t>
  </si>
  <si>
    <t>HAT-P-5 b</t>
  </si>
  <si>
    <t>18 17 37</t>
  </si>
  <si>
    <t>+36 37 18</t>
  </si>
  <si>
    <t>HAT-P-6 b</t>
  </si>
  <si>
    <t>23 39 06</t>
  </si>
  <si>
    <t>+42 27 58</t>
  </si>
  <si>
    <t>HAT-P-7 b</t>
  </si>
  <si>
    <t>19 28 59</t>
  </si>
  <si>
    <t>+47 58 10</t>
  </si>
  <si>
    <t>HAT-P-8 b</t>
  </si>
  <si>
    <t>+24 20 11</t>
    <phoneticPr fontId="3" type="noConversion"/>
  </si>
  <si>
    <t>wasp32</t>
    <phoneticPr fontId="3" type="noConversion"/>
  </si>
  <si>
    <t>G</t>
    <phoneticPr fontId="3" type="noConversion"/>
  </si>
  <si>
    <t>00 15 51</t>
    <phoneticPr fontId="3" type="noConversion"/>
  </si>
  <si>
    <t>+01 12 02</t>
    <phoneticPr fontId="3" type="noConversion"/>
  </si>
  <si>
    <t>F</t>
    <phoneticPr fontId="3" type="noConversion"/>
  </si>
  <si>
    <t>11 17 45</t>
    <phoneticPr fontId="3" type="noConversion"/>
  </si>
  <si>
    <t>-19 03 17</t>
    <phoneticPr fontId="3" type="noConversion"/>
  </si>
  <si>
    <t>F4</t>
    <phoneticPr fontId="3" type="noConversion"/>
  </si>
  <si>
    <t>G</t>
    <phoneticPr fontId="3" type="noConversion"/>
  </si>
  <si>
    <t>+41 05 23</t>
  </si>
  <si>
    <t>Kepler-8 b</t>
  </si>
  <si>
    <t>NB2090</t>
    <phoneticPr fontId="3" type="noConversion"/>
  </si>
  <si>
    <t>IRAC 8</t>
    <phoneticPr fontId="3" type="noConversion"/>
  </si>
  <si>
    <t>IRAC 5.6</t>
    <phoneticPr fontId="3" type="noConversion"/>
  </si>
  <si>
    <t>IRAC 4.5</t>
    <phoneticPr fontId="3" type="noConversion"/>
  </si>
  <si>
    <t>IRAC 3.6</t>
    <phoneticPr fontId="3" type="noConversion"/>
  </si>
  <si>
    <t>EPOXI</t>
    <phoneticPr fontId="3" type="noConversion"/>
  </si>
  <si>
    <t>Kepler</t>
    <phoneticPr fontId="3" type="noConversion"/>
  </si>
  <si>
    <t>K</t>
    <phoneticPr fontId="3" type="noConversion"/>
  </si>
  <si>
    <t>Planet</t>
    <phoneticPr fontId="3" type="noConversion"/>
  </si>
  <si>
    <t>CoRoT-1b</t>
    <phoneticPr fontId="3" type="noConversion"/>
  </si>
  <si>
    <t>CoRoT-2b</t>
    <phoneticPr fontId="3" type="noConversion"/>
  </si>
  <si>
    <t>HAT-P-7b</t>
    <phoneticPr fontId="3" type="noConversion"/>
  </si>
  <si>
    <t>GJ 436b</t>
    <phoneticPr fontId="3" type="noConversion"/>
  </si>
  <si>
    <t>HD 189733b</t>
    <phoneticPr fontId="3" type="noConversion"/>
  </si>
  <si>
    <t>HD 209458b</t>
    <phoneticPr fontId="3" type="noConversion"/>
  </si>
  <si>
    <t>TrES-1b</t>
    <phoneticPr fontId="3" type="noConversion"/>
  </si>
  <si>
    <t>TrES-2b</t>
    <phoneticPr fontId="3" type="noConversion"/>
  </si>
  <si>
    <t>18 45 09</t>
  </si>
  <si>
    <t>+42 27 04</t>
  </si>
  <si>
    <t>Lupus-TR-3 b</t>
  </si>
  <si>
    <t>15 30 19</t>
  </si>
  <si>
    <t>-42 58 46</t>
  </si>
  <si>
    <t>OGLE-TR-10 b</t>
  </si>
  <si>
    <t>G or K</t>
  </si>
  <si>
    <t>17 51 28</t>
  </si>
  <si>
    <t>-29 52 34</t>
  </si>
  <si>
    <t>OGLE-TR-111 b</t>
  </si>
  <si>
    <t>10 53 18</t>
  </si>
  <si>
    <t>-61 24 20</t>
  </si>
  <si>
    <t>OGLE-TR-113 b</t>
  </si>
  <si>
    <t>10 52 24</t>
  </si>
  <si>
    <t>kepler5</t>
  </si>
  <si>
    <t>kepler6</t>
  </si>
  <si>
    <t>kepler7</t>
  </si>
  <si>
    <t>kepler8</t>
  </si>
  <si>
    <t>lupus3</t>
    <phoneticPr fontId="3" type="noConversion"/>
  </si>
  <si>
    <t>ogle10</t>
    <phoneticPr fontId="3" type="noConversion"/>
  </si>
  <si>
    <t>ogle111</t>
    <phoneticPr fontId="3" type="noConversion"/>
  </si>
  <si>
    <t>ogle113</t>
    <phoneticPr fontId="3" type="noConversion"/>
  </si>
  <si>
    <t>ogle132</t>
    <phoneticPr fontId="3" type="noConversion"/>
  </si>
  <si>
    <t>ogle182</t>
    <phoneticPr fontId="3" type="noConversion"/>
  </si>
  <si>
    <t>ogle211</t>
    <phoneticPr fontId="3" type="noConversion"/>
  </si>
  <si>
    <t>ogle56</t>
    <phoneticPr fontId="3" type="noConversion"/>
  </si>
  <si>
    <t>ogle2l9</t>
    <phoneticPr fontId="3" type="noConversion"/>
  </si>
  <si>
    <t>sweeps4</t>
    <phoneticPr fontId="3" type="noConversion"/>
  </si>
  <si>
    <t>sweeps11</t>
    <phoneticPr fontId="3" type="noConversion"/>
  </si>
  <si>
    <t>-61 26 48</t>
  </si>
  <si>
    <t>OGLE-TR-132 b</t>
  </si>
  <si>
    <t>10 50 34</t>
  </si>
  <si>
    <t>-61 57 25</t>
  </si>
  <si>
    <t>OGLE-TR-182 b</t>
  </si>
  <si>
    <t>11 09 19</t>
  </si>
  <si>
    <t>-61 05 43</t>
  </si>
  <si>
    <t>OGLE-TR-211 b</t>
  </si>
  <si>
    <t>10 40 15</t>
  </si>
  <si>
    <t>-62 27 20</t>
  </si>
  <si>
    <t>OGLE-TR-56 b</t>
  </si>
  <si>
    <t>G</t>
  </si>
  <si>
    <t>17 56 35</t>
  </si>
  <si>
    <t>-29 32 21</t>
  </si>
  <si>
    <t>OGLE2-TR-L9 b</t>
  </si>
  <si>
    <t>F3</t>
  </si>
  <si>
    <t>11 07 55</t>
  </si>
  <si>
    <t>-61 08 46</t>
  </si>
  <si>
    <t xml:space="preserve">SWEEPS-04 </t>
  </si>
  <si>
    <t>17 58 54</t>
  </si>
  <si>
    <t>-29 11 21</t>
  </si>
  <si>
    <t xml:space="preserve">SWEEPS-11 </t>
  </si>
  <si>
    <t>17 59 03</t>
  </si>
  <si>
    <t>-29 11 54</t>
  </si>
  <si>
    <t xml:space="preserve">TrES-1 </t>
  </si>
  <si>
    <t>19 04 09</t>
  </si>
  <si>
    <t>+36 37 57</t>
  </si>
  <si>
    <t xml:space="preserve">TrES-2 </t>
  </si>
  <si>
    <t>19 07 14</t>
  </si>
  <si>
    <t>+49 18 59</t>
  </si>
  <si>
    <t xml:space="preserve">TrES-3 </t>
  </si>
  <si>
    <t>17 52 07</t>
  </si>
  <si>
    <t>+37 32 46</t>
  </si>
  <si>
    <t xml:space="preserve">TrES-4 </t>
  </si>
  <si>
    <t>17 53 13</t>
  </si>
  <si>
    <t>+37 12 42</t>
  </si>
  <si>
    <t>WASP-1 b</t>
  </si>
  <si>
    <t>F7V</t>
  </si>
  <si>
    <t>00 20 40</t>
  </si>
  <si>
    <t>+31 59 24</t>
  </si>
  <si>
    <t>WASP-10 b</t>
  </si>
  <si>
    <t>K5</t>
  </si>
  <si>
    <t>23 15 58</t>
  </si>
  <si>
    <t>+31 27 46</t>
  </si>
  <si>
    <t>WASP-11/HAT-P-10 b</t>
  </si>
  <si>
    <t>K3V</t>
  </si>
  <si>
    <t>03 09 29</t>
  </si>
  <si>
    <t>Mag. K</t>
    <phoneticPr fontId="3" type="noConversion"/>
  </si>
  <si>
    <t>qatar1</t>
    <phoneticPr fontId="3" type="noConversion"/>
  </si>
  <si>
    <t>K</t>
    <phoneticPr fontId="3" type="noConversion"/>
  </si>
  <si>
    <t>20 13 32</t>
    <phoneticPr fontId="3" type="noConversion"/>
  </si>
  <si>
    <t>+65 09 43</t>
    <phoneticPr fontId="3" type="noConversion"/>
  </si>
  <si>
    <t>Updated</t>
    <phoneticPr fontId="3" type="noConversion"/>
  </si>
  <si>
    <t>wasp41</t>
    <phoneticPr fontId="3" type="noConversion"/>
  </si>
  <si>
    <t>x</t>
    <phoneticPr fontId="3" type="noConversion"/>
  </si>
  <si>
    <t>G8V</t>
    <phoneticPr fontId="3" type="noConversion"/>
  </si>
  <si>
    <t>12 42 28</t>
    <phoneticPr fontId="3" type="noConversion"/>
  </si>
  <si>
    <t>-30 38 24</t>
    <phoneticPr fontId="3" type="noConversion"/>
  </si>
  <si>
    <t>kepler9d</t>
    <phoneticPr fontId="3" type="noConversion"/>
  </si>
  <si>
    <t>19 02 18</t>
    <phoneticPr fontId="3" type="noConversion"/>
  </si>
  <si>
    <t>+38 24 03</t>
    <phoneticPr fontId="3" type="noConversion"/>
  </si>
  <si>
    <t>kepler9c</t>
    <phoneticPr fontId="3" type="noConversion"/>
  </si>
  <si>
    <t>kepler9</t>
    <phoneticPr fontId="3" type="noConversion"/>
  </si>
  <si>
    <t>hatp20</t>
    <phoneticPr fontId="3" type="noConversion"/>
  </si>
  <si>
    <t>K7</t>
    <phoneticPr fontId="3" type="noConversion"/>
  </si>
  <si>
    <t>07 27 40</t>
    <phoneticPr fontId="3" type="noConversion"/>
  </si>
  <si>
    <t>CoRoT-2 b</t>
  </si>
  <si>
    <t>G7V</t>
  </si>
  <si>
    <t>19 27 07</t>
  </si>
  <si>
    <t>+01 23 02</t>
  </si>
  <si>
    <t>CoRoT-3 b</t>
  </si>
  <si>
    <t>F3V</t>
  </si>
  <si>
    <t>19 28 13</t>
  </si>
  <si>
    <t>+00 07 19</t>
  </si>
  <si>
    <t>CoRoT-4 b</t>
  </si>
  <si>
    <t>F8V</t>
  </si>
  <si>
    <t>06 48 47</t>
  </si>
  <si>
    <t>-00 40 22</t>
  </si>
  <si>
    <t>CoRoT-5 b</t>
  </si>
  <si>
    <t>06 45 07</t>
  </si>
  <si>
    <t>+00 48 55</t>
  </si>
  <si>
    <t>+04 57 50</t>
  </si>
  <si>
    <t>GJ 436 b</t>
  </si>
  <si>
    <t>M2.5</t>
  </si>
  <si>
    <t>11 42 11</t>
  </si>
  <si>
    <t>+26 42 23</t>
  </si>
  <si>
    <t>HAT-P-1 b</t>
  </si>
  <si>
    <t>GOV</t>
  </si>
  <si>
    <t>22 57 47</t>
  </si>
  <si>
    <t>+38 40 30</t>
  </si>
  <si>
    <t>HAT-P-11 b</t>
  </si>
  <si>
    <t>K4</t>
  </si>
  <si>
    <t>19 50 50</t>
  </si>
  <si>
    <t>+48 04 51</t>
  </si>
  <si>
    <t>HAT-P-12 b</t>
  </si>
  <si>
    <t>13 57 34</t>
  </si>
  <si>
    <t>+43 29 37</t>
  </si>
  <si>
    <t>HAT-P-13 b</t>
  </si>
  <si>
    <t>G4</t>
  </si>
  <si>
    <t>08 39 32</t>
  </si>
  <si>
    <t>+47 21 07</t>
  </si>
  <si>
    <t>HAT-P-14 b</t>
  </si>
  <si>
    <t>F</t>
  </si>
  <si>
    <t>17 20 28</t>
  </si>
  <si>
    <t>+38 14 32</t>
  </si>
  <si>
    <t>HAT-P-15 b</t>
  </si>
  <si>
    <t>S.Radius</t>
    <phoneticPr fontId="3" type="noConversion"/>
  </si>
  <si>
    <t>S.Dist</t>
    <phoneticPr fontId="3" type="noConversion"/>
  </si>
  <si>
    <t>SpecType</t>
    <phoneticPr fontId="3" type="noConversion"/>
  </si>
  <si>
    <t>S.RA</t>
    <phoneticPr fontId="3" type="noConversion"/>
  </si>
  <si>
    <t>S.Dec</t>
    <phoneticPr fontId="3" type="noConversion"/>
  </si>
  <si>
    <t>P.Omega</t>
    <phoneticPr fontId="3" type="noConversion"/>
  </si>
  <si>
    <t>corot7c</t>
    <phoneticPr fontId="3" type="noConversion"/>
  </si>
  <si>
    <t>wasp9</t>
    <phoneticPr fontId="3" type="noConversion"/>
  </si>
  <si>
    <t>S.Temp</t>
    <phoneticPr fontId="3" type="noConversion"/>
  </si>
  <si>
    <t>Mag. I</t>
  </si>
  <si>
    <t>Mag. J</t>
  </si>
  <si>
    <t>Mag. H</t>
  </si>
  <si>
    <t>+02 20 36</t>
  </si>
  <si>
    <t>WASP-25 b</t>
  </si>
  <si>
    <t>13 01 26</t>
  </si>
  <si>
    <t>-27 31 20</t>
  </si>
  <si>
    <t>WASP-26 b</t>
  </si>
</sst>
</file>

<file path=xl/styles.xml><?xml version="1.0" encoding="utf-8"?>
<styleSheet xmlns="http://schemas.openxmlformats.org/spreadsheetml/2006/main">
  <numFmts count="8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0.00"/>
    <numFmt numFmtId="170" formatCode="0.0"/>
    <numFmt numFmtId="171" formatCode="0.00"/>
  </numFmts>
  <fonts count="4">
    <font>
      <sz val="10"/>
      <name val="Verdana"/>
    </font>
    <font>
      <sz val="10"/>
      <name val="Verdana"/>
    </font>
    <font>
      <b/>
      <sz val="10"/>
      <name val="Verdana"/>
    </font>
    <font>
      <sz val="8"/>
      <name val="Verdana"/>
    </font>
  </fonts>
  <fills count="2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11" fontId="0" fillId="0" borderId="0" xfId="0" applyNumberForma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0" xfId="0" quotePrefix="1"/>
    <xf numFmtId="0" fontId="1" fillId="0" borderId="0" xfId="0" applyFont="1"/>
    <xf numFmtId="0" fontId="1" fillId="0" borderId="1" xfId="0" applyFont="1" applyBorder="1"/>
    <xf numFmtId="0" fontId="1" fillId="0" borderId="1" xfId="0" applyFont="1" applyFill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1" xfId="0" applyFont="1" applyFill="1" applyBorder="1"/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0" fontId="1" fillId="16" borderId="1" xfId="0" applyFont="1" applyFill="1" applyBorder="1"/>
    <xf numFmtId="0" fontId="1" fillId="17" borderId="1" xfId="0" applyFont="1" applyFill="1" applyBorder="1" applyAlignment="1">
      <alignment horizontal="center"/>
    </xf>
    <xf numFmtId="0" fontId="1" fillId="17" borderId="1" xfId="0" applyFont="1" applyFill="1" applyBorder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7" borderId="0" xfId="0" applyFont="1" applyFill="1"/>
    <xf numFmtId="0" fontId="1" fillId="2" borderId="0" xfId="0" applyFont="1" applyFill="1"/>
    <xf numFmtId="0" fontId="1" fillId="5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6" borderId="0" xfId="0" applyFont="1" applyFill="1"/>
    <xf numFmtId="0" fontId="1" fillId="11" borderId="0" xfId="0" applyFont="1" applyFill="1"/>
    <xf numFmtId="0" fontId="1" fillId="13" borderId="0" xfId="0" applyFont="1" applyFill="1"/>
    <xf numFmtId="0" fontId="1" fillId="15" borderId="0" xfId="0" applyFont="1" applyFill="1"/>
    <xf numFmtId="0" fontId="1" fillId="16" borderId="0" xfId="0" applyFont="1" applyFill="1"/>
    <xf numFmtId="0" fontId="1" fillId="17" borderId="0" xfId="0" applyFont="1" applyFill="1"/>
    <xf numFmtId="0" fontId="1" fillId="12" borderId="0" xfId="0" applyFont="1" applyFill="1"/>
    <xf numFmtId="0" fontId="1" fillId="14" borderId="0" xfId="0" applyFont="1" applyFill="1"/>
    <xf numFmtId="0" fontId="1" fillId="19" borderId="0" xfId="0" applyFont="1" applyFill="1"/>
    <xf numFmtId="0" fontId="1" fillId="18" borderId="0" xfId="0" applyFont="1" applyFill="1"/>
    <xf numFmtId="0" fontId="1" fillId="19" borderId="1" xfId="0" applyFont="1" applyFill="1" applyBorder="1" applyAlignment="1">
      <alignment horizontal="center"/>
    </xf>
    <xf numFmtId="0" fontId="1" fillId="18" borderId="1" xfId="0" applyFont="1" applyFill="1" applyBorder="1" applyAlignment="1">
      <alignment horizontal="center"/>
    </xf>
    <xf numFmtId="0" fontId="1" fillId="20" borderId="1" xfId="0" applyFont="1" applyFill="1" applyBorder="1" applyAlignment="1">
      <alignment horizontal="center"/>
    </xf>
    <xf numFmtId="0" fontId="1" fillId="20" borderId="1" xfId="0" applyFont="1" applyFill="1" applyBorder="1"/>
    <xf numFmtId="0" fontId="1" fillId="20" borderId="0" xfId="0" applyFont="1" applyFill="1"/>
    <xf numFmtId="0" fontId="1" fillId="21" borderId="1" xfId="0" applyFont="1" applyFill="1" applyBorder="1"/>
    <xf numFmtId="0" fontId="1" fillId="21" borderId="0" xfId="0" applyFont="1" applyFill="1"/>
    <xf numFmtId="169" fontId="1" fillId="0" borderId="0" xfId="0" applyNumberFormat="1" applyFont="1"/>
    <xf numFmtId="170" fontId="1" fillId="0" borderId="0" xfId="0" applyNumberFormat="1" applyFont="1"/>
    <xf numFmtId="0" fontId="1" fillId="22" borderId="0" xfId="0" applyFont="1" applyFill="1"/>
    <xf numFmtId="0" fontId="1" fillId="23" borderId="0" xfId="0" applyFont="1" applyFill="1"/>
    <xf numFmtId="0" fontId="1" fillId="22" borderId="1" xfId="0" applyFont="1" applyFill="1" applyBorder="1" applyAlignment="1">
      <alignment horizontal="center"/>
    </xf>
    <xf numFmtId="0" fontId="1" fillId="22" borderId="1" xfId="0" applyFont="1" applyFill="1" applyBorder="1"/>
    <xf numFmtId="0" fontId="1" fillId="23" borderId="1" xfId="0" applyFont="1" applyFill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M155"/>
  <sheetViews>
    <sheetView workbookViewId="0">
      <selection activeCell="E19" sqref="E19"/>
    </sheetView>
  </sheetViews>
  <sheetFormatPr baseColWidth="10" defaultRowHeight="13"/>
  <cols>
    <col min="1" max="1" width="12.140625" bestFit="1" customWidth="1"/>
    <col min="2" max="2" width="7" customWidth="1"/>
    <col min="3" max="3" width="7.28515625" customWidth="1"/>
    <col min="4" max="4" width="8" customWidth="1"/>
    <col min="5" max="5" width="11" customWidth="1"/>
    <col min="6" max="6" width="7" customWidth="1"/>
    <col min="7" max="7" width="8" customWidth="1"/>
    <col min="8" max="8" width="12" customWidth="1"/>
    <col min="9" max="9" width="7.28515625" customWidth="1"/>
    <col min="10" max="10" width="8.42578125" customWidth="1"/>
    <col min="11" max="11" width="6.5703125" customWidth="1"/>
    <col min="12" max="12" width="11.7109375" customWidth="1"/>
    <col min="13" max="13" width="11" customWidth="1"/>
    <col min="14" max="14" width="8.7109375" customWidth="1"/>
    <col min="15" max="15" width="9.140625" customWidth="1"/>
    <col min="20" max="20" width="8.42578125" customWidth="1"/>
    <col min="22" max="22" width="12.7109375" bestFit="1" customWidth="1"/>
    <col min="23" max="23" width="16.85546875" bestFit="1" customWidth="1"/>
    <col min="24" max="24" width="9" customWidth="1"/>
    <col min="25" max="25" width="6.42578125" customWidth="1"/>
    <col min="26" max="26" width="7.140625" customWidth="1"/>
    <col min="27" max="27" width="6.85546875" customWidth="1"/>
    <col min="28" max="28" width="7" customWidth="1"/>
  </cols>
  <sheetData>
    <row r="1" spans="1:39">
      <c r="A1" t="s">
        <v>519</v>
      </c>
      <c r="B1" t="s">
        <v>520</v>
      </c>
      <c r="C1" t="s">
        <v>521</v>
      </c>
      <c r="D1" t="s">
        <v>522</v>
      </c>
      <c r="E1" t="s">
        <v>523</v>
      </c>
      <c r="F1" t="s">
        <v>596</v>
      </c>
      <c r="G1" t="s">
        <v>597</v>
      </c>
      <c r="H1" t="s">
        <v>524</v>
      </c>
      <c r="I1" t="s">
        <v>525</v>
      </c>
      <c r="J1" t="s">
        <v>842</v>
      </c>
      <c r="K1" t="s">
        <v>850</v>
      </c>
      <c r="L1" t="s">
        <v>844</v>
      </c>
      <c r="M1" t="s">
        <v>845</v>
      </c>
      <c r="N1" t="s">
        <v>846</v>
      </c>
      <c r="O1" t="s">
        <v>343</v>
      </c>
      <c r="P1" t="s">
        <v>851</v>
      </c>
      <c r="Q1" t="s">
        <v>852</v>
      </c>
      <c r="R1" t="s">
        <v>853</v>
      </c>
      <c r="S1" t="s">
        <v>783</v>
      </c>
      <c r="T1" t="s">
        <v>582</v>
      </c>
      <c r="U1" t="s">
        <v>847</v>
      </c>
      <c r="V1" t="s">
        <v>788</v>
      </c>
      <c r="W1" t="s">
        <v>580</v>
      </c>
      <c r="X1" t="s">
        <v>581</v>
      </c>
      <c r="Y1" t="s">
        <v>843</v>
      </c>
      <c r="Z1" t="s">
        <v>253</v>
      </c>
      <c r="AA1" t="s">
        <v>364</v>
      </c>
      <c r="AB1" t="s">
        <v>187</v>
      </c>
      <c r="AC1" t="s">
        <v>252</v>
      </c>
      <c r="AD1" t="s">
        <v>359</v>
      </c>
      <c r="AE1" t="s">
        <v>360</v>
      </c>
      <c r="AF1" t="s">
        <v>362</v>
      </c>
      <c r="AG1" t="s">
        <v>361</v>
      </c>
      <c r="AH1" t="s">
        <v>363</v>
      </c>
      <c r="AI1" t="s">
        <v>365</v>
      </c>
      <c r="AJ1" t="s">
        <v>366</v>
      </c>
      <c r="AK1" t="s">
        <v>367</v>
      </c>
      <c r="AL1" t="s">
        <v>368</v>
      </c>
      <c r="AM1" t="s">
        <v>369</v>
      </c>
    </row>
    <row r="2" spans="1:39">
      <c r="A2" t="s">
        <v>496</v>
      </c>
      <c r="B2">
        <v>1.41</v>
      </c>
      <c r="C2">
        <v>1.9</v>
      </c>
      <c r="D2">
        <v>2.29E-2</v>
      </c>
      <c r="E2">
        <v>1.09142245</v>
      </c>
      <c r="F2">
        <v>82.5</v>
      </c>
      <c r="G2">
        <v>1.7000000000000001E-2</v>
      </c>
      <c r="H2">
        <v>54508.9761</v>
      </c>
      <c r="I2">
        <v>1.35</v>
      </c>
      <c r="J2">
        <v>1.57</v>
      </c>
      <c r="K2">
        <v>6300</v>
      </c>
      <c r="L2" t="s">
        <v>399</v>
      </c>
      <c r="M2" t="s">
        <v>528</v>
      </c>
      <c r="N2" t="s">
        <v>529</v>
      </c>
      <c r="O2">
        <v>11.69</v>
      </c>
      <c r="P2">
        <v>11.03</v>
      </c>
      <c r="Q2">
        <v>10.23</v>
      </c>
      <c r="R2">
        <v>10.48</v>
      </c>
      <c r="S2">
        <v>10.19</v>
      </c>
      <c r="T2">
        <v>0.3</v>
      </c>
      <c r="V2" t="s">
        <v>370</v>
      </c>
      <c r="W2" t="s">
        <v>527</v>
      </c>
      <c r="X2" s="1">
        <v>8.6000000000000003E-5</v>
      </c>
      <c r="Y2">
        <v>267</v>
      </c>
      <c r="Z2">
        <f>J2/(215.1*D2)</f>
        <v>0.31873059955864946</v>
      </c>
      <c r="AA2">
        <f>C2/(9.73*J2)</f>
        <v>0.12437729525206039</v>
      </c>
      <c r="AB2">
        <f>AA2*Z2</f>
        <v>3.9642849887172371E-2</v>
      </c>
      <c r="AC2">
        <f>0.8409*K2*SQRT(Z2)</f>
        <v>2990.8648019613183</v>
      </c>
      <c r="AD2">
        <f>7193.59209/K2</f>
        <v>1.1418400142857144</v>
      </c>
      <c r="AE2">
        <f>7193.59209/AC2</f>
        <v>2.4051879861913719</v>
      </c>
      <c r="AF2">
        <f>17983.9802/K2</f>
        <v>2.8546000317460321</v>
      </c>
      <c r="AG2">
        <f>17983.9802/AC2</f>
        <v>6.012969957119644</v>
      </c>
      <c r="AH2">
        <f>EXP(AD2)-1</f>
        <v>2.1325269599698351</v>
      </c>
      <c r="AI2">
        <f>EXP(AE2)-1</f>
        <v>10.080513069863079</v>
      </c>
      <c r="AJ2">
        <f>EXP(AF2)-1</f>
        <v>16.367489373891729</v>
      </c>
      <c r="AK2">
        <f>EXP(AG2)-1</f>
        <v>407.69532717545815</v>
      </c>
      <c r="AL2">
        <f>AA2^2*AH2/AI2</f>
        <v>3.2726089204332342E-3</v>
      </c>
      <c r="AM2">
        <f>AA2^2*AJ2/AK2</f>
        <v>6.2105283757450962E-4</v>
      </c>
    </row>
    <row r="3" spans="1:39">
      <c r="A3" t="s">
        <v>503</v>
      </c>
      <c r="B3">
        <v>1.1679999999999999</v>
      </c>
      <c r="C3">
        <v>1.3859999999999999</v>
      </c>
      <c r="D3">
        <v>1.6549999999999999E-2</v>
      </c>
      <c r="E3">
        <v>0.78883999999999999</v>
      </c>
      <c r="F3">
        <v>79.400000000000006</v>
      </c>
      <c r="G3">
        <v>4.5999999999999999E-3</v>
      </c>
      <c r="H3">
        <v>54775.337200000002</v>
      </c>
      <c r="I3">
        <v>0.97</v>
      </c>
      <c r="J3">
        <v>0.99</v>
      </c>
      <c r="K3">
        <v>5500</v>
      </c>
      <c r="L3" t="s">
        <v>565</v>
      </c>
      <c r="M3" t="s">
        <v>566</v>
      </c>
      <c r="N3" t="s">
        <v>567</v>
      </c>
      <c r="O3">
        <v>12.3</v>
      </c>
      <c r="P3">
        <v>11.35</v>
      </c>
      <c r="Q3">
        <v>10.911</v>
      </c>
      <c r="R3">
        <v>10.602</v>
      </c>
      <c r="S3">
        <v>10.481</v>
      </c>
      <c r="T3">
        <v>0.02</v>
      </c>
      <c r="U3">
        <v>3</v>
      </c>
      <c r="V3" t="s">
        <v>167</v>
      </c>
      <c r="W3" t="s">
        <v>564</v>
      </c>
      <c r="Z3">
        <f>J3/(215.1*D3)</f>
        <v>0.2780973087764983</v>
      </c>
      <c r="AA3">
        <f>C3/(9.73*J3)</f>
        <v>0.14388489208633093</v>
      </c>
      <c r="AB3">
        <f>AA3*Z3</f>
        <v>4.0014001262805507E-2</v>
      </c>
      <c r="AC3">
        <f>0.8409*K3*SQRT(Z3)</f>
        <v>2438.9642527591946</v>
      </c>
      <c r="AD3">
        <f>7193.59209/K3</f>
        <v>1.3079258345454545</v>
      </c>
      <c r="AE3">
        <f>7193.59209/AC3</f>
        <v>2.9494454795152927</v>
      </c>
      <c r="AF3">
        <f>17983.9802/K3</f>
        <v>3.2698145818181823</v>
      </c>
      <c r="AG3">
        <f>17983.9802/AC3</f>
        <v>7.3736136885379793</v>
      </c>
      <c r="AH3">
        <f>EXP(AD3)-1</f>
        <v>2.6984944614991737</v>
      </c>
      <c r="AI3">
        <f>EXP(AE3)-1</f>
        <v>18.095362022439794</v>
      </c>
      <c r="AJ3">
        <f>EXP(AF3)-1</f>
        <v>25.306461194826358</v>
      </c>
      <c r="AK3">
        <f>EXP(AG3)-1</f>
        <v>1592.3813757990804</v>
      </c>
      <c r="AL3">
        <f>AA3^2*AH3/AI3</f>
        <v>3.087341321799596E-3</v>
      </c>
      <c r="AM3">
        <f>AA3^2*AJ3/AK3</f>
        <v>3.2901425883709876E-4</v>
      </c>
    </row>
    <row r="4" spans="1:39">
      <c r="A4" t="s">
        <v>512</v>
      </c>
      <c r="B4">
        <v>4.59</v>
      </c>
      <c r="C4">
        <v>1.4379999999999999</v>
      </c>
      <c r="D4">
        <v>2.5579999999999999E-2</v>
      </c>
      <c r="E4">
        <v>1.21986967</v>
      </c>
      <c r="F4">
        <v>87.67</v>
      </c>
      <c r="G4">
        <v>0</v>
      </c>
      <c r="H4">
        <v>54163.223729999998</v>
      </c>
      <c r="I4">
        <v>1.4950000000000001</v>
      </c>
      <c r="J4">
        <v>1.444</v>
      </c>
      <c r="K4">
        <v>7400</v>
      </c>
      <c r="L4" t="s">
        <v>634</v>
      </c>
      <c r="M4" t="s">
        <v>635</v>
      </c>
      <c r="N4" t="s">
        <v>636</v>
      </c>
      <c r="O4">
        <v>8.3000000000000007</v>
      </c>
      <c r="P4">
        <v>20</v>
      </c>
      <c r="Q4">
        <v>7.5810000000000004</v>
      </c>
      <c r="R4">
        <v>7.516</v>
      </c>
      <c r="S4">
        <v>7.468</v>
      </c>
      <c r="T4">
        <v>0.1</v>
      </c>
      <c r="V4" t="s">
        <v>168</v>
      </c>
      <c r="W4" t="s">
        <v>633</v>
      </c>
      <c r="X4">
        <v>2.2000000000000001E-4</v>
      </c>
      <c r="Y4">
        <v>116</v>
      </c>
      <c r="Z4">
        <f>J4/(215.1*D4)</f>
        <v>0.26243771193571802</v>
      </c>
      <c r="AA4">
        <f>C4/(9.73*J4)</f>
        <v>0.10234788030280169</v>
      </c>
      <c r="AB4">
        <f>AA4*Z4</f>
        <v>2.6859943528138017E-2</v>
      </c>
      <c r="AC4">
        <f>0.8409*K4*SQRT(Z4)</f>
        <v>3187.7862538478244</v>
      </c>
      <c r="AD4">
        <f>7193.59209/K4</f>
        <v>0.97210703918918917</v>
      </c>
      <c r="AE4">
        <f>7193.59209/AC4</f>
        <v>2.2566105495049924</v>
      </c>
      <c r="AF4">
        <f>17983.9802/K4</f>
        <v>2.4302675945945946</v>
      </c>
      <c r="AG4">
        <f>17983.9802/AC4</f>
        <v>5.6415263659200487</v>
      </c>
      <c r="AH4">
        <f>EXP(AD4)-1</f>
        <v>1.6435085715516005</v>
      </c>
      <c r="AI4">
        <f>EXP(AE4)-1</f>
        <v>8.5506627453633222</v>
      </c>
      <c r="AJ4">
        <f>EXP(AF4)-1</f>
        <v>10.36192206216996</v>
      </c>
      <c r="AK4">
        <f>EXP(AG4)-1</f>
        <v>280.8926616183324</v>
      </c>
      <c r="AL4">
        <f>AA4^2*AH4/AI4</f>
        <v>2.0133992438502251E-3</v>
      </c>
      <c r="AM4">
        <f>AA4^2*AJ4/AK4</f>
        <v>3.8641825339200538E-4</v>
      </c>
    </row>
    <row r="5" spans="1:39">
      <c r="A5" t="s">
        <v>484</v>
      </c>
      <c r="B5">
        <v>1.91</v>
      </c>
      <c r="C5">
        <v>1.3049999999999999</v>
      </c>
      <c r="D5">
        <v>2.2599999999999999E-2</v>
      </c>
      <c r="E5">
        <v>1.30618608</v>
      </c>
      <c r="F5">
        <v>82.15</v>
      </c>
      <c r="G5">
        <v>0</v>
      </c>
      <c r="H5">
        <v>54185.910100000001</v>
      </c>
      <c r="I5">
        <v>0.92400000000000004</v>
      </c>
      <c r="J5">
        <v>0.81299999999999994</v>
      </c>
      <c r="K5">
        <v>5720</v>
      </c>
      <c r="L5" t="s">
        <v>747</v>
      </c>
      <c r="M5" t="s">
        <v>767</v>
      </c>
      <c r="N5" t="s">
        <v>768</v>
      </c>
      <c r="O5">
        <v>12.4</v>
      </c>
      <c r="P5">
        <v>11.68</v>
      </c>
      <c r="Q5">
        <v>11.02</v>
      </c>
      <c r="R5">
        <v>10.66</v>
      </c>
      <c r="S5">
        <v>10.61</v>
      </c>
      <c r="T5">
        <v>-0.19</v>
      </c>
      <c r="V5">
        <v>15</v>
      </c>
      <c r="W5" t="s">
        <v>766</v>
      </c>
      <c r="Z5">
        <f>J5/(215.1*D5)</f>
        <v>0.16724059194529814</v>
      </c>
      <c r="AA5">
        <f>C5/(9.73*J5)</f>
        <v>0.16497081723129667</v>
      </c>
      <c r="AB5">
        <f>AA5*Z5</f>
        <v>2.7589817127461645E-2</v>
      </c>
      <c r="AC5">
        <f>0.8409*K5*SQRT(Z5)</f>
        <v>1967.0311129527454</v>
      </c>
      <c r="AD5">
        <f>7193.59209/K5</f>
        <v>1.2576209947552448</v>
      </c>
      <c r="AE5">
        <f>7193.59209/AC5</f>
        <v>3.6570809900416732</v>
      </c>
      <c r="AF5">
        <f>17983.9802/K5</f>
        <v>3.1440524825174827</v>
      </c>
      <c r="AG5">
        <f>17983.9802/AC5</f>
        <v>9.1427024623946735</v>
      </c>
      <c r="AH5">
        <f>EXP(AD5)-1</f>
        <v>2.5170444596043877</v>
      </c>
      <c r="AI5">
        <f>EXP(AE5)-1</f>
        <v>37.748071624873717</v>
      </c>
      <c r="AJ5">
        <f>EXP(AF5)-1</f>
        <v>22.197684844732787</v>
      </c>
      <c r="AK5">
        <f>EXP(AG5)-1</f>
        <v>9344.9882159566168</v>
      </c>
      <c r="AL5">
        <f>AA5^2*AH5/AI5</f>
        <v>1.8147231018688264E-3</v>
      </c>
      <c r="AM5">
        <f>AA5^2*AJ5/AK5</f>
        <v>6.464622578151236E-5</v>
      </c>
    </row>
    <row r="6" spans="1:39">
      <c r="A6" t="s">
        <v>259</v>
      </c>
      <c r="B6">
        <v>2.09</v>
      </c>
      <c r="C6">
        <v>1.3680000000000001</v>
      </c>
      <c r="D6">
        <v>2.3199999999999998E-2</v>
      </c>
      <c r="E6">
        <v>1.2128840000000001</v>
      </c>
      <c r="F6">
        <v>85.1</v>
      </c>
      <c r="G6">
        <v>0.106</v>
      </c>
      <c r="H6">
        <v>54852.264640000001</v>
      </c>
      <c r="I6">
        <v>1.1299999999999999</v>
      </c>
      <c r="J6">
        <v>1.2030000000000001</v>
      </c>
      <c r="K6">
        <v>5905</v>
      </c>
      <c r="L6" t="s">
        <v>583</v>
      </c>
      <c r="M6" t="s">
        <v>198</v>
      </c>
      <c r="N6" t="s">
        <v>199</v>
      </c>
      <c r="O6">
        <v>11.94</v>
      </c>
      <c r="P6">
        <v>20</v>
      </c>
      <c r="Q6">
        <v>11.103</v>
      </c>
      <c r="R6">
        <v>10.846</v>
      </c>
      <c r="S6">
        <v>10.791</v>
      </c>
      <c r="T6">
        <v>0.15</v>
      </c>
      <c r="U6">
        <v>118</v>
      </c>
      <c r="V6" t="s">
        <v>174</v>
      </c>
      <c r="W6" t="s">
        <v>190</v>
      </c>
      <c r="Z6">
        <f>J6/(215.1*D6)</f>
        <v>0.2410667051411533</v>
      </c>
      <c r="AA6">
        <f>C6/(9.73*J6)</f>
        <v>0.11687123404233506</v>
      </c>
      <c r="AB6">
        <f>AA6*Z6</f>
        <v>2.8173763316366302E-2</v>
      </c>
      <c r="AC6">
        <f>0.8409*K6*SQRT(Z6)</f>
        <v>2437.9953360161749</v>
      </c>
      <c r="AD6">
        <f>7193.59209/K6</f>
        <v>1.2182205063505505</v>
      </c>
      <c r="AE6">
        <f>7193.59209/AC6</f>
        <v>2.9506176585861499</v>
      </c>
      <c r="AF6">
        <f>17983.9802/K6</f>
        <v>3.0455512616426761</v>
      </c>
      <c r="AG6">
        <f>17983.9802/AC6</f>
        <v>7.3765441362110495</v>
      </c>
      <c r="AH6">
        <f>EXP(AD6)-1</f>
        <v>2.3811656143105324</v>
      </c>
      <c r="AI6">
        <f>EXP(AE6)-1</f>
        <v>18.117758329829947</v>
      </c>
      <c r="AJ6">
        <f>EXP(AF6)-1</f>
        <v>20.021616420142649</v>
      </c>
      <c r="AK6">
        <f>EXP(AG6)-1</f>
        <v>1597.0575448320428</v>
      </c>
      <c r="AL6">
        <f>AA6^2*AH6/AI6</f>
        <v>1.7951485788135809E-3</v>
      </c>
      <c r="AM6">
        <f>AA6^2*AJ6/AK6</f>
        <v>1.7123550996696069E-4</v>
      </c>
    </row>
    <row r="7" spans="1:39">
      <c r="A7" t="s">
        <v>376</v>
      </c>
      <c r="B7">
        <v>1.07</v>
      </c>
      <c r="C7">
        <v>1.45</v>
      </c>
      <c r="D7">
        <v>2.5899999999999999E-2</v>
      </c>
      <c r="E7">
        <v>1.5089686</v>
      </c>
      <c r="F7">
        <v>85.66</v>
      </c>
      <c r="G7">
        <v>0</v>
      </c>
      <c r="H7">
        <v>54524.623240000001</v>
      </c>
      <c r="I7">
        <v>1.01</v>
      </c>
      <c r="J7">
        <v>1.0569999999999999</v>
      </c>
      <c r="K7">
        <v>5950</v>
      </c>
      <c r="L7" t="s">
        <v>345</v>
      </c>
      <c r="M7" t="s">
        <v>346</v>
      </c>
      <c r="N7" t="s">
        <v>347</v>
      </c>
      <c r="O7">
        <v>13.6</v>
      </c>
      <c r="P7">
        <v>13.2</v>
      </c>
      <c r="Q7">
        <v>12.46</v>
      </c>
      <c r="R7">
        <v>12.22</v>
      </c>
      <c r="S7">
        <v>12.15</v>
      </c>
      <c r="T7">
        <v>-0.3</v>
      </c>
      <c r="V7">
        <v>1102</v>
      </c>
      <c r="W7" t="s">
        <v>344</v>
      </c>
      <c r="X7" s="1">
        <v>5.5000000000000002E-5</v>
      </c>
      <c r="Y7">
        <v>460</v>
      </c>
      <c r="Z7">
        <f>J7/(215.1*D7)</f>
        <v>0.18972947843240728</v>
      </c>
      <c r="AA7">
        <f>C7/(9.73*J7)</f>
        <v>0.14098735878171365</v>
      </c>
      <c r="AB7">
        <f>AA7*Z7</f>
        <v>2.6749458047217206E-2</v>
      </c>
      <c r="AC7">
        <f>0.8409*K7*SQRT(Z7)</f>
        <v>2179.3587406416918</v>
      </c>
      <c r="AD7">
        <f>7193.59209/K7</f>
        <v>1.20900707394958</v>
      </c>
      <c r="AE7">
        <f>7193.59209/AC7</f>
        <v>3.300783829596551</v>
      </c>
      <c r="AF7">
        <f>17983.9802/K7</f>
        <v>3.0225176806722693</v>
      </c>
      <c r="AG7">
        <f>17983.9802/AC7</f>
        <v>8.2519595625201134</v>
      </c>
      <c r="AH7">
        <f>EXP(AD7)-1</f>
        <v>2.3501565428346733</v>
      </c>
      <c r="AI7">
        <f>EXP(AE7)-1</f>
        <v>26.133898940512399</v>
      </c>
      <c r="AJ7">
        <f>EXP(AF7)-1</f>
        <v>19.542947211992239</v>
      </c>
      <c r="AK7">
        <f>EXP(AG7)-1</f>
        <v>3834.1336471651352</v>
      </c>
      <c r="AL7">
        <f>AA7^2*AH7/AI7</f>
        <v>1.787528329262385E-3</v>
      </c>
      <c r="AM7">
        <f>AA7^2*AJ7/AK7</f>
        <v>1.013171958085549E-4</v>
      </c>
    </row>
    <row r="8" spans="1:39">
      <c r="A8" t="s">
        <v>489</v>
      </c>
      <c r="B8">
        <v>1.1214999999999999</v>
      </c>
      <c r="C8">
        <v>1.4159999999999999</v>
      </c>
      <c r="D8">
        <v>2.3E-2</v>
      </c>
      <c r="E8">
        <v>1.3382282000000001</v>
      </c>
      <c r="F8">
        <v>89.35</v>
      </c>
      <c r="G8">
        <v>0</v>
      </c>
      <c r="H8">
        <v>54365.914640000003</v>
      </c>
      <c r="I8">
        <v>0.93</v>
      </c>
      <c r="J8">
        <v>1.1499999999999999</v>
      </c>
      <c r="K8">
        <v>5500</v>
      </c>
      <c r="L8" t="s">
        <v>645</v>
      </c>
      <c r="M8" t="s">
        <v>639</v>
      </c>
      <c r="N8" t="s">
        <v>640</v>
      </c>
      <c r="O8">
        <v>12.6</v>
      </c>
      <c r="P8">
        <v>11.86</v>
      </c>
      <c r="Q8">
        <v>11.18</v>
      </c>
      <c r="R8">
        <v>10.84</v>
      </c>
      <c r="S8">
        <v>10.75</v>
      </c>
      <c r="T8">
        <v>-0.03</v>
      </c>
      <c r="W8" t="s">
        <v>638</v>
      </c>
      <c r="X8" s="1">
        <v>7.7000000000000001E-5</v>
      </c>
      <c r="Y8">
        <v>300</v>
      </c>
      <c r="Z8">
        <f>J8/(215.1*D8)</f>
        <v>0.23245002324500233</v>
      </c>
      <c r="AA8">
        <f>C8/(9.73*J8)</f>
        <v>0.12654720943741901</v>
      </c>
      <c r="AB8">
        <f>AA8*Z8</f>
        <v>2.9415901775318228E-2</v>
      </c>
      <c r="AC8">
        <f>0.8409*K8*SQRT(Z8)</f>
        <v>2229.8304354637598</v>
      </c>
      <c r="AD8">
        <f>7193.59209/K8</f>
        <v>1.3079258345454545</v>
      </c>
      <c r="AE8">
        <f>7193.59209/AC8</f>
        <v>3.226071353046124</v>
      </c>
      <c r="AF8">
        <f>17983.9802/K8</f>
        <v>3.2698145818181823</v>
      </c>
      <c r="AG8">
        <f>17983.9802/AC8</f>
        <v>8.0651783714036966</v>
      </c>
      <c r="AH8">
        <f>EXP(AD8)-1</f>
        <v>2.6984944614991737</v>
      </c>
      <c r="AI8">
        <f>EXP(AE8)-1</f>
        <v>24.180536954870568</v>
      </c>
      <c r="AJ8">
        <f>EXP(AF8)-1</f>
        <v>25.306461194826358</v>
      </c>
      <c r="AK8">
        <f>EXP(AG8)-1</f>
        <v>3180.7236950909655</v>
      </c>
      <c r="AL8">
        <f>AA8^2*AH8/AI8</f>
        <v>1.7871488906951907E-3</v>
      </c>
      <c r="AM8">
        <f>AA8^2*AJ8/AK8</f>
        <v>1.274120841562193E-4</v>
      </c>
    </row>
    <row r="9" spans="1:39">
      <c r="A9" t="s">
        <v>733</v>
      </c>
      <c r="B9">
        <v>4.34</v>
      </c>
      <c r="C9">
        <v>1.6140000000000001</v>
      </c>
      <c r="D9">
        <v>3.0800000000000001E-2</v>
      </c>
      <c r="E9">
        <v>2.4855334999999998</v>
      </c>
      <c r="F9">
        <v>79.8</v>
      </c>
      <c r="G9">
        <v>0</v>
      </c>
      <c r="H9">
        <v>54492.79765</v>
      </c>
      <c r="I9">
        <v>1.52</v>
      </c>
      <c r="J9">
        <v>1.53</v>
      </c>
      <c r="K9">
        <v>6933</v>
      </c>
      <c r="L9" t="s">
        <v>751</v>
      </c>
      <c r="M9" t="s">
        <v>752</v>
      </c>
      <c r="N9" t="s">
        <v>753</v>
      </c>
      <c r="O9">
        <v>20</v>
      </c>
      <c r="P9">
        <v>13.97</v>
      </c>
      <c r="Q9">
        <v>13.25</v>
      </c>
      <c r="R9">
        <v>13.51</v>
      </c>
      <c r="S9">
        <v>13.12</v>
      </c>
      <c r="T9">
        <v>-0.05</v>
      </c>
      <c r="W9" t="s">
        <v>750</v>
      </c>
      <c r="Y9">
        <v>900</v>
      </c>
      <c r="Z9">
        <f>J9/(215.1*D9)</f>
        <v>0.23094060750964518</v>
      </c>
      <c r="AA9">
        <f>C9/(9.73*J9)</f>
        <v>0.10841746770650706</v>
      </c>
      <c r="AB9">
        <f>AA9*Z9</f>
        <v>2.5037995856798081E-2</v>
      </c>
      <c r="AC9">
        <f>0.8409*K9*SQRT(Z9)</f>
        <v>2801.6617740958773</v>
      </c>
      <c r="AD9">
        <f>7193.59209/K9</f>
        <v>1.0375872046733017</v>
      </c>
      <c r="AE9">
        <f>7193.59209/AC9</f>
        <v>2.5676161756968114</v>
      </c>
      <c r="AF9">
        <f>17983.9802/K9</f>
        <v>2.5939680080773115</v>
      </c>
      <c r="AG9">
        <f>17983.9802/AC9</f>
        <v>6.4190404303187529</v>
      </c>
      <c r="AH9">
        <f>EXP(AD9)-1</f>
        <v>1.822398921400195</v>
      </c>
      <c r="AI9">
        <f>EXP(AE9)-1</f>
        <v>12.034714905656159</v>
      </c>
      <c r="AJ9">
        <f>EXP(AF9)-1</f>
        <v>12.382769322737788</v>
      </c>
      <c r="AK9">
        <f>EXP(AG9)-1</f>
        <v>612.41421794169401</v>
      </c>
      <c r="AL9">
        <f>AA9^2*AH9/AI9</f>
        <v>1.7799432737960017E-3</v>
      </c>
      <c r="AM9">
        <f>AA9^2*AJ9/AK9</f>
        <v>2.3766817774516593E-4</v>
      </c>
    </row>
    <row r="10" spans="1:39">
      <c r="A10" t="s">
        <v>502</v>
      </c>
      <c r="B10">
        <v>10.43</v>
      </c>
      <c r="C10">
        <v>1.165</v>
      </c>
      <c r="D10">
        <v>2.0469999999999999E-2</v>
      </c>
      <c r="E10">
        <v>0.94145179999999995</v>
      </c>
      <c r="F10">
        <v>86</v>
      </c>
      <c r="G10">
        <v>8.8000000000000005E-3</v>
      </c>
      <c r="H10">
        <v>54221.481630000002</v>
      </c>
      <c r="I10">
        <v>1.2809999999999999</v>
      </c>
      <c r="J10">
        <v>1.23</v>
      </c>
      <c r="K10">
        <v>6400</v>
      </c>
      <c r="L10" t="s">
        <v>561</v>
      </c>
      <c r="M10" t="s">
        <v>562</v>
      </c>
      <c r="N10" t="s">
        <v>563</v>
      </c>
      <c r="O10">
        <v>9.3000000000000007</v>
      </c>
      <c r="P10">
        <v>20</v>
      </c>
      <c r="Q10">
        <v>8.4090000000000007</v>
      </c>
      <c r="R10">
        <v>8.2309999999999999</v>
      </c>
      <c r="S10">
        <v>8.1310000000000002</v>
      </c>
      <c r="T10">
        <v>0</v>
      </c>
      <c r="W10" t="s">
        <v>560</v>
      </c>
      <c r="X10">
        <v>2.05E-4</v>
      </c>
      <c r="Y10">
        <v>100</v>
      </c>
      <c r="Z10">
        <f>J10/(215.1*D10)</f>
        <v>0.27934883106140973</v>
      </c>
      <c r="AA10">
        <f>C10/(9.73*J10)</f>
        <v>9.7343727805212277E-2</v>
      </c>
      <c r="AB10">
        <f>AA10*Z10</f>
        <v>2.7192856573546097E-2</v>
      </c>
      <c r="AC10">
        <f>0.8409*K10*SQRT(Z10)</f>
        <v>2844.4464079162954</v>
      </c>
      <c r="AD10">
        <f>7193.59209/K10</f>
        <v>1.1239987640625</v>
      </c>
      <c r="AE10">
        <f>7193.59209/AC10</f>
        <v>2.5289954734178592</v>
      </c>
      <c r="AF10">
        <f>17983.9802/K10</f>
        <v>2.8099969062500003</v>
      </c>
      <c r="AG10">
        <f>17983.9802/AC10</f>
        <v>6.3224886747555917</v>
      </c>
      <c r="AH10">
        <f>EXP(AD10)-1</f>
        <v>2.0771343685161878</v>
      </c>
      <c r="AI10">
        <f>EXP(AE10)-1</f>
        <v>11.540902137640776</v>
      </c>
      <c r="AJ10">
        <f>EXP(AF10)-1</f>
        <v>15.609866831931704</v>
      </c>
      <c r="AK10">
        <f>EXP(AG10)-1</f>
        <v>555.95735483195551</v>
      </c>
      <c r="AL10">
        <f>AA10^2*AH10/AI10</f>
        <v>1.7054570261551838E-3</v>
      </c>
      <c r="AM10">
        <f>AA10^2*AJ10/AK10</f>
        <v>2.6605637249824143E-4</v>
      </c>
    </row>
    <row r="11" spans="1:39">
      <c r="A11" t="s">
        <v>732</v>
      </c>
      <c r="B11">
        <v>1.3</v>
      </c>
      <c r="C11">
        <v>1.2</v>
      </c>
      <c r="D11">
        <v>2.2499999999999999E-2</v>
      </c>
      <c r="E11">
        <v>1.2119089999999999</v>
      </c>
      <c r="F11">
        <v>78.8</v>
      </c>
      <c r="G11">
        <v>0</v>
      </c>
      <c r="H11">
        <v>53936.597999999998</v>
      </c>
      <c r="I11">
        <v>1.17</v>
      </c>
      <c r="J11">
        <v>1.32</v>
      </c>
      <c r="K11">
        <v>6119</v>
      </c>
      <c r="L11" t="s">
        <v>747</v>
      </c>
      <c r="M11" t="s">
        <v>748</v>
      </c>
      <c r="N11" t="s">
        <v>749</v>
      </c>
      <c r="O11">
        <v>16.600000000000001</v>
      </c>
      <c r="P11">
        <v>15.3</v>
      </c>
      <c r="Q11">
        <v>20</v>
      </c>
      <c r="R11">
        <v>20</v>
      </c>
      <c r="S11">
        <v>20</v>
      </c>
      <c r="T11">
        <v>1</v>
      </c>
      <c r="W11" t="s">
        <v>746</v>
      </c>
      <c r="X11" s="1">
        <v>1.5E-5</v>
      </c>
      <c r="Y11">
        <v>1500</v>
      </c>
      <c r="Z11">
        <f>J11/(215.1*D11)</f>
        <v>0.27274136060746945</v>
      </c>
      <c r="AA11">
        <f>C11/(9.73*J11)</f>
        <v>9.3431748108007098E-2</v>
      </c>
      <c r="AB11">
        <f>AA11*Z11</f>
        <v>2.5482702102912216E-2</v>
      </c>
      <c r="AC11">
        <f>0.8409*K11*SQRT(Z11)</f>
        <v>2687.2019564686743</v>
      </c>
      <c r="AD11">
        <f>7193.59209/K11</f>
        <v>1.1756156381761727</v>
      </c>
      <c r="AE11">
        <f>7193.59209/AC11</f>
        <v>2.6769823059571216</v>
      </c>
      <c r="AF11">
        <f>17983.9802/K11</f>
        <v>2.9390390913547968</v>
      </c>
      <c r="AG11">
        <f>17983.9802/AC11</f>
        <v>6.6924557555894468</v>
      </c>
      <c r="AH11">
        <f>EXP(AD11)-1</f>
        <v>2.2401370820249062</v>
      </c>
      <c r="AI11">
        <f>EXP(AE11)-1</f>
        <v>13.541146289387031</v>
      </c>
      <c r="AJ11">
        <f>EXP(AF11)-1</f>
        <v>17.897678642135819</v>
      </c>
      <c r="AK11">
        <f>EXP(AG11)-1</f>
        <v>805.29989832434319</v>
      </c>
      <c r="AL11">
        <f>AA11^2*AH11/AI11</f>
        <v>1.4441360665179272E-3</v>
      </c>
      <c r="AM11">
        <f>AA11^2*AJ11/AK11</f>
        <v>1.9401174006988017E-4</v>
      </c>
    </row>
    <row r="12" spans="1:39">
      <c r="A12" t="s">
        <v>611</v>
      </c>
      <c r="B12">
        <v>3.31</v>
      </c>
      <c r="C12">
        <v>1.4650000000000001</v>
      </c>
      <c r="D12">
        <v>2.81E-2</v>
      </c>
      <c r="E12">
        <v>1.7429964</v>
      </c>
      <c r="F12">
        <v>87.84</v>
      </c>
      <c r="G12">
        <v>3.0000000000000001E-3</v>
      </c>
      <c r="H12">
        <v>54237.535620000002</v>
      </c>
      <c r="I12">
        <v>0.97</v>
      </c>
      <c r="J12">
        <v>0.90200000000000002</v>
      </c>
      <c r="K12">
        <v>5625</v>
      </c>
      <c r="L12" t="s">
        <v>803</v>
      </c>
      <c r="M12" t="s">
        <v>804</v>
      </c>
      <c r="N12" t="s">
        <v>805</v>
      </c>
      <c r="O12">
        <v>12.57</v>
      </c>
      <c r="P12">
        <v>11.32</v>
      </c>
      <c r="Q12">
        <v>10.78</v>
      </c>
      <c r="R12">
        <v>10.44</v>
      </c>
      <c r="S12">
        <v>10.31</v>
      </c>
      <c r="T12">
        <v>0</v>
      </c>
      <c r="V12">
        <v>5</v>
      </c>
      <c r="W12" t="s">
        <v>802</v>
      </c>
      <c r="X12" s="1">
        <v>9.3999999999999994E-5</v>
      </c>
      <c r="Y12">
        <v>300</v>
      </c>
      <c r="Z12">
        <f>J12/(215.1*D12)</f>
        <v>0.14923126047472748</v>
      </c>
      <c r="AA12">
        <f>C12/(9.73*J12)</f>
        <v>0.16692379387589074</v>
      </c>
      <c r="AB12">
        <f>AA12*Z12</f>
        <v>2.4910248163322771E-2</v>
      </c>
      <c r="AC12">
        <f>0.8409*K12*SQRT(Z12)</f>
        <v>1827.2450030142977</v>
      </c>
      <c r="AD12">
        <f>7193.59209/K12</f>
        <v>1.2788608160000001</v>
      </c>
      <c r="AE12">
        <f>7193.59209/AC12</f>
        <v>3.936851422843219</v>
      </c>
      <c r="AF12">
        <f>17983.9802/K12</f>
        <v>3.1971520355555558</v>
      </c>
      <c r="AG12">
        <f>17983.9802/AC12</f>
        <v>9.8421285434262487</v>
      </c>
      <c r="AH12">
        <f>EXP(AD12)-1</f>
        <v>2.5925448240061635</v>
      </c>
      <c r="AI12">
        <f>EXP(AE12)-1</f>
        <v>50.25696046988795</v>
      </c>
      <c r="AJ12">
        <f>EXP(AF12)-1</f>
        <v>23.462761819462202</v>
      </c>
      <c r="AK12">
        <f>EXP(AG12)-1</f>
        <v>18808.710725701716</v>
      </c>
      <c r="AL12">
        <f>AA12^2*AH12/AI12</f>
        <v>1.4373632892727662E-3</v>
      </c>
      <c r="AM12">
        <f>AA12^2*AJ12/AK12</f>
        <v>3.4758145633883115E-5</v>
      </c>
    </row>
    <row r="13" spans="1:39">
      <c r="A13" t="s">
        <v>488</v>
      </c>
      <c r="B13">
        <v>2.06</v>
      </c>
      <c r="C13">
        <v>1.454</v>
      </c>
      <c r="D13">
        <v>3.1300000000000001E-2</v>
      </c>
      <c r="E13">
        <v>1.8468370000000001</v>
      </c>
      <c r="F13">
        <v>85.06</v>
      </c>
      <c r="G13">
        <v>0</v>
      </c>
      <c r="H13">
        <v>54605.559150000001</v>
      </c>
      <c r="I13">
        <v>1.24</v>
      </c>
      <c r="J13">
        <v>1.31</v>
      </c>
      <c r="K13">
        <v>6400</v>
      </c>
      <c r="L13" t="s">
        <v>773</v>
      </c>
      <c r="M13" t="s">
        <v>630</v>
      </c>
      <c r="N13" t="s">
        <v>631</v>
      </c>
      <c r="O13">
        <v>10.64</v>
      </c>
      <c r="P13">
        <v>10.029999999999999</v>
      </c>
      <c r="Q13">
        <v>9.6</v>
      </c>
      <c r="R13">
        <v>9.41</v>
      </c>
      <c r="S13">
        <v>9.36</v>
      </c>
      <c r="T13">
        <v>0</v>
      </c>
      <c r="U13">
        <v>0</v>
      </c>
      <c r="W13" t="s">
        <v>629</v>
      </c>
      <c r="X13">
        <v>1.4200000000000001E-4</v>
      </c>
      <c r="Y13">
        <v>223</v>
      </c>
      <c r="Z13">
        <f>J13/(215.1*D13)</f>
        <v>0.19457477984086458</v>
      </c>
      <c r="AA13">
        <f>C13/(9.73*J13)</f>
        <v>0.11407231902591339</v>
      </c>
      <c r="AB13">
        <f>AA13*Z13</f>
        <v>2.2195596360403965E-2</v>
      </c>
      <c r="AC13">
        <f>0.8409*K13*SQRT(Z13)</f>
        <v>2373.9283139327258</v>
      </c>
      <c r="AD13">
        <f>7193.59209/K13</f>
        <v>1.1239987640625</v>
      </c>
      <c r="AE13">
        <f>7193.59209/AC13</f>
        <v>3.0302482378176214</v>
      </c>
      <c r="AF13">
        <f>17983.9802/K13</f>
        <v>2.8099969062500003</v>
      </c>
      <c r="AG13">
        <f>17983.9802/AC13</f>
        <v>7.5756205840129871</v>
      </c>
      <c r="AH13">
        <f>EXP(AD13)-1</f>
        <v>2.0771343685161878</v>
      </c>
      <c r="AI13">
        <f>EXP(AE13)-1</f>
        <v>19.702371062993645</v>
      </c>
      <c r="AJ13">
        <f>EXP(AF13)-1</f>
        <v>15.609866831931704</v>
      </c>
      <c r="AK13">
        <f>EXP(AG13)-1</f>
        <v>1949.0700695465073</v>
      </c>
      <c r="AL13">
        <f>AA13^2*AH13/AI13</f>
        <v>1.3718500354358467E-3</v>
      </c>
      <c r="AM13">
        <f>AA13^2*AJ13/AK13</f>
        <v>1.0421549289824729E-4</v>
      </c>
    </row>
    <row r="14" spans="1:39">
      <c r="A14" t="s">
        <v>81</v>
      </c>
      <c r="B14">
        <v>1.8</v>
      </c>
      <c r="C14">
        <v>0.93</v>
      </c>
      <c r="D14">
        <v>1.4200000000000001E-2</v>
      </c>
      <c r="E14">
        <v>0.81347499999999995</v>
      </c>
      <c r="F14">
        <v>82.6</v>
      </c>
      <c r="G14">
        <v>0</v>
      </c>
      <c r="H14">
        <v>55528.867740000002</v>
      </c>
      <c r="I14">
        <v>0.57999999999999996</v>
      </c>
      <c r="J14">
        <v>0.59799999999999998</v>
      </c>
      <c r="K14">
        <v>4400</v>
      </c>
      <c r="L14" t="s">
        <v>82</v>
      </c>
      <c r="M14" t="s">
        <v>83</v>
      </c>
      <c r="N14" s="4" t="s">
        <v>84</v>
      </c>
      <c r="O14">
        <v>12.4</v>
      </c>
      <c r="T14">
        <v>-0.05</v>
      </c>
      <c r="U14">
        <v>0</v>
      </c>
      <c r="W14" t="s">
        <v>85</v>
      </c>
      <c r="Z14">
        <f>J14/(215.1*D14)</f>
        <v>0.19578185056410055</v>
      </c>
      <c r="AA14">
        <f>C14/(9.73*J14)</f>
        <v>0.15983391022490179</v>
      </c>
      <c r="AB14">
        <f>AA14*Z14</f>
        <v>3.1292578726727582E-2</v>
      </c>
      <c r="AC14">
        <f>0.8409*K14*SQRT(Z14)</f>
        <v>1637.1302889837511</v>
      </c>
      <c r="AD14">
        <f>7193.59209/K14</f>
        <v>1.6349072931818183</v>
      </c>
      <c r="AE14">
        <f>7193.59209/AC14</f>
        <v>4.3940254104426977</v>
      </c>
      <c r="AF14">
        <f>17983.9802/K14</f>
        <v>4.0872682272727276</v>
      </c>
      <c r="AG14">
        <f>17983.9802/AC14</f>
        <v>10.985063510836122</v>
      </c>
      <c r="AH14">
        <f>EXP(AD14)-1</f>
        <v>4.1289824833392803</v>
      </c>
      <c r="AI14">
        <f>EXP(AE14)-1</f>
        <v>79.965683988510378</v>
      </c>
      <c r="AJ14">
        <f>EXP(AF14)-1</f>
        <v>58.576918601346371</v>
      </c>
      <c r="AK14">
        <f>EXP(AG14)-1</f>
        <v>58985.478038705114</v>
      </c>
      <c r="AL14">
        <f>AA14^2*AH14/AI14</f>
        <v>1.3190985188462627E-3</v>
      </c>
      <c r="AM14">
        <f>AA14^2*AJ14/AK14</f>
        <v>2.5369929906964637E-5</v>
      </c>
    </row>
    <row r="15" spans="1:39">
      <c r="A15" t="s">
        <v>726</v>
      </c>
      <c r="B15">
        <v>0.68</v>
      </c>
      <c r="C15">
        <v>1.72</v>
      </c>
      <c r="D15">
        <v>4.1619999999999997E-2</v>
      </c>
      <c r="E15">
        <v>3.1012900000000001</v>
      </c>
      <c r="F15">
        <v>84.5</v>
      </c>
      <c r="G15">
        <v>0</v>
      </c>
      <c r="H15">
        <v>53890.678</v>
      </c>
      <c r="I15">
        <v>1.18</v>
      </c>
      <c r="J15">
        <v>1.1599999999999999</v>
      </c>
      <c r="K15">
        <v>6075</v>
      </c>
      <c r="L15" t="s">
        <v>713</v>
      </c>
      <c r="M15" t="s">
        <v>714</v>
      </c>
      <c r="N15" t="s">
        <v>715</v>
      </c>
      <c r="O15">
        <v>15.78</v>
      </c>
      <c r="P15">
        <v>14.92</v>
      </c>
      <c r="Q15">
        <v>20</v>
      </c>
      <c r="R15">
        <v>20</v>
      </c>
      <c r="S15">
        <v>20</v>
      </c>
      <c r="T15">
        <v>0.28000000000000003</v>
      </c>
      <c r="U15">
        <v>0</v>
      </c>
      <c r="W15" t="s">
        <v>712</v>
      </c>
      <c r="X15" s="1">
        <v>2.8E-5</v>
      </c>
      <c r="Y15">
        <v>1500</v>
      </c>
      <c r="Z15">
        <f>J15/(215.1*D15)</f>
        <v>0.12957329503325454</v>
      </c>
      <c r="AA15">
        <f>C15/(9.73*J15)</f>
        <v>0.15239040294857711</v>
      </c>
      <c r="AB15">
        <f>AA15*Z15</f>
        <v>1.9745726641492524E-2</v>
      </c>
      <c r="AC15">
        <f>0.8409*K15*SQRT(Z15)</f>
        <v>1838.8588159957285</v>
      </c>
      <c r="AD15">
        <f>7193.59209/K15</f>
        <v>1.1841303851851852</v>
      </c>
      <c r="AE15">
        <f>7193.59209/AC15</f>
        <v>3.9119871669455617</v>
      </c>
      <c r="AF15">
        <f>17983.9802/K15</f>
        <v>2.9603259588477369</v>
      </c>
      <c r="AG15">
        <f>17983.9802/AC15</f>
        <v>9.779967903768517</v>
      </c>
      <c r="AH15">
        <f>EXP(AD15)-1</f>
        <v>2.2678438200886073</v>
      </c>
      <c r="AI15">
        <f>EXP(AE15)-1</f>
        <v>48.998208107980318</v>
      </c>
      <c r="AJ15">
        <f>EXP(AF15)-1</f>
        <v>18.304263125447985</v>
      </c>
      <c r="AK15">
        <f>EXP(AG15)-1</f>
        <v>17675.085508172982</v>
      </c>
      <c r="AL15">
        <f>AA15^2*AH15/AI15</f>
        <v>1.0748507888574286E-3</v>
      </c>
      <c r="AM15">
        <f>AA15^2*AJ15/AK15</f>
        <v>2.4049495009804061E-5</v>
      </c>
    </row>
    <row r="16" spans="1:39">
      <c r="A16" t="s">
        <v>490</v>
      </c>
      <c r="B16">
        <v>1.637</v>
      </c>
      <c r="C16">
        <v>1.171</v>
      </c>
      <c r="D16">
        <v>2.7289999999999998E-2</v>
      </c>
      <c r="E16">
        <v>1.6284246</v>
      </c>
      <c r="F16">
        <v>85.8</v>
      </c>
      <c r="G16">
        <v>0</v>
      </c>
      <c r="H16">
        <v>54375.624940000002</v>
      </c>
      <c r="I16">
        <v>1.01</v>
      </c>
      <c r="J16">
        <v>1.0840000000000001</v>
      </c>
      <c r="K16">
        <v>5700</v>
      </c>
      <c r="L16" t="s">
        <v>189</v>
      </c>
      <c r="M16" t="s">
        <v>642</v>
      </c>
      <c r="N16" t="s">
        <v>643</v>
      </c>
      <c r="O16">
        <v>12.26</v>
      </c>
      <c r="P16">
        <v>11.44</v>
      </c>
      <c r="Q16">
        <v>10.95</v>
      </c>
      <c r="R16">
        <v>10.65</v>
      </c>
      <c r="S16">
        <v>10.6</v>
      </c>
      <c r="T16">
        <v>0</v>
      </c>
      <c r="V16" t="s">
        <v>188</v>
      </c>
      <c r="W16" t="s">
        <v>641</v>
      </c>
      <c r="X16" s="1">
        <v>9.2E-5</v>
      </c>
      <c r="Y16">
        <v>297</v>
      </c>
      <c r="Z16">
        <f>J16/(215.1*D16)</f>
        <v>0.18466531711072376</v>
      </c>
      <c r="AA16">
        <f>C16/(9.73*J16)</f>
        <v>0.11102346378037264</v>
      </c>
      <c r="AB16">
        <f>AA16*Z16</f>
        <v>2.0502183145733467E-2</v>
      </c>
      <c r="AC16">
        <f>0.8409*K16*SQRT(Z16)</f>
        <v>2059.7375014470881</v>
      </c>
      <c r="AD16">
        <f>7193.59209/K16</f>
        <v>1.2620336999999999</v>
      </c>
      <c r="AE16">
        <f>7193.59209/AC16</f>
        <v>3.4924800295892431</v>
      </c>
      <c r="AF16">
        <f>17983.9802/K16</f>
        <v>3.1550842456140353</v>
      </c>
      <c r="AG16">
        <f>17983.9802/AC16</f>
        <v>8.73120006183564</v>
      </c>
      <c r="AH16">
        <f>EXP(AD16)-1</f>
        <v>2.5325984324472284</v>
      </c>
      <c r="AI16">
        <f>EXP(AE16)-1</f>
        <v>31.867358735808985</v>
      </c>
      <c r="AJ16">
        <f>EXP(AF16)-1</f>
        <v>22.455012990171014</v>
      </c>
      <c r="AK16">
        <f>EXP(AG16)-1</f>
        <v>6192.1558233990272</v>
      </c>
      <c r="AL16">
        <f>AA16^2*AH16/AI16</f>
        <v>9.7960233043838845E-4</v>
      </c>
      <c r="AM16">
        <f>AA16^2*AJ16/AK16</f>
        <v>4.4699326463333133E-5</v>
      </c>
    </row>
    <row r="17" spans="1:39">
      <c r="A17" t="s">
        <v>729</v>
      </c>
      <c r="B17">
        <v>1.17</v>
      </c>
      <c r="C17">
        <v>1.23</v>
      </c>
      <c r="D17">
        <v>3.0599999999999999E-2</v>
      </c>
      <c r="E17">
        <v>1.6898679999999999</v>
      </c>
      <c r="F17">
        <v>83.4</v>
      </c>
      <c r="G17">
        <v>0</v>
      </c>
      <c r="H17">
        <v>53142.591200000003</v>
      </c>
      <c r="I17">
        <v>1.26</v>
      </c>
      <c r="J17">
        <v>1.34</v>
      </c>
      <c r="K17">
        <v>6210</v>
      </c>
      <c r="L17" t="s">
        <v>838</v>
      </c>
      <c r="M17" t="s">
        <v>738</v>
      </c>
      <c r="N17" t="s">
        <v>739</v>
      </c>
      <c r="O17">
        <v>20</v>
      </c>
      <c r="P17">
        <v>15.72</v>
      </c>
      <c r="Q17">
        <v>15.25</v>
      </c>
      <c r="R17">
        <v>14.86</v>
      </c>
      <c r="S17">
        <v>14.99</v>
      </c>
      <c r="T17">
        <v>0.37</v>
      </c>
      <c r="U17">
        <v>0</v>
      </c>
      <c r="V17">
        <v>6</v>
      </c>
      <c r="W17" t="s">
        <v>737</v>
      </c>
      <c r="X17" s="1">
        <v>2.0000000000000002E-5</v>
      </c>
      <c r="Y17">
        <v>1500</v>
      </c>
      <c r="Z17">
        <f>J17/(215.1*D17)</f>
        <v>0.20358368048908704</v>
      </c>
      <c r="AA17">
        <f>C17/(9.73*J17)</f>
        <v>9.4338175515025061E-2</v>
      </c>
      <c r="AB17">
        <f>AA17*Z17</f>
        <v>1.9205712981974276E-2</v>
      </c>
      <c r="AC17">
        <f>0.8409*K17*SQRT(Z17)</f>
        <v>2356.1744019786092</v>
      </c>
      <c r="AD17">
        <f>7193.59209/K17</f>
        <v>1.1583884202898551</v>
      </c>
      <c r="AE17">
        <f>7193.59209/AC17</f>
        <v>3.0530813355578199</v>
      </c>
      <c r="AF17">
        <f>17983.9802/K17</f>
        <v>2.8959710466988731</v>
      </c>
      <c r="AG17">
        <f>17983.9802/AC17</f>
        <v>7.6327033282841308</v>
      </c>
      <c r="AH17">
        <f>EXP(AD17)-1</f>
        <v>2.1847965845773571</v>
      </c>
      <c r="AI17">
        <f>EXP(AE17)-1</f>
        <v>20.180508228342514</v>
      </c>
      <c r="AJ17">
        <f>EXP(AF17)-1</f>
        <v>17.101069894149951</v>
      </c>
      <c r="AK17">
        <f>EXP(AG17)-1</f>
        <v>2063.6238385308252</v>
      </c>
      <c r="AL17">
        <f>AA17^2*AH17/AI17</f>
        <v>9.6350473764224124E-4</v>
      </c>
      <c r="AM17">
        <f>AA17^2*AJ17/AK17</f>
        <v>7.3750962328283524E-5</v>
      </c>
    </row>
    <row r="18" spans="1:39">
      <c r="A18" t="s">
        <v>784</v>
      </c>
      <c r="B18">
        <v>1.0900000000000001</v>
      </c>
      <c r="C18">
        <v>1.1639999999999999</v>
      </c>
      <c r="D18">
        <v>2.3429999999999999E-2</v>
      </c>
      <c r="E18">
        <v>1.4200330000000001</v>
      </c>
      <c r="F18">
        <v>83.47</v>
      </c>
      <c r="G18">
        <v>0</v>
      </c>
      <c r="H18">
        <v>55518.410199999998</v>
      </c>
      <c r="I18">
        <v>0.85</v>
      </c>
      <c r="J18">
        <v>0.82299999999999995</v>
      </c>
      <c r="K18">
        <v>4861</v>
      </c>
      <c r="L18" t="s">
        <v>785</v>
      </c>
      <c r="M18" t="s">
        <v>786</v>
      </c>
      <c r="N18" s="4" t="s">
        <v>787</v>
      </c>
      <c r="O18">
        <v>12.84</v>
      </c>
      <c r="P18">
        <v>11.71</v>
      </c>
      <c r="Q18">
        <v>10.999000000000001</v>
      </c>
      <c r="R18">
        <v>10.526999999999999</v>
      </c>
      <c r="S18">
        <v>10.409000000000001</v>
      </c>
      <c r="T18">
        <v>0.2</v>
      </c>
      <c r="U18">
        <v>0</v>
      </c>
      <c r="V18">
        <v>1</v>
      </c>
      <c r="W18" t="s">
        <v>191</v>
      </c>
      <c r="Z18">
        <f>J18/(215.1*D18)</f>
        <v>0.16330035777263074</v>
      </c>
      <c r="AA18">
        <f>C18/(9.73*J18)</f>
        <v>0.14535845720229926</v>
      </c>
      <c r="AB18">
        <f>AA18*Z18</f>
        <v>2.3737088066413104E-2</v>
      </c>
      <c r="AC18">
        <f>0.8409*K18*SQRT(Z18)</f>
        <v>1651.8231244821075</v>
      </c>
      <c r="AD18">
        <f>7193.59209/K18</f>
        <v>1.4798584838510596</v>
      </c>
      <c r="AE18">
        <f>7193.59209/AC18</f>
        <v>4.3549409034065869</v>
      </c>
      <c r="AF18">
        <f>17983.9802/K18</f>
        <v>3.6996462044846745</v>
      </c>
      <c r="AG18">
        <f>17983.9802/AC18</f>
        <v>10.887352243381676</v>
      </c>
      <c r="AH18">
        <f>EXP(AD18)-1</f>
        <v>3.3923240521497808</v>
      </c>
      <c r="AI18">
        <f>EXP(AE18)-1</f>
        <v>76.862223808679417</v>
      </c>
      <c r="AJ18">
        <f>EXP(AF18)-1</f>
        <v>39.432996816299443</v>
      </c>
      <c r="AK18">
        <f>EXP(AG18)-1</f>
        <v>53494.469303474332</v>
      </c>
      <c r="AL18">
        <f>AA18^2*AH18/AI18</f>
        <v>9.3253468864899379E-4</v>
      </c>
      <c r="AM18">
        <f>AA18^2*AJ18/AK18</f>
        <v>1.5575123892556017E-5</v>
      </c>
    </row>
    <row r="19" spans="1:39">
      <c r="A19" t="s">
        <v>486</v>
      </c>
      <c r="B19">
        <v>0.86</v>
      </c>
      <c r="C19">
        <v>1.484</v>
      </c>
      <c r="D19">
        <v>3.8199999999999998E-2</v>
      </c>
      <c r="E19">
        <v>2.5199699999999998</v>
      </c>
      <c r="F19">
        <v>83.9</v>
      </c>
      <c r="G19">
        <v>0</v>
      </c>
      <c r="H19">
        <v>53151.485999999997</v>
      </c>
      <c r="I19">
        <v>1.24</v>
      </c>
      <c r="J19">
        <v>1.3819999999999999</v>
      </c>
      <c r="K19">
        <v>6110</v>
      </c>
      <c r="L19" t="s">
        <v>773</v>
      </c>
      <c r="M19" t="s">
        <v>774</v>
      </c>
      <c r="N19" t="s">
        <v>775</v>
      </c>
      <c r="O19">
        <v>11.79</v>
      </c>
      <c r="P19">
        <v>10.74</v>
      </c>
      <c r="Q19">
        <v>10.59</v>
      </c>
      <c r="R19">
        <v>10.36</v>
      </c>
      <c r="S19">
        <v>10.28</v>
      </c>
      <c r="T19">
        <v>1</v>
      </c>
      <c r="W19" t="s">
        <v>772</v>
      </c>
      <c r="Z19">
        <f>J19/(215.1*D19)</f>
        <v>0.16819158749978705</v>
      </c>
      <c r="AA19">
        <f>C19/(9.73*J19)</f>
        <v>0.11036033691136816</v>
      </c>
      <c r="AB19">
        <f>AA19*Z19</f>
        <v>1.8561680262134356E-2</v>
      </c>
      <c r="AC19">
        <f>0.8409*K19*SQRT(Z19)</f>
        <v>2107.1123744452693</v>
      </c>
      <c r="AD19">
        <f>7193.59209/K19</f>
        <v>1.1773473142389526</v>
      </c>
      <c r="AE19">
        <f>7193.59209/AC19</f>
        <v>3.4139574980635889</v>
      </c>
      <c r="AF19">
        <f>17983.9802/K19</f>
        <v>2.9433682815057285</v>
      </c>
      <c r="AG19">
        <f>17983.9802/AC19</f>
        <v>8.5348937332943944</v>
      </c>
      <c r="AH19">
        <f>EXP(AD19)-1</f>
        <v>2.245752810758161</v>
      </c>
      <c r="AI19">
        <f>EXP(AE19)-1</f>
        <v>29.385256221871767</v>
      </c>
      <c r="AJ19">
        <f>EXP(AF19)-1</f>
        <v>17.979667631298682</v>
      </c>
      <c r="AK19">
        <f>EXP(AG19)-1</f>
        <v>5088.2906243228235</v>
      </c>
      <c r="AL19">
        <f>AA19^2*AH19/AI19</f>
        <v>9.3080456665667051E-4</v>
      </c>
      <c r="AM19">
        <f>AA19^2*AJ19/AK19</f>
        <v>4.3036385177907127E-5</v>
      </c>
    </row>
    <row r="20" spans="1:39">
      <c r="A20" t="s">
        <v>375</v>
      </c>
      <c r="B20">
        <v>7.6</v>
      </c>
      <c r="C20">
        <v>1.0900000000000001</v>
      </c>
      <c r="D20">
        <v>2.7E-2</v>
      </c>
      <c r="E20">
        <v>1.51214</v>
      </c>
      <c r="F20">
        <v>79.599999999999994</v>
      </c>
      <c r="G20">
        <v>0</v>
      </c>
      <c r="H20">
        <v>54787.669399999999</v>
      </c>
      <c r="I20">
        <v>1.1299999999999999</v>
      </c>
      <c r="J20">
        <v>1.21</v>
      </c>
      <c r="K20">
        <v>6035</v>
      </c>
      <c r="L20" t="s">
        <v>603</v>
      </c>
      <c r="M20" t="s">
        <v>604</v>
      </c>
      <c r="N20" t="s">
        <v>526</v>
      </c>
      <c r="O20">
        <v>16.03</v>
      </c>
      <c r="P20">
        <v>14.91</v>
      </c>
      <c r="Q20">
        <v>14.32</v>
      </c>
      <c r="R20">
        <v>14.01</v>
      </c>
      <c r="S20">
        <v>13.81</v>
      </c>
      <c r="T20">
        <v>0.05</v>
      </c>
      <c r="U20">
        <v>0</v>
      </c>
      <c r="V20">
        <v>3</v>
      </c>
      <c r="W20" t="s">
        <v>602</v>
      </c>
      <c r="X20" s="1">
        <v>2.0000000000000002E-5</v>
      </c>
      <c r="Y20">
        <v>1340</v>
      </c>
      <c r="Z20">
        <f>J20/(215.1*D20)</f>
        <v>0.20834409490848357</v>
      </c>
      <c r="AA20">
        <f>C20/(9.73*J20)</f>
        <v>9.2582368579752494E-2</v>
      </c>
      <c r="AB20">
        <f>AA20*Z20</f>
        <v>1.9288989786232162E-2</v>
      </c>
      <c r="AC20">
        <f>0.8409*K20*SQRT(Z20)</f>
        <v>2316.392898375781</v>
      </c>
      <c r="AD20">
        <f>7193.59209/K20</f>
        <v>1.1919788053024027</v>
      </c>
      <c r="AE20">
        <f>7193.59209/AC20</f>
        <v>3.1055146538586076</v>
      </c>
      <c r="AF20">
        <f>17983.9802/K20</f>
        <v>2.9799470091135047</v>
      </c>
      <c r="AG20">
        <f>17983.9802/AC20</f>
        <v>7.7637866238538775</v>
      </c>
      <c r="AH20">
        <f>EXP(AD20)-1</f>
        <v>2.29359214091606</v>
      </c>
      <c r="AI20">
        <f>EXP(AE20)-1</f>
        <v>21.320703455916625</v>
      </c>
      <c r="AJ20">
        <f>EXP(AF20)-1</f>
        <v>18.68677339754678</v>
      </c>
      <c r="AK20">
        <f>EXP(AG20)-1</f>
        <v>2352.8007094597078</v>
      </c>
      <c r="AL20">
        <f>AA20^2*AH20/AI20</f>
        <v>9.2208559365575531E-4</v>
      </c>
      <c r="AM20">
        <f>AA20^2*AJ20/AK20</f>
        <v>6.8077837435587244E-5</v>
      </c>
    </row>
    <row r="21" spans="1:39">
      <c r="A21" t="s">
        <v>501</v>
      </c>
      <c r="B21">
        <v>0.49</v>
      </c>
      <c r="C21">
        <v>1.74</v>
      </c>
      <c r="D21">
        <v>5.0999999999999997E-2</v>
      </c>
      <c r="E21">
        <v>3.7354417</v>
      </c>
      <c r="F21">
        <v>87.8</v>
      </c>
      <c r="G21">
        <v>0.129</v>
      </c>
      <c r="H21">
        <v>54559.181020000004</v>
      </c>
      <c r="I21">
        <v>1.2</v>
      </c>
      <c r="J21">
        <v>1.38</v>
      </c>
      <c r="K21">
        <v>6650</v>
      </c>
      <c r="L21" t="s">
        <v>686</v>
      </c>
      <c r="M21" t="s">
        <v>558</v>
      </c>
      <c r="N21" t="s">
        <v>559</v>
      </c>
      <c r="O21">
        <v>11.59</v>
      </c>
      <c r="P21">
        <v>10.92</v>
      </c>
      <c r="Q21">
        <v>10.509</v>
      </c>
      <c r="R21">
        <v>10.319000000000001</v>
      </c>
      <c r="S21">
        <v>10.224</v>
      </c>
      <c r="T21">
        <v>-0.19</v>
      </c>
      <c r="U21">
        <v>-70</v>
      </c>
      <c r="W21" t="s">
        <v>339</v>
      </c>
      <c r="Z21">
        <f>J21/(215.1*D21)</f>
        <v>0.12579648316788361</v>
      </c>
      <c r="AA21">
        <f>C21/(9.73*J21)</f>
        <v>0.12958577237588811</v>
      </c>
      <c r="AB21">
        <f>AA21*Z21</f>
        <v>1.6301434433480606E-2</v>
      </c>
      <c r="AC21">
        <f>0.8409*K21*SQRT(Z21)</f>
        <v>1983.3540517613585</v>
      </c>
      <c r="AD21">
        <f>7193.59209/K21</f>
        <v>1.0817431714285715</v>
      </c>
      <c r="AE21">
        <f>7193.59209/AC21</f>
        <v>3.6269833334152226</v>
      </c>
      <c r="AF21">
        <f>17983.9802/K21</f>
        <v>2.7043579248120304</v>
      </c>
      <c r="AG21">
        <f>17983.9802/AC21</f>
        <v>9.067458320933147</v>
      </c>
      <c r="AH21">
        <f>EXP(AD21)-1</f>
        <v>1.9498171088462728</v>
      </c>
      <c r="AI21">
        <f>EXP(AE21)-1</f>
        <v>36.599221049597233</v>
      </c>
      <c r="AJ21">
        <f>EXP(AF21)-1</f>
        <v>13.94471797670378</v>
      </c>
      <c r="AK21">
        <f>EXP(AG21)-1</f>
        <v>8667.563076632192</v>
      </c>
      <c r="AL21">
        <f>AA21^2*AH21/AI21</f>
        <v>8.946160341876167E-4</v>
      </c>
      <c r="AM21">
        <f>AA21^2*AJ21/AK21</f>
        <v>2.7016393155805014E-5</v>
      </c>
    </row>
    <row r="22" spans="1:39">
      <c r="A22" t="s">
        <v>728</v>
      </c>
      <c r="B22">
        <v>1.24</v>
      </c>
      <c r="C22">
        <v>1.1100000000000001</v>
      </c>
      <c r="D22">
        <v>2.29E-2</v>
      </c>
      <c r="E22">
        <v>1.4324771999999999</v>
      </c>
      <c r="F22">
        <v>89.4</v>
      </c>
      <c r="G22">
        <v>0</v>
      </c>
      <c r="H22">
        <v>53471.778200000001</v>
      </c>
      <c r="I22">
        <v>0.78</v>
      </c>
      <c r="J22">
        <v>0.77</v>
      </c>
      <c r="K22">
        <v>4804</v>
      </c>
      <c r="L22" t="s">
        <v>594</v>
      </c>
      <c r="M22" t="s">
        <v>720</v>
      </c>
      <c r="N22" t="s">
        <v>736</v>
      </c>
      <c r="O22">
        <v>20</v>
      </c>
      <c r="P22">
        <v>14.42</v>
      </c>
      <c r="Q22">
        <v>20</v>
      </c>
      <c r="R22">
        <v>20</v>
      </c>
      <c r="S22">
        <v>20</v>
      </c>
      <c r="T22">
        <v>0.14000000000000001</v>
      </c>
      <c r="W22" t="s">
        <v>719</v>
      </c>
      <c r="X22" s="1">
        <v>1.5E-5</v>
      </c>
      <c r="Y22">
        <v>1500</v>
      </c>
      <c r="Z22">
        <f>J22/(215.1*D22)</f>
        <v>0.15632010296825483</v>
      </c>
      <c r="AA22">
        <f>C22/(9.73*J22)</f>
        <v>0.14815605771412554</v>
      </c>
      <c r="AB22">
        <f>AA22*Z22</f>
        <v>2.3159770197242809E-2</v>
      </c>
      <c r="AC22">
        <f>0.8409*K22*SQRT(Z22)</f>
        <v>1597.1833251185135</v>
      </c>
      <c r="AD22">
        <f>7193.59209/K22</f>
        <v>1.4974171711074105</v>
      </c>
      <c r="AE22">
        <f>7193.59209/AC22</f>
        <v>4.5039238620064008</v>
      </c>
      <c r="AF22">
        <f>17983.9802/K22</f>
        <v>3.7435429225645298</v>
      </c>
      <c r="AG22">
        <f>17983.9802/AC22</f>
        <v>11.259809639363448</v>
      </c>
      <c r="AH22">
        <f>EXP(AD22)-1</f>
        <v>3.4701285701432294</v>
      </c>
      <c r="AI22">
        <f>EXP(AE22)-1</f>
        <v>89.371039992306663</v>
      </c>
      <c r="AJ22">
        <f>EXP(AF22)-1</f>
        <v>41.247404609886736</v>
      </c>
      <c r="AK22">
        <f>EXP(AG22)-1</f>
        <v>77636.795216835919</v>
      </c>
      <c r="AL22">
        <f>AA22^2*AH22/AI22</f>
        <v>8.5229036897080531E-4</v>
      </c>
      <c r="AM22">
        <f>AA22^2*AJ22/AK22</f>
        <v>1.1661860814660879E-5</v>
      </c>
    </row>
    <row r="23" spans="1:39">
      <c r="A23" t="s">
        <v>385</v>
      </c>
      <c r="B23">
        <v>1.8</v>
      </c>
      <c r="C23">
        <v>1.421</v>
      </c>
      <c r="D23">
        <v>3.7900000000000003E-2</v>
      </c>
      <c r="E23">
        <v>2.2047298</v>
      </c>
      <c r="F23">
        <v>84.1</v>
      </c>
      <c r="G23">
        <v>0</v>
      </c>
      <c r="H23">
        <v>53785.850299999998</v>
      </c>
      <c r="I23">
        <v>1.47</v>
      </c>
      <c r="J23">
        <v>1.84</v>
      </c>
      <c r="K23">
        <v>6350</v>
      </c>
      <c r="M23" t="s">
        <v>675</v>
      </c>
      <c r="N23" t="s">
        <v>676</v>
      </c>
      <c r="O23">
        <v>10.5</v>
      </c>
      <c r="P23">
        <v>9.91</v>
      </c>
      <c r="Q23">
        <v>9.5500000000000007</v>
      </c>
      <c r="R23">
        <v>9.34</v>
      </c>
      <c r="S23">
        <v>9.33</v>
      </c>
      <c r="T23">
        <v>0.26</v>
      </c>
      <c r="W23" t="s">
        <v>674</v>
      </c>
      <c r="X23">
        <v>1.18E-4</v>
      </c>
      <c r="Y23">
        <v>320</v>
      </c>
      <c r="Z23">
        <f>J23/(215.1*D23)</f>
        <v>0.22570345264950092</v>
      </c>
      <c r="AA23">
        <f>C23/(9.73*J23)</f>
        <v>7.937128558023146E-2</v>
      </c>
      <c r="AB23">
        <f>AA23*Z23</f>
        <v>1.7914373196687788E-2</v>
      </c>
      <c r="AC23">
        <f>0.8409*K23*SQRT(Z23)</f>
        <v>2536.8055496107104</v>
      </c>
      <c r="AD23">
        <f>7193.59209/K23</f>
        <v>1.1328491480314962</v>
      </c>
      <c r="AE23">
        <f>7193.59209/AC23</f>
        <v>2.8356891962428512</v>
      </c>
      <c r="AF23">
        <f>17983.9802/K23</f>
        <v>2.8321228661417326</v>
      </c>
      <c r="AG23">
        <f>17983.9802/AC23</f>
        <v>7.0892229807522149</v>
      </c>
      <c r="AH23">
        <f>EXP(AD23)-1</f>
        <v>2.1044890604091391</v>
      </c>
      <c r="AI23">
        <f>EXP(AE23)-1</f>
        <v>16.042141633874184</v>
      </c>
      <c r="AJ23">
        <f>EXP(AF23)-1</f>
        <v>15.981471979488401</v>
      </c>
      <c r="AK23">
        <f>EXP(AG23)-1</f>
        <v>1197.9758112879117</v>
      </c>
      <c r="AL23">
        <f>AA23^2*AH23/AI23</f>
        <v>8.2643966974640156E-4</v>
      </c>
      <c r="AM23">
        <f>AA23^2*AJ23/AK23</f>
        <v>8.4041841082436056E-5</v>
      </c>
    </row>
    <row r="24" spans="1:39">
      <c r="A24" t="s">
        <v>485</v>
      </c>
      <c r="B24">
        <v>0.877</v>
      </c>
      <c r="C24">
        <v>1.81</v>
      </c>
      <c r="D24">
        <v>5.0909999999999997E-2</v>
      </c>
      <c r="E24">
        <v>3.5539450000000001</v>
      </c>
      <c r="F24">
        <v>82.86</v>
      </c>
      <c r="G24">
        <v>0</v>
      </c>
      <c r="H24">
        <v>54230.91</v>
      </c>
      <c r="I24">
        <v>1.3839999999999999</v>
      </c>
      <c r="J24">
        <v>1.81</v>
      </c>
      <c r="K24">
        <v>6200</v>
      </c>
      <c r="L24" t="s">
        <v>838</v>
      </c>
      <c r="M24" t="s">
        <v>770</v>
      </c>
      <c r="N24" t="s">
        <v>771</v>
      </c>
      <c r="O24">
        <v>11.592000000000001</v>
      </c>
      <c r="P24">
        <v>11.21</v>
      </c>
      <c r="Q24">
        <v>10.58</v>
      </c>
      <c r="R24">
        <v>10.35</v>
      </c>
      <c r="S24">
        <v>10.33</v>
      </c>
      <c r="T24">
        <v>0.14000000000000001</v>
      </c>
      <c r="W24" t="s">
        <v>769</v>
      </c>
      <c r="X24">
        <v>1.16E-4</v>
      </c>
      <c r="Y24">
        <v>440</v>
      </c>
      <c r="Z24">
        <f>J24/(215.1*D24)</f>
        <v>0.16528561857138255</v>
      </c>
      <c r="AA24">
        <f>C24/(9.73*J24)</f>
        <v>0.10277492291880781</v>
      </c>
      <c r="AB24">
        <f>AA24*Z24</f>
        <v>1.698721670826131E-2</v>
      </c>
      <c r="AC24">
        <f>0.8409*K24*SQRT(Z24)</f>
        <v>2119.5983643207046</v>
      </c>
      <c r="AD24">
        <f>7193.59209/K24</f>
        <v>1.1602567887096775</v>
      </c>
      <c r="AE24">
        <f>7193.59209/AC24</f>
        <v>3.3938467829991108</v>
      </c>
      <c r="AF24">
        <f>17983.9802/K24</f>
        <v>2.9006419677419357</v>
      </c>
      <c r="AG24">
        <f>17983.9802/AC24</f>
        <v>8.48461694570309</v>
      </c>
      <c r="AH24">
        <f>EXP(AD24)-1</f>
        <v>2.1907525201479232</v>
      </c>
      <c r="AI24">
        <f>EXP(AE24)-1</f>
        <v>28.780290527451076</v>
      </c>
      <c r="AJ24">
        <f>EXP(AF24)-1</f>
        <v>17.185816330296863</v>
      </c>
      <c r="AK24">
        <f>EXP(AG24)-1</f>
        <v>4838.743225414798</v>
      </c>
      <c r="AL24">
        <f>AA24^2*AH24/AI24</f>
        <v>8.040303929996754E-4</v>
      </c>
      <c r="AM24">
        <f>AA24^2*AJ24/AK24</f>
        <v>3.7515601085642952E-5</v>
      </c>
    </row>
    <row r="25" spans="1:39">
      <c r="A25" t="s">
        <v>498</v>
      </c>
      <c r="B25">
        <v>7.7249999999999996</v>
      </c>
      <c r="C25">
        <v>1.2589999999999999</v>
      </c>
      <c r="D25">
        <v>3.6999999999999998E-2</v>
      </c>
      <c r="E25">
        <v>2.2437703999999998</v>
      </c>
      <c r="F25">
        <v>84.79</v>
      </c>
      <c r="G25">
        <v>9.0300000000000005E-2</v>
      </c>
      <c r="H25">
        <v>54063.936759999997</v>
      </c>
      <c r="I25">
        <v>1.319</v>
      </c>
      <c r="J25">
        <v>1.2969999999999999</v>
      </c>
      <c r="K25">
        <v>6475</v>
      </c>
      <c r="L25" t="s">
        <v>535</v>
      </c>
      <c r="M25" t="s">
        <v>536</v>
      </c>
      <c r="N25" t="s">
        <v>537</v>
      </c>
      <c r="O25">
        <v>9.75</v>
      </c>
      <c r="P25">
        <v>9.2100000000000009</v>
      </c>
      <c r="Q25">
        <v>8.8699999999999992</v>
      </c>
      <c r="R25">
        <v>8.65</v>
      </c>
      <c r="S25">
        <v>8.6199999999999992</v>
      </c>
      <c r="T25">
        <v>0</v>
      </c>
      <c r="W25" t="s">
        <v>534</v>
      </c>
      <c r="X25">
        <v>2.31E-4</v>
      </c>
      <c r="Y25">
        <v>160</v>
      </c>
      <c r="Z25">
        <f>J25/(215.1*D25)</f>
        <v>0.16296631359392866</v>
      </c>
      <c r="AA25">
        <f>C25/(9.73*J25)</f>
        <v>9.9763784082327708E-2</v>
      </c>
      <c r="AB25">
        <f>AA25*Z25</f>
        <v>1.6258136122077604E-2</v>
      </c>
      <c r="AC25">
        <f>0.8409*K25*SQRT(Z25)</f>
        <v>2198.0271172452944</v>
      </c>
      <c r="AD25">
        <f>7193.59209/K25</f>
        <v>1.1109794733590734</v>
      </c>
      <c r="AE25">
        <f>7193.59209/AC25</f>
        <v>3.2727494731800495</v>
      </c>
      <c r="AF25">
        <f>17983.9802/K25</f>
        <v>2.77744867953668</v>
      </c>
      <c r="AG25">
        <f>17983.9802/AC25</f>
        <v>8.1818736715762874</v>
      </c>
      <c r="AH25">
        <f>EXP(AD25)-1</f>
        <v>2.0373319236535061</v>
      </c>
      <c r="AI25">
        <f>EXP(AE25)-1</f>
        <v>25.383781207967466</v>
      </c>
      <c r="AJ25">
        <f>EXP(AF25)-1</f>
        <v>15.077948576704021</v>
      </c>
      <c r="AK25">
        <f>EXP(AG25)-1</f>
        <v>3574.5477907664476</v>
      </c>
      <c r="AL25">
        <f>AA25^2*AH25/AI25</f>
        <v>7.9882436361157179E-4</v>
      </c>
      <c r="AM25">
        <f>AA25^2*AJ25/AK25</f>
        <v>4.1982372478421539E-5</v>
      </c>
    </row>
    <row r="26" spans="1:39">
      <c r="A26" t="s">
        <v>483</v>
      </c>
      <c r="B26">
        <v>1.2529999999999999</v>
      </c>
      <c r="C26">
        <v>1.2609999999999999</v>
      </c>
      <c r="D26">
        <v>3.5560000000000001E-2</v>
      </c>
      <c r="E26">
        <v>2.4706139999999999</v>
      </c>
      <c r="F26">
        <v>83.62</v>
      </c>
      <c r="G26">
        <v>0</v>
      </c>
      <c r="H26">
        <v>53957.634919999997</v>
      </c>
      <c r="I26">
        <v>0.98</v>
      </c>
      <c r="J26">
        <v>1</v>
      </c>
      <c r="K26">
        <v>5850</v>
      </c>
      <c r="L26" t="s">
        <v>345</v>
      </c>
      <c r="M26" t="s">
        <v>764</v>
      </c>
      <c r="N26" t="s">
        <v>765</v>
      </c>
      <c r="O26">
        <v>11.41</v>
      </c>
      <c r="P26">
        <v>20</v>
      </c>
      <c r="Q26">
        <v>10.23</v>
      </c>
      <c r="R26">
        <v>9.92</v>
      </c>
      <c r="S26">
        <v>9.85</v>
      </c>
      <c r="T26">
        <v>-0.15</v>
      </c>
      <c r="V26">
        <v>14</v>
      </c>
      <c r="W26" t="s">
        <v>763</v>
      </c>
      <c r="X26">
        <v>1.6200000000000001E-4</v>
      </c>
      <c r="Y26">
        <v>220</v>
      </c>
      <c r="Z26">
        <f>J26/(215.1*D26)</f>
        <v>0.13073679597581683</v>
      </c>
      <c r="AA26">
        <f>C26/(9.73*J26)</f>
        <v>0.12959917780061664</v>
      </c>
      <c r="AB26">
        <f>AA26*Z26</f>
        <v>1.6943381266752829E-2</v>
      </c>
      <c r="AC26">
        <f>0.8409*K26*SQRT(Z26)</f>
        <v>1778.6853875638276</v>
      </c>
      <c r="AD26">
        <f>7193.59209/K26</f>
        <v>1.2296738615384615</v>
      </c>
      <c r="AE26">
        <f>7193.59209/AC26</f>
        <v>4.044330796382539</v>
      </c>
      <c r="AF26">
        <f>17983.9802/K26</f>
        <v>3.0741846495726497</v>
      </c>
      <c r="AG26">
        <f>17983.9802/AC26</f>
        <v>10.110826976901023</v>
      </c>
      <c r="AH26">
        <f>EXP(AD26)-1</f>
        <v>2.420113923684116</v>
      </c>
      <c r="AI26">
        <f>EXP(AE26)-1</f>
        <v>56.072979807151867</v>
      </c>
      <c r="AJ26">
        <f>EXP(AF26)-1</f>
        <v>20.632236865468865</v>
      </c>
      <c r="AK26">
        <f>EXP(AG26)-1</f>
        <v>24607.002573889964</v>
      </c>
      <c r="AL26">
        <f>AA26^2*AH26/AI26</f>
        <v>7.2491430028344937E-4</v>
      </c>
      <c r="AM26">
        <f>AA26^2*AJ26/AK26</f>
        <v>1.4082899918569719E-5</v>
      </c>
    </row>
    <row r="27" spans="1:39">
      <c r="A27" t="s">
        <v>511</v>
      </c>
      <c r="B27">
        <v>0.47799999999999998</v>
      </c>
      <c r="C27">
        <v>1.5369999999999999</v>
      </c>
      <c r="D27">
        <v>4.657E-2</v>
      </c>
      <c r="E27">
        <v>3.4059089999999999</v>
      </c>
      <c r="F27">
        <v>84.54</v>
      </c>
      <c r="G27">
        <v>0</v>
      </c>
      <c r="H27">
        <v>55189.282800000001</v>
      </c>
      <c r="I27">
        <v>1.1599999999999999</v>
      </c>
      <c r="J27">
        <v>1.24</v>
      </c>
      <c r="K27">
        <v>6200</v>
      </c>
      <c r="L27" t="s">
        <v>683</v>
      </c>
      <c r="M27" t="s">
        <v>684</v>
      </c>
      <c r="N27" s="4" t="s">
        <v>685</v>
      </c>
      <c r="O27">
        <v>11.7</v>
      </c>
      <c r="P27">
        <v>20</v>
      </c>
      <c r="Q27">
        <v>10.912000000000001</v>
      </c>
      <c r="R27">
        <v>10.709</v>
      </c>
      <c r="S27">
        <v>10.65</v>
      </c>
      <c r="T27">
        <v>-0.19</v>
      </c>
      <c r="U27">
        <v>0</v>
      </c>
      <c r="W27" t="s">
        <v>632</v>
      </c>
      <c r="Z27">
        <f>J27/(215.1*D27)</f>
        <v>0.12378699970959971</v>
      </c>
      <c r="AA27">
        <f>C27/(9.73*J27)</f>
        <v>0.12739117461790933</v>
      </c>
      <c r="AB27">
        <f>AA27*Z27</f>
        <v>1.5769371295432707E-2</v>
      </c>
      <c r="AC27">
        <f>0.8409*K27*SQRT(Z27)</f>
        <v>1834.3134917574519</v>
      </c>
      <c r="AD27">
        <f>7193.59209/K27</f>
        <v>1.1602567887096775</v>
      </c>
      <c r="AE27">
        <f>7193.59209/AC27</f>
        <v>3.9216808480800274</v>
      </c>
      <c r="AF27">
        <f>17983.9802/K27</f>
        <v>2.9006419677419357</v>
      </c>
      <c r="AG27">
        <f>17983.9802/AC27</f>
        <v>9.8042021065709921</v>
      </c>
      <c r="AH27">
        <f>EXP(AD27)-1</f>
        <v>2.1907525201479232</v>
      </c>
      <c r="AI27">
        <f>EXP(AE27)-1</f>
        <v>49.485231505745467</v>
      </c>
      <c r="AJ27">
        <f>EXP(AF27)-1</f>
        <v>17.185816330296863</v>
      </c>
      <c r="AK27">
        <f>EXP(AG27)-1</f>
        <v>18108.684086365338</v>
      </c>
      <c r="AL27">
        <f>AA27^2*AH27/AI27</f>
        <v>7.1844974958056832E-4</v>
      </c>
      <c r="AM27">
        <f>AA27^2*AJ27/AK27</f>
        <v>1.5401462325916212E-5</v>
      </c>
    </row>
    <row r="28" spans="1:39">
      <c r="A28" t="s">
        <v>386</v>
      </c>
      <c r="B28">
        <v>1.52</v>
      </c>
      <c r="C28">
        <v>1.5</v>
      </c>
      <c r="D28">
        <v>4.87E-2</v>
      </c>
      <c r="E28">
        <v>3.0763199999999999</v>
      </c>
      <c r="F28">
        <v>87.8</v>
      </c>
      <c r="G28">
        <v>0</v>
      </c>
      <c r="H28">
        <v>54437.675819999997</v>
      </c>
      <c r="I28">
        <v>1.28</v>
      </c>
      <c r="J28">
        <v>1.58</v>
      </c>
      <c r="K28">
        <v>6200</v>
      </c>
      <c r="L28" t="s">
        <v>687</v>
      </c>
      <c r="M28" t="s">
        <v>427</v>
      </c>
      <c r="N28" t="s">
        <v>428</v>
      </c>
      <c r="O28">
        <v>10.17</v>
      </c>
      <c r="P28">
        <v>20</v>
      </c>
      <c r="Q28">
        <v>9.2140000000000004</v>
      </c>
      <c r="R28">
        <v>9.0039999999999996</v>
      </c>
      <c r="S28">
        <v>8.9529999999999994</v>
      </c>
      <c r="T28">
        <v>0.01</v>
      </c>
      <c r="U28">
        <v>0</v>
      </c>
      <c r="W28" t="s">
        <v>677</v>
      </c>
      <c r="X28">
        <v>2.12E-4</v>
      </c>
      <c r="Y28">
        <v>230</v>
      </c>
      <c r="Z28">
        <f>J28/(215.1*D28)</f>
        <v>0.15082999454911855</v>
      </c>
      <c r="AA28">
        <f>C28/(9.73*J28)</f>
        <v>9.7571129353298536E-2</v>
      </c>
      <c r="AB28">
        <f>AA28*Z28</f>
        <v>1.471665290850936E-2</v>
      </c>
      <c r="AC28">
        <f>0.8409*K28*SQRT(Z28)</f>
        <v>2024.7895915188158</v>
      </c>
      <c r="AD28">
        <f>7193.59209/K28</f>
        <v>1.1602567887096775</v>
      </c>
      <c r="AE28">
        <f>7193.59209/AC28</f>
        <v>3.5527603066173468</v>
      </c>
      <c r="AF28">
        <f>17983.9802/K28</f>
        <v>2.9006419677419357</v>
      </c>
      <c r="AG28">
        <f>17983.9802/AC28</f>
        <v>8.8819007541964048</v>
      </c>
      <c r="AH28">
        <f>EXP(AD28)-1</f>
        <v>2.1907525201479232</v>
      </c>
      <c r="AI28">
        <f>EXP(AE28)-1</f>
        <v>33.9095456667755</v>
      </c>
      <c r="AJ28">
        <f>EXP(AF28)-1</f>
        <v>17.185816330296863</v>
      </c>
      <c r="AK28">
        <f>EXP(AG28)-1</f>
        <v>7199.4640491378941</v>
      </c>
      <c r="AL28">
        <f>AA28^2*AH28/AI28</f>
        <v>6.1505508394057876E-4</v>
      </c>
      <c r="AM28">
        <f>AA28^2*AJ28/AK28</f>
        <v>2.2725458929046926E-5</v>
      </c>
    </row>
    <row r="29" spans="1:39">
      <c r="A29" t="s">
        <v>679</v>
      </c>
      <c r="B29">
        <v>3.6</v>
      </c>
      <c r="C29">
        <v>1.18</v>
      </c>
      <c r="D29">
        <v>3.9399999999999998E-2</v>
      </c>
      <c r="E29">
        <v>2.7186499999999998</v>
      </c>
      <c r="F29">
        <v>85.3</v>
      </c>
      <c r="G29">
        <v>1.7999999999999999E-2</v>
      </c>
      <c r="H29">
        <v>55151.053999999996</v>
      </c>
      <c r="I29">
        <v>1.1000000000000001</v>
      </c>
      <c r="J29">
        <v>1.1100000000000001</v>
      </c>
      <c r="K29">
        <v>6100</v>
      </c>
      <c r="L29" t="s">
        <v>680</v>
      </c>
      <c r="M29" t="s">
        <v>681</v>
      </c>
      <c r="N29" s="4" t="s">
        <v>682</v>
      </c>
      <c r="O29">
        <v>11.3</v>
      </c>
      <c r="P29">
        <v>20</v>
      </c>
      <c r="Q29">
        <v>10.503</v>
      </c>
      <c r="R29">
        <v>10.247999999999999</v>
      </c>
      <c r="S29">
        <v>10.161</v>
      </c>
      <c r="T29">
        <v>-0.13</v>
      </c>
      <c r="U29">
        <v>160</v>
      </c>
      <c r="Z29">
        <f>J29/(215.1*D29)</f>
        <v>0.1309743785796714</v>
      </c>
      <c r="AA29">
        <f>C29/(9.73*J29)</f>
        <v>0.10925622436413801</v>
      </c>
      <c r="AB29">
        <f>AA29*Z29</f>
        <v>1.430976609205413E-2</v>
      </c>
      <c r="AC29">
        <f>0.8409*K29*SQRT(Z29)</f>
        <v>1856.3820515121433</v>
      </c>
      <c r="AD29">
        <f>7193.59209/K29</f>
        <v>1.1792773918032786</v>
      </c>
      <c r="AE29">
        <f>7193.59209/AC29</f>
        <v>3.875060138693085</v>
      </c>
      <c r="AF29">
        <f>17983.9802/K29</f>
        <v>2.9481934754098362</v>
      </c>
      <c r="AG29">
        <f>17983.9802/AC29</f>
        <v>9.6876503332656583</v>
      </c>
      <c r="AH29">
        <f>EXP(AD29)-1</f>
        <v>2.2520234148671023</v>
      </c>
      <c r="AI29">
        <f>EXP(AE29)-1</f>
        <v>47.185596022735375</v>
      </c>
      <c r="AJ29">
        <f>EXP(AF29)-1</f>
        <v>18.07146951067492</v>
      </c>
      <c r="AK29">
        <f>EXP(AG29)-1</f>
        <v>16116.329414586366</v>
      </c>
      <c r="AL29">
        <f>AA29^2*AH29/AI29</f>
        <v>5.6971261100141309E-4</v>
      </c>
      <c r="AM29">
        <f>AA29^2*AJ29/AK29</f>
        <v>1.3385041133546012E-5</v>
      </c>
    </row>
    <row r="30" spans="1:39">
      <c r="A30" t="s">
        <v>724</v>
      </c>
      <c r="B30">
        <v>0.60299999999999998</v>
      </c>
      <c r="C30">
        <v>1.419</v>
      </c>
      <c r="D30">
        <v>4.8300000000000003E-2</v>
      </c>
      <c r="E30">
        <v>3.5225399999999998</v>
      </c>
      <c r="F30">
        <v>84.07</v>
      </c>
      <c r="G30">
        <v>0</v>
      </c>
      <c r="H30">
        <v>54954.118199999997</v>
      </c>
      <c r="I30">
        <v>1.2130000000000001</v>
      </c>
      <c r="J30">
        <v>1.486</v>
      </c>
      <c r="K30">
        <v>6213</v>
      </c>
      <c r="M30" t="s">
        <v>707</v>
      </c>
      <c r="N30" t="s">
        <v>708</v>
      </c>
      <c r="O30">
        <v>13.9</v>
      </c>
      <c r="P30">
        <v>13.3</v>
      </c>
      <c r="Q30">
        <v>12.576000000000001</v>
      </c>
      <c r="R30">
        <v>12.324</v>
      </c>
      <c r="S30">
        <v>12.292999999999999</v>
      </c>
      <c r="T30">
        <v>-5.5E-2</v>
      </c>
      <c r="W30" t="s">
        <v>689</v>
      </c>
      <c r="X30" s="1">
        <v>3.6000000000000001E-5</v>
      </c>
      <c r="Y30">
        <v>1330</v>
      </c>
      <c r="Z30">
        <f>J30/(215.1*D30)</f>
        <v>0.14303136005882958</v>
      </c>
      <c r="AA30">
        <f>C30/(9.73*J30)</f>
        <v>9.8141060310759268E-2</v>
      </c>
      <c r="AB30">
        <f>AA30*Z30</f>
        <v>1.4037249333863518E-2</v>
      </c>
      <c r="AC30">
        <f>0.8409*K30*SQRT(Z30)</f>
        <v>1975.8835257127296</v>
      </c>
      <c r="AD30">
        <f>7193.59209/K30</f>
        <v>1.1578290825688073</v>
      </c>
      <c r="AE30">
        <f>7193.59209/AC30</f>
        <v>3.6406964258711394</v>
      </c>
      <c r="AF30">
        <f>17983.9802/K30</f>
        <v>2.8945727023981975</v>
      </c>
      <c r="AG30">
        <f>17983.9802/AC30</f>
        <v>9.1017410520252824</v>
      </c>
      <c r="AH30">
        <f>EXP(AD30)-1</f>
        <v>2.1830157058165027</v>
      </c>
      <c r="AI30">
        <f>EXP(AE30)-1</f>
        <v>37.118374105560278</v>
      </c>
      <c r="AJ30">
        <f>EXP(AF30)-1</f>
        <v>17.075776055096739</v>
      </c>
      <c r="AK30">
        <f>EXP(AG30)-1</f>
        <v>8969.897914781317</v>
      </c>
      <c r="AL30">
        <f>AA30^2*AH30/AI30</f>
        <v>5.6646020765383377E-4</v>
      </c>
      <c r="AM30">
        <f>AA30^2*AJ30/AK30</f>
        <v>1.8335571103251909E-5</v>
      </c>
    </row>
    <row r="31" spans="1:39">
      <c r="A31" t="s">
        <v>499</v>
      </c>
      <c r="B31">
        <v>0.54200000000000004</v>
      </c>
      <c r="C31">
        <v>1.4279999999999999</v>
      </c>
      <c r="D31">
        <v>4.99E-2</v>
      </c>
      <c r="E31">
        <v>3.7520655999999999</v>
      </c>
      <c r="F31">
        <v>85.5</v>
      </c>
      <c r="G31">
        <v>0</v>
      </c>
      <c r="H31">
        <v>54584.698230000002</v>
      </c>
      <c r="I31">
        <v>1.18</v>
      </c>
      <c r="J31">
        <v>1.4770000000000001</v>
      </c>
      <c r="K31">
        <v>6300</v>
      </c>
      <c r="L31" t="s">
        <v>539</v>
      </c>
      <c r="M31" t="s">
        <v>540</v>
      </c>
      <c r="N31" t="s">
        <v>541</v>
      </c>
      <c r="O31">
        <v>10.9</v>
      </c>
      <c r="P31">
        <v>20</v>
      </c>
      <c r="Q31">
        <v>9.9559999999999995</v>
      </c>
      <c r="R31">
        <v>9.7129999999999992</v>
      </c>
      <c r="S31">
        <v>9.6929999999999996</v>
      </c>
      <c r="T31">
        <v>-0.17</v>
      </c>
      <c r="W31" t="s">
        <v>538</v>
      </c>
      <c r="X31">
        <v>1.6200000000000001E-4</v>
      </c>
      <c r="Y31">
        <v>308</v>
      </c>
      <c r="Z31">
        <f>J31/(215.1*D31)</f>
        <v>0.1376066871073621</v>
      </c>
      <c r="AA31">
        <f>C31/(9.73*J31)</f>
        <v>9.9365328319605636E-2</v>
      </c>
      <c r="AB31">
        <f>AA31*Z31</f>
        <v>1.3673333643396278E-2</v>
      </c>
      <c r="AC31">
        <f>0.8409*K31*SQRT(Z31)</f>
        <v>1965.1905703876578</v>
      </c>
      <c r="AD31">
        <f>7193.59209/K31</f>
        <v>1.1418400142857144</v>
      </c>
      <c r="AE31">
        <f>7193.59209/AC31</f>
        <v>3.6605061098888627</v>
      </c>
      <c r="AF31">
        <f>17983.9802/K31</f>
        <v>2.8546000317460321</v>
      </c>
      <c r="AG31">
        <f>17983.9802/AC31</f>
        <v>9.1512652620007451</v>
      </c>
      <c r="AH31">
        <f>EXP(AD31)-1</f>
        <v>2.1325269599698351</v>
      </c>
      <c r="AI31">
        <f>EXP(AE31)-1</f>
        <v>37.881015959206358</v>
      </c>
      <c r="AJ31">
        <f>EXP(AF31)-1</f>
        <v>16.367489373891729</v>
      </c>
      <c r="AK31">
        <f>EXP(AG31)-1</f>
        <v>9425.3596513390094</v>
      </c>
      <c r="AL31">
        <f>AA31^2*AH31/AI31</f>
        <v>5.5583086070766779E-4</v>
      </c>
      <c r="AM31">
        <f>AA31^2*AJ31/AK31</f>
        <v>1.7145647092308921E-5</v>
      </c>
    </row>
    <row r="32" spans="1:39">
      <c r="A32" t="s">
        <v>721</v>
      </c>
      <c r="B32">
        <v>2.1139999999999999</v>
      </c>
      <c r="C32">
        <v>1.431</v>
      </c>
      <c r="D32">
        <v>5.0639999999999998E-2</v>
      </c>
      <c r="E32">
        <v>3.5484599999999999</v>
      </c>
      <c r="F32">
        <v>86.3</v>
      </c>
      <c r="G32">
        <v>0</v>
      </c>
      <c r="H32">
        <v>54955.90122</v>
      </c>
      <c r="I32">
        <v>1.3740000000000001</v>
      </c>
      <c r="J32">
        <v>1.7929999999999999</v>
      </c>
      <c r="K32">
        <v>6297</v>
      </c>
      <c r="M32" t="s">
        <v>417</v>
      </c>
      <c r="N32" t="s">
        <v>418</v>
      </c>
      <c r="O32">
        <v>20</v>
      </c>
      <c r="P32">
        <v>12.7</v>
      </c>
      <c r="Q32">
        <v>12.115</v>
      </c>
      <c r="R32">
        <v>11.86</v>
      </c>
      <c r="S32">
        <v>11.769</v>
      </c>
      <c r="T32">
        <v>0.04</v>
      </c>
      <c r="W32" t="s">
        <v>416</v>
      </c>
      <c r="Z32">
        <f>J32/(215.1*D32)</f>
        <v>0.16460619734529588</v>
      </c>
      <c r="AA32">
        <f>C32/(9.73*J32)</f>
        <v>8.2025050026109311E-2</v>
      </c>
      <c r="AB32">
        <f>AA32*Z32</f>
        <v>1.3501831571855517E-2</v>
      </c>
      <c r="AC32">
        <f>0.8409*K32*SQRT(Z32)</f>
        <v>2148.3307110535811</v>
      </c>
      <c r="AD32">
        <f>7193.59209/K32</f>
        <v>1.1423840066698427</v>
      </c>
      <c r="AE32">
        <f>7193.59209/AC32</f>
        <v>3.3484565728114224</v>
      </c>
      <c r="AF32">
        <f>17983.9802/K32</f>
        <v>2.8559600127044629</v>
      </c>
      <c r="AG32">
        <f>17983.9802/AC32</f>
        <v>8.3711414203916146</v>
      </c>
      <c r="AH32">
        <f>EXP(AD32)-1</f>
        <v>2.1342314943639651</v>
      </c>
      <c r="AI32">
        <f>EXP(AE32)-1</f>
        <v>27.458775681396109</v>
      </c>
      <c r="AJ32">
        <f>EXP(AF32)-1</f>
        <v>16.391124897023754</v>
      </c>
      <c r="AK32">
        <f>EXP(AG32)-1</f>
        <v>4319.564830064839</v>
      </c>
      <c r="AL32">
        <f>AA32^2*AH32/AI32</f>
        <v>5.2294180676213525E-4</v>
      </c>
      <c r="AM32">
        <f>AA32^2*AJ32/AK32</f>
        <v>2.5530644062798609E-5</v>
      </c>
    </row>
    <row r="33" spans="1:39">
      <c r="A33" t="s">
        <v>396</v>
      </c>
      <c r="B33">
        <v>1.1499999999999999</v>
      </c>
      <c r="C33">
        <v>1.151</v>
      </c>
      <c r="D33">
        <v>3.1419999999999997E-2</v>
      </c>
      <c r="E33">
        <v>2.2185733000000001</v>
      </c>
      <c r="F33">
        <v>85.76</v>
      </c>
      <c r="G33">
        <v>0</v>
      </c>
      <c r="H33">
        <v>53988.803359999998</v>
      </c>
      <c r="I33">
        <v>0.8</v>
      </c>
      <c r="J33">
        <v>0.78800000000000003</v>
      </c>
      <c r="K33">
        <v>4980</v>
      </c>
      <c r="L33" t="s">
        <v>403</v>
      </c>
      <c r="M33" t="s">
        <v>404</v>
      </c>
      <c r="N33" t="s">
        <v>405</v>
      </c>
      <c r="O33">
        <v>7.67</v>
      </c>
      <c r="P33">
        <v>20</v>
      </c>
      <c r="Q33">
        <v>6.07</v>
      </c>
      <c r="R33">
        <v>5.59</v>
      </c>
      <c r="S33">
        <v>5.54</v>
      </c>
      <c r="T33">
        <v>-0.03</v>
      </c>
      <c r="V33">
        <v>13</v>
      </c>
      <c r="W33" t="s">
        <v>402</v>
      </c>
      <c r="X33">
        <v>1.6280000000000001E-3</v>
      </c>
      <c r="Y33">
        <v>19.3</v>
      </c>
      <c r="Z33">
        <f>J33/(215.1*D33)</f>
        <v>0.11659491936159254</v>
      </c>
      <c r="AA33">
        <f>C33/(9.73*J33)</f>
        <v>0.15011920847658347</v>
      </c>
      <c r="AB33">
        <f>AA33*Z33</f>
        <v>1.750313700695335E-2</v>
      </c>
      <c r="AC33">
        <f>0.8409*K33*SQRT(Z33)</f>
        <v>1429.9258206737866</v>
      </c>
      <c r="AD33">
        <f>7193.59209/K33</f>
        <v>1.4444964036144579</v>
      </c>
      <c r="AE33">
        <f>7193.59209/AC33</f>
        <v>5.0307449421469652</v>
      </c>
      <c r="AF33">
        <f>17983.9802/K33</f>
        <v>3.6112410040160645</v>
      </c>
      <c r="AG33">
        <f>17983.9802/AC33</f>
        <v>12.576862337883989</v>
      </c>
      <c r="AH33">
        <f>EXP(AD33)-1</f>
        <v>3.239716499209643</v>
      </c>
      <c r="AI33">
        <f>EXP(AE33)-1</f>
        <v>152.04698138720448</v>
      </c>
      <c r="AJ33">
        <f>EXP(AF33)-1</f>
        <v>36.011956312144719</v>
      </c>
      <c r="AK33">
        <f>EXP(AG33)-1</f>
        <v>289774.66623030498</v>
      </c>
      <c r="AL33">
        <f>AA33^2*AH33/AI33</f>
        <v>4.8017742348552516E-4</v>
      </c>
      <c r="AM33">
        <f>AA33^2*AJ33/AK33</f>
        <v>2.8006499618126728E-6</v>
      </c>
    </row>
    <row r="34" spans="1:39">
      <c r="A34" t="s">
        <v>487</v>
      </c>
      <c r="B34">
        <v>0.84699999999999998</v>
      </c>
      <c r="C34">
        <v>1.0429999999999999</v>
      </c>
      <c r="D34">
        <v>3.1379999999999998E-2</v>
      </c>
      <c r="E34">
        <v>2.1522260000000002</v>
      </c>
      <c r="F34">
        <v>84.8</v>
      </c>
      <c r="G34">
        <v>0</v>
      </c>
      <c r="H34">
        <v>53991.514600000002</v>
      </c>
      <c r="I34">
        <v>0.84</v>
      </c>
      <c r="J34">
        <v>0.83399999999999996</v>
      </c>
      <c r="K34">
        <v>5200</v>
      </c>
      <c r="L34" t="s">
        <v>349</v>
      </c>
      <c r="M34" t="s">
        <v>569</v>
      </c>
      <c r="N34" t="s">
        <v>570</v>
      </c>
      <c r="O34">
        <v>11.98</v>
      </c>
      <c r="P34">
        <v>20</v>
      </c>
      <c r="Q34">
        <v>10.17</v>
      </c>
      <c r="R34">
        <v>9.75</v>
      </c>
      <c r="S34">
        <v>9.6300000000000008</v>
      </c>
      <c r="T34">
        <v>1</v>
      </c>
      <c r="W34" t="s">
        <v>568</v>
      </c>
      <c r="X34">
        <v>2.1800000000000001E-4</v>
      </c>
      <c r="Y34">
        <v>144</v>
      </c>
      <c r="Z34">
        <f>J34/(215.1*D34)</f>
        <v>0.12355852096005859</v>
      </c>
      <c r="AA34">
        <f>C34/(9.73*J34)</f>
        <v>0.12853026930973208</v>
      </c>
      <c r="AB34">
        <f>AA34*Z34</f>
        <v>1.5881009974508507E-2</v>
      </c>
      <c r="AC34">
        <f>0.8409*K34*SQRT(Z34)</f>
        <v>1537.0360250550459</v>
      </c>
      <c r="AD34">
        <f>7193.59209/K34</f>
        <v>1.3833830942307692</v>
      </c>
      <c r="AE34">
        <f>7193.59209/AC34</f>
        <v>4.6801714291259868</v>
      </c>
      <c r="AF34">
        <f>17983.9802/K34</f>
        <v>3.458457730769231</v>
      </c>
      <c r="AG34">
        <f>17983.9802/AC34</f>
        <v>11.700428556549896</v>
      </c>
      <c r="AH34">
        <f>EXP(AD34)-1</f>
        <v>2.9883718669556996</v>
      </c>
      <c r="AI34">
        <f>EXP(AE34)-1</f>
        <v>106.78854908440992</v>
      </c>
      <c r="AJ34">
        <f>EXP(AF34)-1</f>
        <v>30.76794399116821</v>
      </c>
      <c r="AK34">
        <f>EXP(AG34)-1</f>
        <v>120622.39785836593</v>
      </c>
      <c r="AL34">
        <f>AA34^2*AH34/AI34</f>
        <v>4.6229669474430658E-4</v>
      </c>
      <c r="AM34">
        <f>AA34^2*AJ34/AK34</f>
        <v>4.2138721395105248E-6</v>
      </c>
    </row>
    <row r="35" spans="1:39">
      <c r="A35" t="s">
        <v>722</v>
      </c>
      <c r="B35">
        <v>0.66900000000000004</v>
      </c>
      <c r="C35">
        <v>1.323</v>
      </c>
      <c r="D35">
        <v>4.5670000000000002E-2</v>
      </c>
      <c r="E35">
        <v>3.2342300000000002</v>
      </c>
      <c r="F35">
        <v>86.8</v>
      </c>
      <c r="G35">
        <v>0</v>
      </c>
      <c r="H35">
        <v>54954.486360000003</v>
      </c>
      <c r="I35">
        <v>1.2090000000000001</v>
      </c>
      <c r="J35">
        <v>1.391</v>
      </c>
      <c r="K35">
        <v>5647</v>
      </c>
      <c r="M35" t="s">
        <v>420</v>
      </c>
      <c r="N35" t="s">
        <v>421</v>
      </c>
      <c r="O35">
        <v>20</v>
      </c>
      <c r="P35">
        <v>12.5</v>
      </c>
      <c r="Q35">
        <v>12.000999999999999</v>
      </c>
      <c r="R35">
        <v>11.706</v>
      </c>
      <c r="S35">
        <v>11.634</v>
      </c>
      <c r="T35">
        <v>0.34</v>
      </c>
      <c r="W35" t="s">
        <v>419</v>
      </c>
      <c r="Z35">
        <f>J35/(215.1*D35)</f>
        <v>0.14159753988780302</v>
      </c>
      <c r="AA35">
        <f>C35/(9.73*J35)</f>
        <v>9.7750699512280895E-2</v>
      </c>
      <c r="AB35">
        <f>AA35*Z35</f>
        <v>1.3841258573250841E-2</v>
      </c>
      <c r="AC35">
        <f>0.8409*K35*SQRT(Z35)</f>
        <v>1786.8578079854597</v>
      </c>
      <c r="AD35">
        <f>7193.59209/K35</f>
        <v>1.2738785355055782</v>
      </c>
      <c r="AE35">
        <f>7193.59209/AC35</f>
        <v>4.0258335374263519</v>
      </c>
      <c r="AF35">
        <f>17983.9802/K35</f>
        <v>3.1846963343368162</v>
      </c>
      <c r="AG35">
        <f>17983.9802/AC35</f>
        <v>10.06458382957484</v>
      </c>
      <c r="AH35">
        <f>EXP(AD35)-1</f>
        <v>2.5746902731282568</v>
      </c>
      <c r="AI35">
        <f>EXP(AE35)-1</f>
        <v>55.026989916686169</v>
      </c>
      <c r="AJ35">
        <f>EXP(AF35)-1</f>
        <v>23.159950744338289</v>
      </c>
      <c r="AK35">
        <f>EXP(AG35)-1</f>
        <v>23494.961388969958</v>
      </c>
      <c r="AL35">
        <f>AA35^2*AH35/AI35</f>
        <v>4.4708385134749676E-4</v>
      </c>
      <c r="AM35">
        <f>AA35^2*AJ35/AK35</f>
        <v>9.4189532997180045E-6</v>
      </c>
    </row>
    <row r="36" spans="1:39">
      <c r="A36" t="s">
        <v>789</v>
      </c>
      <c r="B36">
        <v>0.92</v>
      </c>
      <c r="C36">
        <v>1.21</v>
      </c>
      <c r="D36">
        <v>0.04</v>
      </c>
      <c r="E36">
        <v>3.0523940000000001</v>
      </c>
      <c r="F36">
        <v>87.3</v>
      </c>
      <c r="G36">
        <v>0</v>
      </c>
      <c r="H36">
        <v>55343.462</v>
      </c>
      <c r="I36">
        <v>0.95</v>
      </c>
      <c r="J36">
        <v>1.01</v>
      </c>
      <c r="K36">
        <v>5450</v>
      </c>
      <c r="L36" t="s">
        <v>791</v>
      </c>
      <c r="M36" t="s">
        <v>792</v>
      </c>
      <c r="N36" s="4" t="s">
        <v>793</v>
      </c>
      <c r="O36">
        <v>11.6</v>
      </c>
      <c r="P36">
        <v>10.78</v>
      </c>
      <c r="Q36">
        <v>10.096</v>
      </c>
      <c r="R36">
        <v>9.7520000000000007</v>
      </c>
      <c r="S36">
        <v>9.6769999999999996</v>
      </c>
      <c r="T36">
        <v>-0.08</v>
      </c>
      <c r="U36">
        <v>0</v>
      </c>
      <c r="V36">
        <v>7</v>
      </c>
      <c r="Z36">
        <f>J36/(215.1*D36)</f>
        <v>0.11738726173872618</v>
      </c>
      <c r="AA36">
        <f>C36/(9.73*J36)</f>
        <v>0.12312639280372023</v>
      </c>
      <c r="AB36">
        <f>AA36*Z36</f>
        <v>1.445347009899552E-2</v>
      </c>
      <c r="AC36">
        <f>0.8409*K36*SQRT(Z36)</f>
        <v>1570.1868676459076</v>
      </c>
      <c r="AD36">
        <f>7193.59209/K36</f>
        <v>1.3199251541284405</v>
      </c>
      <c r="AE36">
        <f>7193.59209/AC36</f>
        <v>4.5813604980564806</v>
      </c>
      <c r="AF36">
        <f>17983.9802/K36</f>
        <v>3.2998128807339451</v>
      </c>
      <c r="AG36">
        <f>17983.9802/AC36</f>
        <v>11.45340122921953</v>
      </c>
      <c r="AH36">
        <f>EXP(AD36)-1</f>
        <v>2.7431412081101496</v>
      </c>
      <c r="AI36">
        <f>EXP(AE36)-1</f>
        <v>96.647152639168525</v>
      </c>
      <c r="AJ36">
        <f>EXP(AF36)-1</f>
        <v>26.107566098188453</v>
      </c>
      <c r="AK36">
        <f>EXP(AG36)-1</f>
        <v>94220.269808245765</v>
      </c>
      <c r="AL36">
        <f>AA36^2*AH36/AI36</f>
        <v>4.3029015855922857E-4</v>
      </c>
      <c r="AM36">
        <f>AA36^2*AJ36/AK36</f>
        <v>4.2007260036773492E-6</v>
      </c>
    </row>
    <row r="37" spans="1:39">
      <c r="A37" t="s">
        <v>509</v>
      </c>
      <c r="B37">
        <v>0.91</v>
      </c>
      <c r="C37">
        <v>1.1200000000000001</v>
      </c>
      <c r="D37">
        <v>4.5499999999999999E-2</v>
      </c>
      <c r="E37">
        <v>3.4088210000000001</v>
      </c>
      <c r="F37">
        <v>89.1</v>
      </c>
      <c r="G37">
        <v>4.5999999999999999E-2</v>
      </c>
      <c r="H37">
        <v>55116.5573</v>
      </c>
      <c r="I37">
        <v>1.08</v>
      </c>
      <c r="J37">
        <v>1.05</v>
      </c>
      <c r="K37">
        <v>6100</v>
      </c>
      <c r="L37" t="s">
        <v>622</v>
      </c>
      <c r="M37" t="s">
        <v>623</v>
      </c>
      <c r="N37" t="s">
        <v>624</v>
      </c>
      <c r="O37">
        <v>12</v>
      </c>
      <c r="P37">
        <v>11.47</v>
      </c>
      <c r="Q37">
        <v>11.077999999999999</v>
      </c>
      <c r="R37">
        <v>10.762</v>
      </c>
      <c r="S37">
        <v>10.731999999999999</v>
      </c>
      <c r="T37">
        <v>-0.28999999999999998</v>
      </c>
      <c r="W37" t="s">
        <v>621</v>
      </c>
      <c r="X37">
        <v>1.36E-4</v>
      </c>
      <c r="Y37">
        <v>334</v>
      </c>
      <c r="Z37">
        <f>J37/(215.1*D37)</f>
        <v>0.10728462611307801</v>
      </c>
      <c r="AA37">
        <f>C37/(9.73*J37)</f>
        <v>0.10962658444672832</v>
      </c>
      <c r="AB37">
        <f>AA37*Z37</f>
        <v>1.1761247124421021E-2</v>
      </c>
      <c r="AC37">
        <f>0.8409*K37*SQRT(Z37)</f>
        <v>1680.1301816601579</v>
      </c>
      <c r="AD37">
        <f>7193.59209/K37</f>
        <v>1.1792773918032786</v>
      </c>
      <c r="AE37">
        <f>7193.59209/AC37</f>
        <v>4.2815682787698757</v>
      </c>
      <c r="AF37">
        <f>17983.9802/K37</f>
        <v>2.9481934754098362</v>
      </c>
      <c r="AG37">
        <f>17983.9802/AC37</f>
        <v>10.70392068204489</v>
      </c>
      <c r="AH37">
        <f>EXP(AD37)-1</f>
        <v>2.2520234148671023</v>
      </c>
      <c r="AI37">
        <f>EXP(AE37)-1</f>
        <v>71.353822039793954</v>
      </c>
      <c r="AJ37">
        <f>EXP(AF37)-1</f>
        <v>18.07146951067492</v>
      </c>
      <c r="AK37">
        <f>EXP(AG37)-1</f>
        <v>44529.101694574812</v>
      </c>
      <c r="AL37">
        <f>AA37^2*AH37/AI37</f>
        <v>3.7930400420328427E-4</v>
      </c>
      <c r="AM37">
        <f>AA37^2*AJ37/AK37</f>
        <v>4.877320578500841E-6</v>
      </c>
    </row>
    <row r="38" spans="1:39">
      <c r="A38" t="s">
        <v>491</v>
      </c>
      <c r="B38">
        <v>0.503</v>
      </c>
      <c r="C38">
        <v>1.224</v>
      </c>
      <c r="D38">
        <v>4.2099999999999999E-2</v>
      </c>
      <c r="E38">
        <v>3.3610060000000002</v>
      </c>
      <c r="F38">
        <v>88.47</v>
      </c>
      <c r="G38">
        <v>5.3999999999999999E-2</v>
      </c>
      <c r="H38">
        <v>54596.490299999998</v>
      </c>
      <c r="I38">
        <v>0.88800000000000001</v>
      </c>
      <c r="J38">
        <v>0.87</v>
      </c>
      <c r="K38">
        <v>5450</v>
      </c>
      <c r="L38" t="s">
        <v>645</v>
      </c>
      <c r="M38" t="s">
        <v>646</v>
      </c>
      <c r="N38" t="s">
        <v>647</v>
      </c>
      <c r="O38">
        <v>12.4</v>
      </c>
      <c r="P38">
        <v>11.9</v>
      </c>
      <c r="Q38">
        <v>10.769</v>
      </c>
      <c r="R38">
        <v>10.445</v>
      </c>
      <c r="S38">
        <v>10.324999999999999</v>
      </c>
      <c r="T38">
        <v>-0.2</v>
      </c>
      <c r="W38" t="s">
        <v>644</v>
      </c>
      <c r="X38">
        <v>1.37E-4</v>
      </c>
      <c r="Y38">
        <v>307</v>
      </c>
      <c r="Z38">
        <f>J38/(215.1*D38)</f>
        <v>9.6071981103635171E-2</v>
      </c>
      <c r="AA38">
        <f>C38/(9.73*J38)</f>
        <v>0.14459368465818478</v>
      </c>
      <c r="AB38">
        <f>AA38*Z38</f>
        <v>1.3891401740186111E-2</v>
      </c>
      <c r="AC38">
        <f>0.8409*K38*SQRT(Z38)</f>
        <v>1420.493425320552</v>
      </c>
      <c r="AD38">
        <f>7193.59209/K38</f>
        <v>1.3199251541284405</v>
      </c>
      <c r="AE38">
        <f>7193.59209/AC38</f>
        <v>5.0641502183487237</v>
      </c>
      <c r="AF38">
        <f>17983.9802/K38</f>
        <v>3.2998128807339451</v>
      </c>
      <c r="AG38">
        <f>17983.9802/AC38</f>
        <v>12.660375528272292</v>
      </c>
      <c r="AH38">
        <f>EXP(AD38)-1</f>
        <v>2.7431412081101496</v>
      </c>
      <c r="AI38">
        <f>EXP(AE38)-1</f>
        <v>157.24591044943503</v>
      </c>
      <c r="AJ38">
        <f>EXP(AF38)-1</f>
        <v>26.107566098188453</v>
      </c>
      <c r="AK38">
        <f>EXP(AG38)-1</f>
        <v>315013.99765334412</v>
      </c>
      <c r="AL38">
        <f>AA38^2*AH38/AI38</f>
        <v>3.647266139003804E-4</v>
      </c>
      <c r="AM38">
        <f>AA38^2*AJ38/AK38</f>
        <v>1.7327471131075485E-6</v>
      </c>
    </row>
    <row r="39" spans="1:39">
      <c r="A39" t="s">
        <v>723</v>
      </c>
      <c r="B39">
        <v>0.433</v>
      </c>
      <c r="C39">
        <v>1.478</v>
      </c>
      <c r="D39">
        <v>6.2239999999999997E-2</v>
      </c>
      <c r="E39">
        <v>4.8855250000000003</v>
      </c>
      <c r="F39">
        <v>86.5</v>
      </c>
      <c r="G39">
        <v>0</v>
      </c>
      <c r="H39">
        <v>54967.275710000002</v>
      </c>
      <c r="I39">
        <v>1.347</v>
      </c>
      <c r="J39">
        <v>1.843</v>
      </c>
      <c r="K39">
        <v>5933</v>
      </c>
      <c r="M39" t="s">
        <v>663</v>
      </c>
      <c r="N39" t="s">
        <v>688</v>
      </c>
      <c r="O39">
        <v>20</v>
      </c>
      <c r="P39">
        <v>12.7</v>
      </c>
      <c r="Q39">
        <v>11.833</v>
      </c>
      <c r="R39">
        <v>11.601000000000001</v>
      </c>
      <c r="S39">
        <v>11.535</v>
      </c>
      <c r="T39">
        <v>0.11</v>
      </c>
      <c r="W39" t="s">
        <v>422</v>
      </c>
      <c r="Z39">
        <f>J39/(215.1*D39)</f>
        <v>0.13766240129837382</v>
      </c>
      <c r="AA39">
        <f>C39/(9.73*J39)</f>
        <v>8.2420692389581079E-2</v>
      </c>
      <c r="AB39">
        <f>AA39*Z39</f>
        <v>1.1346230431024335E-2</v>
      </c>
      <c r="AC39">
        <f>0.8409*K39*SQRT(Z39)</f>
        <v>1851.0850411597787</v>
      </c>
      <c r="AD39">
        <f>7193.59209/K39</f>
        <v>1.2124712775998652</v>
      </c>
      <c r="AE39">
        <f>7193.59209/AC39</f>
        <v>3.8861488964833986</v>
      </c>
      <c r="AF39">
        <f>17983.9802/K39</f>
        <v>3.0311781897859431</v>
      </c>
      <c r="AG39">
        <f>17983.9802/AC39</f>
        <v>9.715372227702904</v>
      </c>
      <c r="AH39">
        <f>EXP(AD39)-1</f>
        <v>2.3617822927155432</v>
      </c>
      <c r="AI39">
        <f>EXP(AE39)-1</f>
        <v>47.722887870128837</v>
      </c>
      <c r="AJ39">
        <f>EXP(AF39)-1</f>
        <v>19.721632228303793</v>
      </c>
      <c r="AK39">
        <f>EXP(AG39)-1</f>
        <v>16569.383057795247</v>
      </c>
      <c r="AL39">
        <f>AA39^2*AH39/AI39</f>
        <v>3.3619067484364282E-4</v>
      </c>
      <c r="AM39">
        <f>AA39^2*AJ39/AK39</f>
        <v>8.0855400872776855E-6</v>
      </c>
    </row>
    <row r="40" spans="1:39">
      <c r="A40" t="s">
        <v>492</v>
      </c>
      <c r="B40">
        <v>0.96</v>
      </c>
      <c r="C40">
        <v>1.33</v>
      </c>
      <c r="D40">
        <v>6.1699999999999998E-2</v>
      </c>
      <c r="E40">
        <v>4.9546416000000004</v>
      </c>
      <c r="F40">
        <v>87.03</v>
      </c>
      <c r="G40">
        <v>0</v>
      </c>
      <c r="H40">
        <v>55446.63493</v>
      </c>
      <c r="I40">
        <v>1.276</v>
      </c>
      <c r="J40">
        <v>1.4319999999999999</v>
      </c>
      <c r="K40">
        <v>6400</v>
      </c>
      <c r="L40" t="s">
        <v>535</v>
      </c>
      <c r="M40" t="s">
        <v>649</v>
      </c>
      <c r="N40" t="s">
        <v>650</v>
      </c>
      <c r="O40">
        <v>9.51</v>
      </c>
      <c r="P40">
        <v>20</v>
      </c>
      <c r="Q40">
        <v>8.6479999999999997</v>
      </c>
      <c r="R40">
        <v>8.4139999999999997</v>
      </c>
      <c r="S40">
        <v>8.3960000000000008</v>
      </c>
      <c r="T40">
        <v>0</v>
      </c>
      <c r="U40">
        <v>0</v>
      </c>
      <c r="V40">
        <v>2</v>
      </c>
      <c r="W40" t="s">
        <v>648</v>
      </c>
      <c r="X40">
        <v>4.4099999999999999E-4</v>
      </c>
      <c r="Y40">
        <v>140</v>
      </c>
      <c r="Z40">
        <f>J40/(215.1*D40)</f>
        <v>0.10789900592766397</v>
      </c>
      <c r="AA40">
        <f>C40/(9.73*J40)</f>
        <v>9.5454362766769829E-2</v>
      </c>
      <c r="AB40">
        <f>AA40*Z40</f>
        <v>1.0299430853993085E-2</v>
      </c>
      <c r="AC40">
        <f>0.8409*K40*SQRT(Z40)</f>
        <v>1767.7996689713723</v>
      </c>
      <c r="AD40">
        <f>7193.59209/K40</f>
        <v>1.1239987640625</v>
      </c>
      <c r="AE40">
        <f>7193.59209/AC40</f>
        <v>4.0692348891465331</v>
      </c>
      <c r="AF40">
        <f>17983.9802/K40</f>
        <v>2.8099969062500003</v>
      </c>
      <c r="AG40">
        <f>17983.9802/AC40</f>
        <v>10.173087208724461</v>
      </c>
      <c r="AH40">
        <f>EXP(AD40)-1</f>
        <v>2.0771343685161878</v>
      </c>
      <c r="AI40">
        <f>EXP(AE40)-1</f>
        <v>57.512177159362267</v>
      </c>
      <c r="AJ40">
        <f>EXP(AF40)-1</f>
        <v>15.609866831931704</v>
      </c>
      <c r="AK40">
        <f>EXP(AG40)-1</f>
        <v>26187.802390705405</v>
      </c>
      <c r="AL40">
        <f>AA40^2*AH40/AI40</f>
        <v>3.2907610534459641E-4</v>
      </c>
      <c r="AM40">
        <f>AA40^2*AJ40/AK40</f>
        <v>5.4311488859219934E-6</v>
      </c>
    </row>
    <row r="41" spans="1:39">
      <c r="A41" t="s">
        <v>515</v>
      </c>
      <c r="B41">
        <v>0.56999999999999995</v>
      </c>
      <c r="C41">
        <v>0.97299999999999998</v>
      </c>
      <c r="D41">
        <v>3.6900000000000002E-2</v>
      </c>
      <c r="E41">
        <v>2.6158380000000001</v>
      </c>
      <c r="F41">
        <v>88.58</v>
      </c>
      <c r="G41">
        <v>0</v>
      </c>
      <c r="H41">
        <v>54147.749020000003</v>
      </c>
      <c r="I41">
        <v>0.98</v>
      </c>
      <c r="J41">
        <v>0.96399999999999997</v>
      </c>
      <c r="K41">
        <v>5340</v>
      </c>
      <c r="L41" t="s">
        <v>546</v>
      </c>
      <c r="M41" t="s">
        <v>659</v>
      </c>
      <c r="N41" t="s">
        <v>660</v>
      </c>
      <c r="O41">
        <v>11.18</v>
      </c>
      <c r="P41">
        <v>20</v>
      </c>
      <c r="Q41">
        <v>9.74</v>
      </c>
      <c r="R41">
        <v>9.34</v>
      </c>
      <c r="S41">
        <v>9.31</v>
      </c>
      <c r="T41">
        <v>0.45</v>
      </c>
      <c r="W41" t="s">
        <v>658</v>
      </c>
      <c r="X41">
        <v>2.4800000000000001E-4</v>
      </c>
      <c r="Y41">
        <v>149</v>
      </c>
      <c r="Z41">
        <f>J41/(215.1*D41)</f>
        <v>0.12145356228085757</v>
      </c>
      <c r="AA41">
        <f>C41/(9.73*J41)</f>
        <v>0.10373443983402489</v>
      </c>
      <c r="AB41">
        <f>AA41*Z41</f>
        <v>1.2598917249051614E-2</v>
      </c>
      <c r="AC41">
        <f>0.8409*K41*SQRT(Z41)</f>
        <v>1564.9149453155226</v>
      </c>
      <c r="AD41">
        <f>7193.59209/K41</f>
        <v>1.3471146235955056</v>
      </c>
      <c r="AE41">
        <f>7193.59209/AC41</f>
        <v>4.5967942932193084</v>
      </c>
      <c r="AF41">
        <f>17983.9802/K41</f>
        <v>3.3677865543071164</v>
      </c>
      <c r="AG41">
        <f>17983.9802/AC41</f>
        <v>11.491985717072962</v>
      </c>
      <c r="AH41">
        <f>EXP(AD41)-1</f>
        <v>2.8463114479554186</v>
      </c>
      <c r="AI41">
        <f>EXP(AE41)-1</f>
        <v>98.165908728985087</v>
      </c>
      <c r="AJ41">
        <f>EXP(AF41)-1</f>
        <v>28.014234497620063</v>
      </c>
      <c r="AK41">
        <f>EXP(AG41)-1</f>
        <v>97926.796634858474</v>
      </c>
      <c r="AL41">
        <f>AA41^2*AH41/AI41</f>
        <v>3.1200938719126736E-4</v>
      </c>
      <c r="AM41">
        <f>AA41^2*AJ41/AK41</f>
        <v>3.0783864850101136E-6</v>
      </c>
    </row>
    <row r="42" spans="1:39">
      <c r="A42" t="s">
        <v>514</v>
      </c>
      <c r="B42">
        <v>0.9</v>
      </c>
      <c r="C42">
        <v>1.1839999999999999</v>
      </c>
      <c r="D42">
        <v>4.8800000000000003E-2</v>
      </c>
      <c r="E42">
        <v>3.9415127999999999</v>
      </c>
      <c r="F42">
        <v>89.31</v>
      </c>
      <c r="G42">
        <v>0</v>
      </c>
      <c r="H42">
        <v>53808.916819999999</v>
      </c>
      <c r="I42">
        <v>1</v>
      </c>
      <c r="J42">
        <v>0.92800000000000005</v>
      </c>
      <c r="K42">
        <v>5750</v>
      </c>
      <c r="L42" t="s">
        <v>531</v>
      </c>
      <c r="M42" t="s">
        <v>656</v>
      </c>
      <c r="N42" t="s">
        <v>657</v>
      </c>
      <c r="O42">
        <v>11.3</v>
      </c>
      <c r="P42">
        <v>20</v>
      </c>
      <c r="Q42">
        <v>9.94</v>
      </c>
      <c r="R42">
        <v>9.6</v>
      </c>
      <c r="S42">
        <v>9.5299999999999994</v>
      </c>
      <c r="T42">
        <v>1</v>
      </c>
      <c r="W42" t="s">
        <v>655</v>
      </c>
      <c r="X42">
        <v>2.4399999999999999E-4</v>
      </c>
      <c r="Y42">
        <v>200</v>
      </c>
      <c r="Z42">
        <f>J42/(215.1*D42)</f>
        <v>8.8407221955476289E-2</v>
      </c>
      <c r="AA42">
        <f>C42/(9.73*J42)</f>
        <v>0.13112662579296167</v>
      </c>
      <c r="AB42">
        <f>AA42*Z42</f>
        <v>1.1592540710751043E-2</v>
      </c>
      <c r="AC42">
        <f>0.8409*K42*SQRT(Z42)</f>
        <v>1437.6596012641292</v>
      </c>
      <c r="AD42">
        <f>7193.59209/K42</f>
        <v>1.2510594939130435</v>
      </c>
      <c r="AE42">
        <f>7193.59209/AC42</f>
        <v>5.0036824319711695</v>
      </c>
      <c r="AF42">
        <f>17983.9802/K42</f>
        <v>3.1276487304347831</v>
      </c>
      <c r="AG42">
        <f>17983.9802/AC42</f>
        <v>12.509206062538553</v>
      </c>
      <c r="AH42">
        <f>EXP(AD42)-1</f>
        <v>2.4940429142744587</v>
      </c>
      <c r="AI42">
        <f>EXP(AE42)-1</f>
        <v>147.96068796477044</v>
      </c>
      <c r="AJ42">
        <f>EXP(AF42)-1</f>
        <v>21.820259830018685</v>
      </c>
      <c r="AK42">
        <f>EXP(AG42)-1</f>
        <v>270818.02234203531</v>
      </c>
      <c r="AL42">
        <f>AA42^2*AH42/AI42</f>
        <v>2.8982734058490011E-4</v>
      </c>
      <c r="AM42">
        <f>AA42^2*AJ42/AK42</f>
        <v>1.3853647315816122E-6</v>
      </c>
    </row>
    <row r="43" spans="1:39">
      <c r="A43" t="s">
        <v>379</v>
      </c>
      <c r="B43">
        <v>0.52400000000000002</v>
      </c>
      <c r="C43">
        <v>1.2170000000000001</v>
      </c>
      <c r="D43">
        <v>5.5350000000000003E-2</v>
      </c>
      <c r="E43">
        <v>4.4652934000000002</v>
      </c>
      <c r="F43">
        <v>86.28</v>
      </c>
      <c r="G43">
        <v>6.7000000000000004E-2</v>
      </c>
      <c r="H43">
        <v>54363.946559999997</v>
      </c>
      <c r="I43">
        <v>1.133</v>
      </c>
      <c r="J43">
        <v>1.115</v>
      </c>
      <c r="K43">
        <v>5975</v>
      </c>
      <c r="L43" t="s">
        <v>823</v>
      </c>
      <c r="M43" t="s">
        <v>824</v>
      </c>
      <c r="N43" t="s">
        <v>825</v>
      </c>
      <c r="O43">
        <v>10.4</v>
      </c>
      <c r="P43">
        <v>20</v>
      </c>
      <c r="Q43">
        <v>9.5549999999999997</v>
      </c>
      <c r="R43">
        <v>9.3439999999999994</v>
      </c>
      <c r="S43">
        <v>9.3339999999999996</v>
      </c>
      <c r="T43">
        <v>0.13</v>
      </c>
      <c r="W43" t="s">
        <v>822</v>
      </c>
      <c r="X43">
        <v>3.9800000000000002E-4</v>
      </c>
      <c r="Y43">
        <v>139</v>
      </c>
      <c r="Z43">
        <f>J43/(215.1*D43)</f>
        <v>9.3651951551283683E-2</v>
      </c>
      <c r="AA43">
        <f>C43/(9.73*J43)</f>
        <v>0.1121767544324566</v>
      </c>
      <c r="AB43">
        <f>AA43*Z43</f>
        <v>1.0505571971288673E-2</v>
      </c>
      <c r="AC43">
        <f>0.8409*K43*SQRT(Z43)</f>
        <v>1537.5904679448784</v>
      </c>
      <c r="AD43">
        <f>7193.59209/K43</f>
        <v>1.2039484669456066</v>
      </c>
      <c r="AE43">
        <f>7193.59209/AC43</f>
        <v>4.6784837965435973</v>
      </c>
      <c r="AF43">
        <f>17983.9802/K43</f>
        <v>3.0098711631799167</v>
      </c>
      <c r="AG43">
        <f>17983.9802/AC43</f>
        <v>11.696209475099787</v>
      </c>
      <c r="AH43">
        <f>EXP(AD43)-1</f>
        <v>2.3332522097194075</v>
      </c>
      <c r="AI43">
        <f>EXP(AE43)-1</f>
        <v>106.60679502713896</v>
      </c>
      <c r="AJ43">
        <f>EXP(AF43)-1</f>
        <v>19.284786329514098</v>
      </c>
      <c r="AK43">
        <f>EXP(AG43)-1</f>
        <v>120114.54999709285</v>
      </c>
      <c r="AL43">
        <f>AA43^2*AH43/AI43</f>
        <v>2.7541179757929393E-4</v>
      </c>
      <c r="AM43">
        <f>AA43^2*AJ43/AK43</f>
        <v>2.0203422868315075E-6</v>
      </c>
    </row>
    <row r="44" spans="1:39">
      <c r="A44" t="s">
        <v>612</v>
      </c>
      <c r="B44">
        <v>21.66</v>
      </c>
      <c r="C44">
        <v>1.01</v>
      </c>
      <c r="D44">
        <v>5.7000000000000002E-2</v>
      </c>
      <c r="E44">
        <v>4.2568000000000001</v>
      </c>
      <c r="F44">
        <v>85.9</v>
      </c>
      <c r="G44">
        <v>0</v>
      </c>
      <c r="H44">
        <v>54283.138299999999</v>
      </c>
      <c r="I44">
        <v>1.37</v>
      </c>
      <c r="J44">
        <v>1.56</v>
      </c>
      <c r="K44">
        <v>6740</v>
      </c>
      <c r="L44" t="s">
        <v>807</v>
      </c>
      <c r="M44" t="s">
        <v>808</v>
      </c>
      <c r="N44" t="s">
        <v>809</v>
      </c>
      <c r="O44">
        <v>13.3</v>
      </c>
      <c r="P44">
        <v>12.54</v>
      </c>
      <c r="Q44">
        <v>11.94</v>
      </c>
      <c r="R44">
        <v>11.71</v>
      </c>
      <c r="S44">
        <v>11.62</v>
      </c>
      <c r="T44">
        <v>-0.02</v>
      </c>
      <c r="W44" t="s">
        <v>806</v>
      </c>
      <c r="X44" s="1">
        <v>8.3999999999999995E-5</v>
      </c>
      <c r="Y44">
        <v>680</v>
      </c>
      <c r="Z44">
        <f>J44/(215.1*D44)</f>
        <v>0.12723580219726444</v>
      </c>
      <c r="AA44">
        <f>C44/(9.73*J44)</f>
        <v>6.6540174453843512E-2</v>
      </c>
      <c r="AB44">
        <f>AA44*Z44</f>
        <v>8.4662924749807009E-3</v>
      </c>
      <c r="AC44">
        <f>0.8409*K44*SQRT(Z44)</f>
        <v>2021.6637092145143</v>
      </c>
      <c r="AD44">
        <f>7193.59209/K44</f>
        <v>1.0672985296735906</v>
      </c>
      <c r="AE44">
        <f>7193.59209/AC44</f>
        <v>3.5582535597846574</v>
      </c>
      <c r="AF44">
        <f>17983.9802/K44</f>
        <v>2.6682463204747777</v>
      </c>
      <c r="AG44">
        <f>17983.9802/AC44</f>
        <v>8.8956338870955918</v>
      </c>
      <c r="AH44">
        <f>EXP(AD44)-1</f>
        <v>1.9075143173296567</v>
      </c>
      <c r="AI44">
        <f>EXP(AE44)-1</f>
        <v>34.101840317123447</v>
      </c>
      <c r="AJ44">
        <f>EXP(AF44)-1</f>
        <v>13.41466830579256</v>
      </c>
      <c r="AK44">
        <f>EXP(AG44)-1</f>
        <v>7299.0310977677354</v>
      </c>
      <c r="AL44">
        <f>AA44^2*AH44/AI44</f>
        <v>2.476611357328253E-4</v>
      </c>
      <c r="AM44">
        <f>AA44^2*AJ44/AK44</f>
        <v>8.1373424853496898E-6</v>
      </c>
    </row>
    <row r="45" spans="1:39">
      <c r="A45" t="s">
        <v>380</v>
      </c>
      <c r="B45">
        <v>8.74</v>
      </c>
      <c r="C45">
        <v>1.19</v>
      </c>
      <c r="D45">
        <v>6.7400000000000002E-2</v>
      </c>
      <c r="E45">
        <v>5.6334729000000001</v>
      </c>
      <c r="F45">
        <v>86.72</v>
      </c>
      <c r="G45">
        <v>0.5171</v>
      </c>
      <c r="H45">
        <v>54387.493750000001</v>
      </c>
      <c r="I45">
        <v>1.36</v>
      </c>
      <c r="J45">
        <v>1.64</v>
      </c>
      <c r="K45">
        <v>6290</v>
      </c>
      <c r="L45" t="s">
        <v>587</v>
      </c>
      <c r="M45" t="s">
        <v>591</v>
      </c>
      <c r="N45" t="s">
        <v>592</v>
      </c>
      <c r="O45">
        <v>8.7100000000000009</v>
      </c>
      <c r="P45">
        <v>20</v>
      </c>
      <c r="Q45">
        <v>7.8</v>
      </c>
      <c r="R45">
        <v>7.65</v>
      </c>
      <c r="S45">
        <v>7.6</v>
      </c>
      <c r="T45">
        <v>0.14000000000000001</v>
      </c>
      <c r="W45" t="s">
        <v>590</v>
      </c>
      <c r="X45">
        <v>5.71E-4</v>
      </c>
      <c r="Y45">
        <v>118</v>
      </c>
      <c r="Z45">
        <f>J45/(215.1*D45)</f>
        <v>0.11312107956136611</v>
      </c>
      <c r="AA45">
        <f>C45/(9.73*J45)</f>
        <v>7.4574486752061755E-2</v>
      </c>
      <c r="AB45">
        <f>AA45*Z45</f>
        <v>8.435946449128021E-3</v>
      </c>
      <c r="AC45">
        <f>0.8409*K45*SQRT(Z45)</f>
        <v>1778.962398027553</v>
      </c>
      <c r="AD45">
        <f>7193.59209/K45</f>
        <v>1.1436553402225755</v>
      </c>
      <c r="AE45">
        <f>7193.59209/AC45</f>
        <v>4.0437010349268689</v>
      </c>
      <c r="AF45">
        <f>17983.9802/K45</f>
        <v>2.8591383465818763</v>
      </c>
      <c r="AG45">
        <f>17983.9802/AC45</f>
        <v>10.109252573264037</v>
      </c>
      <c r="AH45">
        <f>EXP(AD45)-1</f>
        <v>2.1382186820104625</v>
      </c>
      <c r="AI45">
        <f>EXP(AE45)-1</f>
        <v>56.037048759491043</v>
      </c>
      <c r="AJ45">
        <f>EXP(AF45)-1</f>
        <v>16.446487632473811</v>
      </c>
      <c r="AK45">
        <f>EXP(AG45)-1</f>
        <v>24568.290127643264</v>
      </c>
      <c r="AL45">
        <f>AA45^2*AH45/AI45</f>
        <v>2.1220587882941813E-4</v>
      </c>
      <c r="AM45">
        <f>AA45^2*AJ45/AK45</f>
        <v>3.7228777634964582E-6</v>
      </c>
    </row>
    <row r="46" spans="1:39">
      <c r="A46" t="s">
        <v>389</v>
      </c>
      <c r="B46">
        <v>0.21099999999999999</v>
      </c>
      <c r="C46">
        <v>0.95899999999999996</v>
      </c>
      <c r="D46">
        <v>3.8399999999999997E-2</v>
      </c>
      <c r="E46">
        <v>3.2130597999999999</v>
      </c>
      <c r="G46">
        <v>0</v>
      </c>
      <c r="H46">
        <v>54419.19556</v>
      </c>
      <c r="I46">
        <v>0.73</v>
      </c>
      <c r="J46">
        <v>0.7</v>
      </c>
      <c r="K46">
        <v>4650</v>
      </c>
      <c r="M46" t="s">
        <v>831</v>
      </c>
      <c r="N46" t="s">
        <v>832</v>
      </c>
      <c r="O46">
        <v>12.84</v>
      </c>
      <c r="P46">
        <v>12.148999999999999</v>
      </c>
      <c r="Q46">
        <v>10.794</v>
      </c>
      <c r="R46">
        <v>10.236000000000001</v>
      </c>
      <c r="S46">
        <v>10.108000000000001</v>
      </c>
      <c r="T46">
        <v>-0.28999999999999998</v>
      </c>
      <c r="W46" t="s">
        <v>830</v>
      </c>
      <c r="X46">
        <v>2.6899999999999998E-4</v>
      </c>
      <c r="Y46">
        <v>142.5</v>
      </c>
      <c r="Z46">
        <f>J46/(215.1*D46)</f>
        <v>8.4747404308073773E-2</v>
      </c>
      <c r="AA46">
        <f>C46/(9.73*J46)</f>
        <v>0.14080164439876669</v>
      </c>
      <c r="AB46">
        <f>AA46*Z46</f>
        <v>1.1932573885103912E-2</v>
      </c>
      <c r="AC46">
        <f>0.8409*K46*SQRT(Z46)</f>
        <v>1138.3098869695173</v>
      </c>
      <c r="AD46">
        <f>7193.59209/K46</f>
        <v>1.5470090516129031</v>
      </c>
      <c r="AE46">
        <f>7193.59209/AC46</f>
        <v>6.3195375638449818</v>
      </c>
      <c r="AF46">
        <f>17983.9802/K46</f>
        <v>3.8675226236559141</v>
      </c>
      <c r="AG46">
        <f>17983.9802/AC46</f>
        <v>15.798843887650072</v>
      </c>
      <c r="AH46">
        <f>EXP(AD46)-1</f>
        <v>3.6973994713223002</v>
      </c>
      <c r="AI46">
        <f>EXP(AE46)-1</f>
        <v>554.31613480764952</v>
      </c>
      <c r="AJ46">
        <f>EXP(AF46)-1</f>
        <v>46.823761746893297</v>
      </c>
      <c r="AK46">
        <f>EXP(AG46)-1</f>
        <v>7266924.7174784495</v>
      </c>
      <c r="AL46">
        <f>AA46^2*AH46/AI46</f>
        <v>1.3223740207083089E-4</v>
      </c>
      <c r="AM46">
        <f>AA46^2*AJ46/AK46</f>
        <v>1.2774123011196504E-7</v>
      </c>
    </row>
    <row r="47" spans="1:39">
      <c r="A47" t="s">
        <v>799</v>
      </c>
      <c r="B47">
        <v>7.2460000000000004</v>
      </c>
      <c r="C47">
        <v>0.86699999999999999</v>
      </c>
      <c r="D47">
        <v>3.61E-2</v>
      </c>
      <c r="E47">
        <v>2.8753169999999999</v>
      </c>
      <c r="F47">
        <v>86.8</v>
      </c>
      <c r="G47">
        <v>1.4999999999999999E-2</v>
      </c>
      <c r="H47">
        <v>55080.926610000002</v>
      </c>
      <c r="I47">
        <v>0.75600000000000001</v>
      </c>
      <c r="J47">
        <v>0.69399999999999995</v>
      </c>
      <c r="K47">
        <v>4595</v>
      </c>
      <c r="L47" t="s">
        <v>800</v>
      </c>
      <c r="M47" t="s">
        <v>801</v>
      </c>
      <c r="N47" s="4" t="s">
        <v>678</v>
      </c>
      <c r="O47">
        <v>11.34</v>
      </c>
      <c r="P47">
        <v>20</v>
      </c>
      <c r="Q47">
        <v>9.2759999999999998</v>
      </c>
      <c r="R47">
        <v>8.7430000000000003</v>
      </c>
      <c r="S47">
        <v>8.6010000000000009</v>
      </c>
      <c r="T47">
        <v>0.35</v>
      </c>
      <c r="U47">
        <v>317</v>
      </c>
      <c r="Z47">
        <f>J47/(215.1*D47)</f>
        <v>8.9374136361236339E-2</v>
      </c>
      <c r="AA47">
        <f>C47/(9.73*J47)</f>
        <v>0.12839460831499477</v>
      </c>
      <c r="AB47">
        <f>AA47*Z47</f>
        <v>1.1475157231591872E-2</v>
      </c>
      <c r="AC47">
        <f>0.8409*K47*SQRT(Z47)</f>
        <v>1155.1431239211004</v>
      </c>
      <c r="AD47">
        <f>7193.59209/K47</f>
        <v>1.5655260261153428</v>
      </c>
      <c r="AE47">
        <f>7193.59209/AC47</f>
        <v>6.2274465743963887</v>
      </c>
      <c r="AF47">
        <f>17983.9802/K47</f>
        <v>3.9138150598476611</v>
      </c>
      <c r="AG47">
        <f>17983.9802/AC47</f>
        <v>15.568616414348634</v>
      </c>
      <c r="AH47">
        <f>EXP(AD47)-1</f>
        <v>3.7851914096201673</v>
      </c>
      <c r="AI47">
        <f>EXP(AE47)-1</f>
        <v>505.46062151426958</v>
      </c>
      <c r="AJ47">
        <f>EXP(AF47)-1</f>
        <v>49.089683055432552</v>
      </c>
      <c r="AK47">
        <f>EXP(AG47)-1</f>
        <v>5772502.4296617387</v>
      </c>
      <c r="AL47">
        <f>AA47^2*AH47/AI47</f>
        <v>1.2345085219722641E-4</v>
      </c>
      <c r="AM47">
        <f>AA47^2*AJ47/AK47</f>
        <v>1.40190852673976E-7</v>
      </c>
    </row>
    <row r="48" spans="1:39">
      <c r="A48" t="s">
        <v>615</v>
      </c>
      <c r="B48">
        <v>2.96</v>
      </c>
      <c r="C48">
        <v>1.1659999999999999</v>
      </c>
      <c r="D48">
        <v>8.5500000000000007E-2</v>
      </c>
      <c r="E48">
        <v>8.8865929999999995</v>
      </c>
      <c r="F48">
        <v>89.07</v>
      </c>
      <c r="G48">
        <v>0.1</v>
      </c>
      <c r="H48">
        <v>54702.255599999997</v>
      </c>
      <c r="I48">
        <v>1.0549999999999999</v>
      </c>
      <c r="J48">
        <v>1.0249999999999999</v>
      </c>
      <c r="K48">
        <v>6090</v>
      </c>
      <c r="L48" t="s">
        <v>603</v>
      </c>
      <c r="M48" t="s">
        <v>543</v>
      </c>
      <c r="N48" t="s">
        <v>544</v>
      </c>
      <c r="O48">
        <v>13.9</v>
      </c>
      <c r="P48">
        <v>20</v>
      </c>
      <c r="Q48">
        <v>20</v>
      </c>
      <c r="R48">
        <v>20</v>
      </c>
      <c r="S48">
        <v>20</v>
      </c>
      <c r="T48">
        <v>-0.2</v>
      </c>
      <c r="W48" t="s">
        <v>542</v>
      </c>
      <c r="Z48">
        <f>J48/(215.1*D48)</f>
        <v>5.5733631304357281E-2</v>
      </c>
      <c r="AA48">
        <f>C48/(9.73*J48)</f>
        <v>0.11691274158373649</v>
      </c>
      <c r="AB48">
        <f>AA48*Z48</f>
        <v>6.5159716342095692E-3</v>
      </c>
      <c r="AC48">
        <f>0.8409*K48*SQRT(Z48)</f>
        <v>1208.983337222146</v>
      </c>
      <c r="AD48">
        <f>7193.59209/K48</f>
        <v>1.1812138078817733</v>
      </c>
      <c r="AE48">
        <f>7193.59209/AC48</f>
        <v>5.950116820078394</v>
      </c>
      <c r="AF48">
        <f>17983.9802/K48</f>
        <v>2.9530345155993434</v>
      </c>
      <c r="AG48">
        <f>17983.9802/AC48</f>
        <v>14.875292029517455</v>
      </c>
      <c r="AH48">
        <f>EXP(AD48)-1</f>
        <v>2.2583267863005387</v>
      </c>
      <c r="AI48">
        <f>EXP(AE48)-1</f>
        <v>382.79817177489451</v>
      </c>
      <c r="AJ48">
        <f>EXP(AF48)-1</f>
        <v>18.164019098439272</v>
      </c>
      <c r="AK48">
        <f>EXP(AG48)-1</f>
        <v>2885739.3040125747</v>
      </c>
      <c r="AL48">
        <f>AA48^2*AH48/AI48</f>
        <v>8.0638162019218675E-5</v>
      </c>
      <c r="AM48">
        <f>AA48^2*AJ48/AK48</f>
        <v>8.603566993264902E-8</v>
      </c>
    </row>
    <row r="49" spans="1:39">
      <c r="A49" t="s">
        <v>465</v>
      </c>
      <c r="B49">
        <v>7.6999999999999999E-2</v>
      </c>
      <c r="C49">
        <v>0.35699999999999998</v>
      </c>
      <c r="D49">
        <v>4.5600000000000002E-2</v>
      </c>
      <c r="E49">
        <v>3.21346</v>
      </c>
      <c r="F49">
        <v>89.76</v>
      </c>
      <c r="G49">
        <v>0</v>
      </c>
      <c r="H49">
        <v>54956.612699999998</v>
      </c>
      <c r="I49">
        <v>1.2230000000000001</v>
      </c>
      <c r="J49">
        <v>1.4870000000000001</v>
      </c>
      <c r="K49">
        <v>5857</v>
      </c>
      <c r="L49" t="s">
        <v>399</v>
      </c>
      <c r="M49" t="s">
        <v>414</v>
      </c>
      <c r="N49" t="s">
        <v>415</v>
      </c>
      <c r="O49">
        <v>12.7</v>
      </c>
      <c r="P49">
        <v>12.3</v>
      </c>
      <c r="Q49">
        <v>11.122</v>
      </c>
      <c r="R49">
        <v>10.84</v>
      </c>
      <c r="S49">
        <v>10.805</v>
      </c>
      <c r="T49">
        <v>0.17</v>
      </c>
      <c r="W49" t="s">
        <v>413</v>
      </c>
      <c r="X49" s="1">
        <v>8.2999999999999998E-5</v>
      </c>
      <c r="Y49">
        <v>550</v>
      </c>
      <c r="Z49">
        <f>J49/(215.1*D49)</f>
        <v>0.15160227393215722</v>
      </c>
      <c r="AA49">
        <f>C49/(9.73*J49)</f>
        <v>2.4674275374589362E-2</v>
      </c>
      <c r="AB49">
        <f>AA49*Z49</f>
        <v>3.7406762544159775E-3</v>
      </c>
      <c r="AC49">
        <f>0.8409*K49*SQRT(Z49)</f>
        <v>1917.6636417116963</v>
      </c>
      <c r="AD49">
        <f>7193.59209/K49</f>
        <v>1.2282042154686701</v>
      </c>
      <c r="AE49">
        <f>7193.59209/AC49</f>
        <v>3.7512272400278905</v>
      </c>
      <c r="AF49">
        <f>17983.9802/K49</f>
        <v>3.0705105344032786</v>
      </c>
      <c r="AG49">
        <f>17983.9802/AC49</f>
        <v>9.3780680870330304</v>
      </c>
      <c r="AH49">
        <f>EXP(AD49)-1</f>
        <v>2.4150912583721236</v>
      </c>
      <c r="AI49">
        <f>EXP(AE49)-1</f>
        <v>41.573297607910916</v>
      </c>
      <c r="AJ49">
        <f>EXP(AF49)-1</f>
        <v>20.552903365306573</v>
      </c>
      <c r="AK49">
        <f>EXP(AG49)-1</f>
        <v>11825.145586669702</v>
      </c>
      <c r="AL49">
        <f>AA49^2*AH49/AI49</f>
        <v>3.5367786995937157E-5</v>
      </c>
      <c r="AM49">
        <f>AA49^2*AJ49/AK49</f>
        <v>1.0581701312578682E-6</v>
      </c>
    </row>
    <row r="50" spans="1:39">
      <c r="A50" t="s">
        <v>616</v>
      </c>
      <c r="B50">
        <v>1.5100000000000001E-2</v>
      </c>
      <c r="C50">
        <v>0.15</v>
      </c>
      <c r="D50">
        <v>1.72E-2</v>
      </c>
      <c r="E50">
        <v>0.85358500000000004</v>
      </c>
      <c r="F50">
        <v>80.099999999999994</v>
      </c>
      <c r="G50">
        <v>0</v>
      </c>
      <c r="H50">
        <v>54398.076699999998</v>
      </c>
      <c r="I50">
        <v>0.93</v>
      </c>
      <c r="J50">
        <v>0.87</v>
      </c>
      <c r="K50">
        <v>5275</v>
      </c>
      <c r="L50" t="s">
        <v>546</v>
      </c>
      <c r="M50" t="s">
        <v>547</v>
      </c>
      <c r="N50" t="s">
        <v>548</v>
      </c>
      <c r="O50">
        <v>11.7</v>
      </c>
      <c r="P50">
        <v>10.87</v>
      </c>
      <c r="Q50">
        <v>10.301</v>
      </c>
      <c r="R50">
        <v>9.8800000000000008</v>
      </c>
      <c r="S50">
        <v>9.8059999999999992</v>
      </c>
      <c r="T50">
        <v>0.03</v>
      </c>
      <c r="W50" t="s">
        <v>545</v>
      </c>
      <c r="X50">
        <v>1.15E-4</v>
      </c>
      <c r="Y50">
        <v>150</v>
      </c>
      <c r="Z50">
        <f>J50/(215.1*D50)</f>
        <v>0.23515293049203723</v>
      </c>
      <c r="AA50">
        <f>C50/(9.73*J50)</f>
        <v>1.7719814296346174E-2</v>
      </c>
      <c r="AB50">
        <f>AA50*Z50</f>
        <v>4.1668662595604989E-3</v>
      </c>
      <c r="AC50">
        <f>0.8409*K50*SQRT(Z50)</f>
        <v>2151.007943036072</v>
      </c>
      <c r="AD50">
        <f>7193.59209/K50</f>
        <v>1.3637141402843602</v>
      </c>
      <c r="AE50">
        <f>7193.59209/AC50</f>
        <v>3.3442889475556741</v>
      </c>
      <c r="AF50">
        <f>17983.9802/K50</f>
        <v>3.4092853459715644</v>
      </c>
      <c r="AG50">
        <f>17983.9802/AC50</f>
        <v>8.3607223572667273</v>
      </c>
      <c r="AH50">
        <f>EXP(AD50)-1</f>
        <v>2.9106912172726611</v>
      </c>
      <c r="AI50">
        <f>EXP(AE50)-1</f>
        <v>27.34041697779513</v>
      </c>
      <c r="AJ50">
        <f>EXP(AF50)-1</f>
        <v>29.243622807517585</v>
      </c>
      <c r="AK50">
        <f>EXP(AG50)-1</f>
        <v>4274.782293523077</v>
      </c>
      <c r="AL50">
        <f>AA50^2*AH50/AI50</f>
        <v>3.3427918444662842E-5</v>
      </c>
      <c r="AM50">
        <f>AA50^2*AJ50/AK50</f>
        <v>2.1480060691122957E-6</v>
      </c>
    </row>
    <row r="51" spans="1:39">
      <c r="A51" t="s">
        <v>186</v>
      </c>
      <c r="B51">
        <v>1.43E-2</v>
      </c>
      <c r="C51">
        <v>0.127</v>
      </c>
      <c r="D51">
        <v>1.6840000000000001E-2</v>
      </c>
      <c r="E51">
        <v>0.83749499999999999</v>
      </c>
      <c r="F51">
        <v>84.4</v>
      </c>
      <c r="G51">
        <v>0</v>
      </c>
      <c r="H51">
        <v>54964.573750000003</v>
      </c>
      <c r="I51">
        <v>0.89500000000000002</v>
      </c>
      <c r="J51">
        <v>1.056</v>
      </c>
      <c r="K51">
        <v>5627</v>
      </c>
      <c r="L51" t="s">
        <v>747</v>
      </c>
      <c r="M51" t="s">
        <v>207</v>
      </c>
      <c r="N51" t="s">
        <v>208</v>
      </c>
      <c r="O51">
        <v>10.96</v>
      </c>
      <c r="P51">
        <v>10.778</v>
      </c>
      <c r="Q51">
        <v>9.8889999999999993</v>
      </c>
      <c r="R51">
        <v>9.5630000000000006</v>
      </c>
      <c r="S51">
        <v>9.4960000000000004</v>
      </c>
      <c r="T51">
        <v>-0.15</v>
      </c>
      <c r="Z51">
        <f>J51/(215.1*D51)</f>
        <v>0.2915287702455136</v>
      </c>
      <c r="AA51">
        <f>C51/(9.73*J51)</f>
        <v>1.2360241676788439E-2</v>
      </c>
      <c r="AB51">
        <f>AA51*Z51</f>
        <v>3.6033660559714785E-3</v>
      </c>
      <c r="AC51">
        <f>0.8409*K51*SQRT(Z51)</f>
        <v>2554.8298279539576</v>
      </c>
      <c r="AD51">
        <f>7193.59209/K51</f>
        <v>1.2784062715478941</v>
      </c>
      <c r="AE51">
        <f>7193.59209/AC51</f>
        <v>2.8156834601234508</v>
      </c>
      <c r="AF51">
        <f>17983.9802/K51</f>
        <v>3.1960156744268708</v>
      </c>
      <c r="AG51">
        <f>17983.9802/AC51</f>
        <v>7.0392086405232401</v>
      </c>
      <c r="AH51">
        <f>EXP(AD51)-1</f>
        <v>2.5909122237602706</v>
      </c>
      <c r="AI51">
        <f>EXP(AE51)-1</f>
        <v>15.704588800038586</v>
      </c>
      <c r="AJ51">
        <f>EXP(AF51)-1</f>
        <v>23.43497907643459</v>
      </c>
      <c r="AK51">
        <f>EXP(AG51)-1</f>
        <v>1139.4847160324405</v>
      </c>
      <c r="AL51">
        <f>AA51^2*AH51/AI51</f>
        <v>2.5204614269634434E-5</v>
      </c>
      <c r="AM51">
        <f>AA51^2*AJ51/AK51</f>
        <v>3.1420275646863603E-6</v>
      </c>
    </row>
    <row r="52" spans="1:39">
      <c r="A52" t="s">
        <v>794</v>
      </c>
      <c r="B52">
        <v>2.1999999999999999E-2</v>
      </c>
      <c r="C52">
        <v>0.14699999999999999</v>
      </c>
      <c r="D52">
        <v>2.7300000000000001E-2</v>
      </c>
      <c r="E52">
        <v>1.592851</v>
      </c>
      <c r="H52">
        <v>55015.093999999997</v>
      </c>
      <c r="I52">
        <v>1</v>
      </c>
      <c r="J52">
        <v>1.1000000000000001</v>
      </c>
      <c r="K52">
        <v>5722</v>
      </c>
      <c r="M52" t="s">
        <v>795</v>
      </c>
      <c r="N52" s="4" t="s">
        <v>796</v>
      </c>
      <c r="O52">
        <v>13.9</v>
      </c>
      <c r="P52">
        <v>14.278</v>
      </c>
      <c r="Q52">
        <v>12.71</v>
      </c>
      <c r="R52">
        <v>12.391</v>
      </c>
      <c r="S52">
        <v>12.337</v>
      </c>
      <c r="T52">
        <v>0.17</v>
      </c>
      <c r="X52" s="1"/>
      <c r="Z52">
        <f>J52/(215.1*D52)</f>
        <v>0.18732236305458064</v>
      </c>
      <c r="AA52">
        <f>C52/(9.73*J52)</f>
        <v>1.3734466971877041E-2</v>
      </c>
      <c r="AB52">
        <f>AA52*Z52</f>
        <v>2.572772808467098E-3</v>
      </c>
      <c r="AC52">
        <f>0.8409*K52*SQRT(Z52)</f>
        <v>2082.5096369716107</v>
      </c>
      <c r="AD52">
        <f>7193.59209/K52</f>
        <v>1.257181420831877</v>
      </c>
      <c r="AE52">
        <f>7193.59209/AC52</f>
        <v>3.4542899405070386</v>
      </c>
      <c r="AF52">
        <f>17983.9802/K52</f>
        <v>3.142953547710591</v>
      </c>
      <c r="AG52">
        <f>17983.9802/AC52</f>
        <v>8.6357248392628509</v>
      </c>
      <c r="AH52">
        <f>EXP(AD52)-1</f>
        <v>2.515498798313708</v>
      </c>
      <c r="AI52">
        <f>EXP(AE52)-1</f>
        <v>30.635817392785437</v>
      </c>
      <c r="AJ52">
        <f>EXP(AF52)-1</f>
        <v>22.172206103719404</v>
      </c>
      <c r="AK52">
        <f>EXP(AG52)-1</f>
        <v>5628.2125201452782</v>
      </c>
      <c r="AL52">
        <f>AA52^2*AH52/AI52</f>
        <v>1.5488817428172441E-5</v>
      </c>
      <c r="AM52">
        <f>AA52^2*AJ52/AK52</f>
        <v>7.431252835311147E-7</v>
      </c>
    </row>
    <row r="53" spans="1:39">
      <c r="A53" t="s">
        <v>388</v>
      </c>
      <c r="B53">
        <v>8.1000000000000003E-2</v>
      </c>
      <c r="C53">
        <v>0.45200000000000001</v>
      </c>
      <c r="D53">
        <v>5.2999999999999999E-2</v>
      </c>
      <c r="E53">
        <v>4.887804</v>
      </c>
      <c r="F53">
        <v>88.5</v>
      </c>
      <c r="G53">
        <v>0.19800000000000001</v>
      </c>
      <c r="H53">
        <v>54605.891320000002</v>
      </c>
      <c r="I53">
        <v>0.81</v>
      </c>
      <c r="J53">
        <v>0.75</v>
      </c>
      <c r="K53">
        <v>4780</v>
      </c>
      <c r="L53" t="s">
        <v>827</v>
      </c>
      <c r="M53" t="s">
        <v>828</v>
      </c>
      <c r="N53" t="s">
        <v>829</v>
      </c>
      <c r="O53">
        <v>9.59</v>
      </c>
      <c r="P53">
        <v>8.1999999999999993</v>
      </c>
      <c r="Q53">
        <v>7.61</v>
      </c>
      <c r="R53">
        <v>7.13</v>
      </c>
      <c r="S53">
        <v>7.01</v>
      </c>
      <c r="T53">
        <v>0.31</v>
      </c>
      <c r="W53" t="s">
        <v>826</v>
      </c>
      <c r="X53">
        <v>1.395E-3</v>
      </c>
      <c r="Y53">
        <v>38</v>
      </c>
      <c r="Z53">
        <f>J53/(215.1*D53)</f>
        <v>6.578774242783085E-2</v>
      </c>
      <c r="AA53">
        <f>C53/(9.73*J53)</f>
        <v>6.1939020212401504E-2</v>
      </c>
      <c r="AB53">
        <f>AA53*Z53</f>
        <v>4.074828307965679E-3</v>
      </c>
      <c r="AC53">
        <f>0.8409*K53*SQRT(Z53)</f>
        <v>1030.96694427546</v>
      </c>
      <c r="AD53">
        <f>7193.59209/K53</f>
        <v>1.5049355836820084</v>
      </c>
      <c r="AE53">
        <f>7193.59209/AC53</f>
        <v>6.9775196284838135</v>
      </c>
      <c r="AF53">
        <f>17983.9802/K53</f>
        <v>3.7623389539748957</v>
      </c>
      <c r="AG53">
        <f>17983.9802/AC53</f>
        <v>17.443799046960454</v>
      </c>
      <c r="AH53">
        <f>EXP(AD53)-1</f>
        <v>3.5038634986406594</v>
      </c>
      <c r="AI53">
        <f>EXP(AE53)-1</f>
        <v>1071.2554739433192</v>
      </c>
      <c r="AJ53">
        <f>EXP(AF53)-1</f>
        <v>42.048997941167215</v>
      </c>
      <c r="AK53">
        <f>EXP(AG53)-1</f>
        <v>37648324.920567378</v>
      </c>
      <c r="AL53">
        <f>AA53^2*AH53/AI53</f>
        <v>1.2548239148680413E-5</v>
      </c>
      <c r="AM53">
        <f>AA53^2*AJ53/AK53</f>
        <v>4.2848799131281617E-9</v>
      </c>
    </row>
    <row r="54" spans="1:39">
      <c r="A54" t="s">
        <v>378</v>
      </c>
      <c r="B54">
        <v>7.3700000000000002E-2</v>
      </c>
      <c r="C54">
        <v>0.36499999999999999</v>
      </c>
      <c r="D54">
        <v>2.887E-2</v>
      </c>
      <c r="E54">
        <v>2.6438986</v>
      </c>
      <c r="F54">
        <v>85.8</v>
      </c>
      <c r="G54">
        <v>0.15</v>
      </c>
      <c r="H54">
        <v>54222.615879999998</v>
      </c>
      <c r="I54">
        <v>0.45200000000000001</v>
      </c>
      <c r="J54">
        <v>0.46400000000000002</v>
      </c>
      <c r="K54">
        <v>3684</v>
      </c>
      <c r="L54" t="s">
        <v>819</v>
      </c>
      <c r="M54" t="s">
        <v>820</v>
      </c>
      <c r="N54" t="s">
        <v>821</v>
      </c>
      <c r="O54">
        <v>10.68</v>
      </c>
      <c r="P54">
        <v>8.24</v>
      </c>
      <c r="Q54">
        <v>6.9</v>
      </c>
      <c r="R54">
        <v>6.32</v>
      </c>
      <c r="S54">
        <v>6.07</v>
      </c>
      <c r="T54">
        <v>-0.32</v>
      </c>
      <c r="W54" t="s">
        <v>818</v>
      </c>
      <c r="X54">
        <v>2.8300000000000001E-3</v>
      </c>
      <c r="Y54">
        <v>10.199999999999999</v>
      </c>
      <c r="Z54">
        <f>J54/(215.1*D54)</f>
        <v>7.4718954475705632E-2</v>
      </c>
      <c r="AA54">
        <f>C54/(9.73*J54)</f>
        <v>8.0846652727079416E-2</v>
      </c>
      <c r="AB54">
        <f>AA54*Z54</f>
        <v>6.0407773646278294E-3</v>
      </c>
      <c r="AC54">
        <f>0.8409*K54*SQRT(Z54)</f>
        <v>846.79710996973574</v>
      </c>
      <c r="AD54">
        <f>7193.59209/K54</f>
        <v>1.9526580048859936</v>
      </c>
      <c r="AE54">
        <f>7193.59209/AC54</f>
        <v>8.495059802763258</v>
      </c>
      <c r="AF54">
        <f>17983.9802/K54</f>
        <v>4.881645005428882</v>
      </c>
      <c r="AG54">
        <f>17983.9802/AC54</f>
        <v>21.237649477385137</v>
      </c>
      <c r="AH54">
        <f>EXP(AD54)-1</f>
        <v>6.0473947173372524</v>
      </c>
      <c r="AI54">
        <f>EXP(AE54)-1</f>
        <v>4889.5487880313249</v>
      </c>
      <c r="AJ54">
        <f>EXP(AF54)-1</f>
        <v>130.84737523933708</v>
      </c>
      <c r="AK54">
        <f>EXP(AG54)-1</f>
        <v>1672607255.5464127</v>
      </c>
      <c r="AL54">
        <f>AA54^2*AH54/AI54</f>
        <v>8.0839500166029223E-6</v>
      </c>
      <c r="AM54">
        <f>AA54^2*AJ54/AK54</f>
        <v>5.113227619655646E-10</v>
      </c>
    </row>
    <row r="55" spans="1:39">
      <c r="A55" t="s">
        <v>798</v>
      </c>
      <c r="B55">
        <v>0.252</v>
      </c>
      <c r="C55">
        <v>0.84199999999999997</v>
      </c>
      <c r="D55">
        <v>0.14000000000000001</v>
      </c>
      <c r="E55">
        <v>19.243158000000001</v>
      </c>
      <c r="F55">
        <v>88.55</v>
      </c>
      <c r="G55">
        <v>0</v>
      </c>
      <c r="H55">
        <v>55073.433810000002</v>
      </c>
      <c r="I55">
        <v>1</v>
      </c>
      <c r="J55">
        <v>1.1000000000000001</v>
      </c>
      <c r="K55">
        <v>5722</v>
      </c>
      <c r="M55" t="s">
        <v>795</v>
      </c>
      <c r="N55" s="4" t="s">
        <v>796</v>
      </c>
      <c r="O55">
        <v>13.9</v>
      </c>
      <c r="P55">
        <v>14.278</v>
      </c>
      <c r="Q55">
        <v>12.71</v>
      </c>
      <c r="R55">
        <v>12.391</v>
      </c>
      <c r="S55">
        <v>12.337</v>
      </c>
      <c r="T55">
        <v>0.17</v>
      </c>
      <c r="X55" s="1"/>
      <c r="Z55">
        <f>J55/(215.1*D55)</f>
        <v>3.6527860795643227E-2</v>
      </c>
      <c r="AA55">
        <f>C55/(9.73*J55)</f>
        <v>7.8669531906941967E-2</v>
      </c>
      <c r="AB55">
        <f>AA55*Z55</f>
        <v>2.8736297103551895E-3</v>
      </c>
      <c r="AC55">
        <f>0.8409*K55*SQRT(Z55)</f>
        <v>919.61135577782409</v>
      </c>
      <c r="AD55">
        <f>7193.59209/K55</f>
        <v>1.257181420831877</v>
      </c>
      <c r="AE55">
        <f>7193.59209/AC55</f>
        <v>7.822426337825644</v>
      </c>
      <c r="AF55">
        <f>17983.9802/K55</f>
        <v>3.142953547710591</v>
      </c>
      <c r="AG55">
        <f>17983.9802/AC55</f>
        <v>19.556065817378716</v>
      </c>
      <c r="AH55">
        <f>EXP(AD55)-1</f>
        <v>2.515498798313708</v>
      </c>
      <c r="AI55">
        <f>EXP(AE55)-1</f>
        <v>2494.9540948296067</v>
      </c>
      <c r="AJ55">
        <f>EXP(AF55)-1</f>
        <v>22.172206103719404</v>
      </c>
      <c r="AK55">
        <f>EXP(AG55)-1</f>
        <v>311237179.38556832</v>
      </c>
      <c r="AL55">
        <f>AA55^2*AH55/AI55</f>
        <v>6.2398577182952675E-6</v>
      </c>
      <c r="AM55">
        <f>AA55^2*AJ55/AK55</f>
        <v>4.4089032460186051E-10</v>
      </c>
    </row>
    <row r="56" spans="1:39">
      <c r="A56" t="s">
        <v>377</v>
      </c>
      <c r="B56">
        <v>1.7899999999999999E-2</v>
      </c>
      <c r="C56">
        <v>0.24149999999999999</v>
      </c>
      <c r="D56">
        <v>1.4E-2</v>
      </c>
      <c r="E56">
        <v>1.5803925000000001</v>
      </c>
      <c r="F56">
        <v>88.62</v>
      </c>
      <c r="G56">
        <v>0.27</v>
      </c>
      <c r="H56">
        <v>54999.712699999996</v>
      </c>
      <c r="I56">
        <v>0.157</v>
      </c>
      <c r="J56">
        <v>0.21099999999999999</v>
      </c>
      <c r="K56">
        <v>3026</v>
      </c>
      <c r="M56" t="s">
        <v>557</v>
      </c>
      <c r="N56" t="s">
        <v>817</v>
      </c>
      <c r="O56">
        <v>14.67</v>
      </c>
      <c r="P56">
        <v>11.1</v>
      </c>
      <c r="Q56">
        <v>9.75</v>
      </c>
      <c r="R56">
        <v>9.09</v>
      </c>
      <c r="S56">
        <v>8.7799999999999994</v>
      </c>
      <c r="T56">
        <v>0</v>
      </c>
      <c r="W56" t="s">
        <v>556</v>
      </c>
      <c r="X56">
        <v>1.077E-3</v>
      </c>
      <c r="Y56">
        <v>13</v>
      </c>
      <c r="Z56">
        <f>J56/(215.1*D56)</f>
        <v>7.0067078435279262E-2</v>
      </c>
      <c r="AA56">
        <f>C56/(9.73*J56)</f>
        <v>0.11763101367247433</v>
      </c>
      <c r="AB56">
        <f>AA56*Z56</f>
        <v>8.2420614614106668E-3</v>
      </c>
      <c r="AC56">
        <f>0.8409*K56*SQRT(Z56)</f>
        <v>673.55068288170867</v>
      </c>
      <c r="AD56">
        <f>7193.59209/K56</f>
        <v>2.3772611004626572</v>
      </c>
      <c r="AE56">
        <f>7193.59209/AC56</f>
        <v>10.680105109867974</v>
      </c>
      <c r="AF56">
        <f>17983.9802/K56</f>
        <v>5.9431527428949114</v>
      </c>
      <c r="AG56">
        <f>17983.9802/AC56</f>
        <v>26.700262737553206</v>
      </c>
      <c r="AH56">
        <f>EXP(AD56)-1</f>
        <v>9.7753498103730863</v>
      </c>
      <c r="AI56">
        <f>EXP(AE56)-1</f>
        <v>43481.120511862166</v>
      </c>
      <c r="AJ56">
        <f>EXP(AF56)-1</f>
        <v>380.13465690999283</v>
      </c>
      <c r="AK56">
        <f>EXP(AG56)-1</f>
        <v>394254602801.43628</v>
      </c>
      <c r="AL56">
        <f>AA56^2*AH56/AI56</f>
        <v>3.1108226988947602E-6</v>
      </c>
      <c r="AM56">
        <f>AA56^2*AJ56/AK56</f>
        <v>1.3341491161392848E-11</v>
      </c>
    </row>
    <row r="57" spans="1:39">
      <c r="A57" t="s">
        <v>797</v>
      </c>
      <c r="B57">
        <v>0.17100000000000001</v>
      </c>
      <c r="C57">
        <v>0.82299999999999995</v>
      </c>
      <c r="D57">
        <v>0.22500000000000001</v>
      </c>
      <c r="E57">
        <v>38.908610000000003</v>
      </c>
      <c r="F57">
        <v>88.12</v>
      </c>
      <c r="G57">
        <v>0</v>
      </c>
      <c r="H57">
        <v>55164.183010000001</v>
      </c>
      <c r="I57">
        <v>1</v>
      </c>
      <c r="J57">
        <v>1.1000000000000001</v>
      </c>
      <c r="K57">
        <v>5722</v>
      </c>
      <c r="M57" t="s">
        <v>795</v>
      </c>
      <c r="N57" s="4" t="s">
        <v>796</v>
      </c>
      <c r="O57">
        <v>13.9</v>
      </c>
      <c r="P57">
        <v>14.278</v>
      </c>
      <c r="Q57">
        <v>12.71</v>
      </c>
      <c r="R57">
        <v>12.391</v>
      </c>
      <c r="S57">
        <v>12.337</v>
      </c>
      <c r="T57">
        <v>0.17</v>
      </c>
      <c r="X57" s="1"/>
      <c r="Z57">
        <f>J57/(215.1*D57)</f>
        <v>2.2728446717289116E-2</v>
      </c>
      <c r="AA57">
        <f>C57/(9.73*J57)</f>
        <v>7.6894328692889827E-2</v>
      </c>
      <c r="AB57">
        <f>AA57*Z57</f>
        <v>1.7476886525580621E-3</v>
      </c>
      <c r="AC57">
        <f>0.8409*K57*SQRT(Z57)</f>
        <v>725.39922003013498</v>
      </c>
      <c r="AD57">
        <f>7193.59209/K57</f>
        <v>1.257181420831877</v>
      </c>
      <c r="AE57">
        <f>7193.59209/AC57</f>
        <v>9.9167353525706297</v>
      </c>
      <c r="AF57">
        <f>17983.9802/K57</f>
        <v>3.142953547710591</v>
      </c>
      <c r="AG57">
        <f>17983.9802/AC57</f>
        <v>24.791838346962795</v>
      </c>
      <c r="AH57">
        <f>EXP(AD57)-1</f>
        <v>2.515498798313708</v>
      </c>
      <c r="AI57">
        <f>EXP(AE57)-1</f>
        <v>20265.71881863258</v>
      </c>
      <c r="AJ57">
        <f>EXP(AF57)-1</f>
        <v>22.172206103719404</v>
      </c>
      <c r="AK57">
        <f>EXP(AG57)-1</f>
        <v>58473432746.513786</v>
      </c>
      <c r="AL57">
        <f>AA57^2*AH57/AI57</f>
        <v>7.3392337702643629E-7</v>
      </c>
      <c r="AM57">
        <f>AA57^2*AJ57/AK57</f>
        <v>2.2420171803060746E-12</v>
      </c>
    </row>
    <row r="58" spans="1:39">
      <c r="A58" t="s">
        <v>848</v>
      </c>
      <c r="B58">
        <v>2.64E-2</v>
      </c>
      <c r="D58">
        <v>4.5999999999999999E-2</v>
      </c>
      <c r="E58">
        <v>3.698</v>
      </c>
      <c r="G58">
        <v>0</v>
      </c>
      <c r="I58">
        <v>0.93</v>
      </c>
      <c r="J58">
        <v>0.87</v>
      </c>
      <c r="K58">
        <v>5275</v>
      </c>
      <c r="L58" t="s">
        <v>546</v>
      </c>
      <c r="M58" t="s">
        <v>547</v>
      </c>
      <c r="N58" t="s">
        <v>548</v>
      </c>
      <c r="O58">
        <v>11.7</v>
      </c>
      <c r="P58">
        <v>10.87</v>
      </c>
      <c r="Q58">
        <v>10.301</v>
      </c>
      <c r="R58">
        <v>9.8800000000000008</v>
      </c>
      <c r="S58">
        <v>9.8059999999999992</v>
      </c>
      <c r="T58">
        <v>0.03</v>
      </c>
      <c r="Z58">
        <f>J58/(215.1*D58)</f>
        <v>8.7926747923109588E-2</v>
      </c>
      <c r="AA58">
        <f>C58/(9.73*J58)</f>
        <v>0</v>
      </c>
      <c r="AB58">
        <f>AA58*Z58</f>
        <v>0</v>
      </c>
      <c r="AC58">
        <f>0.8409*K58*SQRT(Z58)</f>
        <v>1315.3075763723357</v>
      </c>
      <c r="AD58">
        <f>7193.59209/K58</f>
        <v>1.3637141402843602</v>
      </c>
      <c r="AE58">
        <f>7193.59209/AC58</f>
        <v>5.4691330143784151</v>
      </c>
      <c r="AF58">
        <f>17983.9802/K58</f>
        <v>3.4092853459715644</v>
      </c>
      <c r="AG58">
        <f>17983.9802/AC58</f>
        <v>13.672832516939078</v>
      </c>
      <c r="AH58">
        <f>EXP(AD58)-1</f>
        <v>2.9106912172726611</v>
      </c>
      <c r="AI58">
        <f>EXP(AE58)-1</f>
        <v>236.25440740770549</v>
      </c>
      <c r="AJ58">
        <f>EXP(AF58)-1</f>
        <v>29.243622807517585</v>
      </c>
      <c r="AK58">
        <f>EXP(AG58)-1</f>
        <v>867032.1730745543</v>
      </c>
      <c r="AL58">
        <f>AA58^2*AH58/AI58</f>
        <v>0</v>
      </c>
      <c r="AM58">
        <f>AA58^2*AJ58/AK58</f>
        <v>0</v>
      </c>
    </row>
    <row r="59" spans="1:39">
      <c r="A59" t="s">
        <v>518</v>
      </c>
      <c r="B59">
        <v>1.077</v>
      </c>
      <c r="C59">
        <v>1.089</v>
      </c>
      <c r="D59">
        <v>4.87E-2</v>
      </c>
      <c r="E59">
        <v>4.1877538999999997</v>
      </c>
      <c r="F59">
        <v>86.8</v>
      </c>
      <c r="G59">
        <v>0</v>
      </c>
      <c r="I59">
        <v>0.88</v>
      </c>
      <c r="J59">
        <v>1.06</v>
      </c>
      <c r="L59" t="s">
        <v>565</v>
      </c>
      <c r="M59" t="s">
        <v>609</v>
      </c>
      <c r="N59" t="s">
        <v>610</v>
      </c>
      <c r="O59">
        <v>12.13</v>
      </c>
      <c r="P59">
        <v>20</v>
      </c>
      <c r="Q59">
        <v>10.77</v>
      </c>
      <c r="R59">
        <v>10.44</v>
      </c>
      <c r="T59">
        <v>0.18</v>
      </c>
      <c r="W59" t="s">
        <v>608</v>
      </c>
      <c r="X59">
        <v>1.9100000000000001E-4</v>
      </c>
      <c r="Y59">
        <v>255</v>
      </c>
      <c r="Z59">
        <f>J59/(215.1*D59)</f>
        <v>0.10118974317852258</v>
      </c>
      <c r="AA59">
        <f>C59/(9.73*J59)</f>
        <v>0.10558668967790726</v>
      </c>
      <c r="AB59">
        <f>AA59*Z59</f>
        <v>1.0684290011577797E-2</v>
      </c>
      <c r="AC59">
        <f>0.8409*K59*SQRT(Z59)</f>
        <v>0</v>
      </c>
    </row>
    <row r="60" spans="1:39">
      <c r="A60" t="s">
        <v>517</v>
      </c>
      <c r="B60">
        <v>1.72</v>
      </c>
      <c r="C60">
        <v>1.34</v>
      </c>
      <c r="D60">
        <v>5.5500000000000001E-2</v>
      </c>
      <c r="E60">
        <v>4.1250200000000001</v>
      </c>
      <c r="F60">
        <v>88.7</v>
      </c>
      <c r="G60">
        <v>0</v>
      </c>
      <c r="I60">
        <v>1.32</v>
      </c>
      <c r="J60">
        <v>1.55</v>
      </c>
      <c r="L60" t="s">
        <v>535</v>
      </c>
      <c r="M60" t="s">
        <v>606</v>
      </c>
      <c r="N60" t="s">
        <v>607</v>
      </c>
      <c r="O60">
        <v>10.7</v>
      </c>
      <c r="P60">
        <v>20</v>
      </c>
      <c r="Q60">
        <v>9.67</v>
      </c>
      <c r="R60">
        <v>9.48</v>
      </c>
      <c r="S60">
        <v>9.41</v>
      </c>
      <c r="T60">
        <v>-0.04</v>
      </c>
      <c r="W60" t="s">
        <v>605</v>
      </c>
      <c r="X60">
        <v>1.8900000000000001E-4</v>
      </c>
      <c r="Y60">
        <v>293</v>
      </c>
      <c r="Z60">
        <f>J60/(215.1*D60)</f>
        <v>0.12983694992063194</v>
      </c>
      <c r="AA60">
        <f>C60/(9.73*J60)</f>
        <v>8.8850578523356427E-2</v>
      </c>
      <c r="AB60">
        <f>AA60*Z60</f>
        <v>1.1536088114156203E-2</v>
      </c>
      <c r="AC60">
        <f>0.8409*K60*SQRT(Z60)</f>
        <v>0</v>
      </c>
    </row>
    <row r="61" spans="1:39">
      <c r="A61" t="s">
        <v>516</v>
      </c>
      <c r="B61">
        <v>11.79</v>
      </c>
      <c r="C61">
        <v>1.2170000000000001</v>
      </c>
      <c r="D61">
        <v>4.5400000000000003E-2</v>
      </c>
      <c r="E61">
        <v>3.1915239</v>
      </c>
      <c r="F61">
        <v>84.2</v>
      </c>
      <c r="G61">
        <v>0.26</v>
      </c>
      <c r="I61">
        <v>1.2130000000000001</v>
      </c>
      <c r="J61">
        <v>1.377</v>
      </c>
      <c r="L61" t="s">
        <v>535</v>
      </c>
      <c r="M61" t="s">
        <v>662</v>
      </c>
      <c r="N61" t="s">
        <v>595</v>
      </c>
      <c r="O61">
        <v>9.8000000000000007</v>
      </c>
      <c r="P61">
        <v>9.2799999999999994</v>
      </c>
      <c r="Q61">
        <v>9.01</v>
      </c>
      <c r="R61">
        <v>8.85</v>
      </c>
      <c r="S61">
        <v>8.7899999999999991</v>
      </c>
      <c r="T61">
        <v>-0.17699999999999999</v>
      </c>
      <c r="W61" t="s">
        <v>661</v>
      </c>
      <c r="X61">
        <v>1.75E-4</v>
      </c>
      <c r="Y61">
        <v>260</v>
      </c>
      <c r="Z61">
        <f>J61/(215.1*D61)</f>
        <v>0.14100602731646178</v>
      </c>
      <c r="AA61">
        <f>C61/(9.73*J61)</f>
        <v>9.0833029188227388E-2</v>
      </c>
      <c r="AB61">
        <f>AA61*Z61</f>
        <v>1.2808004594952162E-2</v>
      </c>
      <c r="AC61">
        <f>0.8409*K61*SQRT(Z61)</f>
        <v>0</v>
      </c>
    </row>
    <row r="62" spans="1:39">
      <c r="A62" t="s">
        <v>605</v>
      </c>
      <c r="B62">
        <v>1.72</v>
      </c>
      <c r="C62">
        <v>1.34</v>
      </c>
      <c r="D62">
        <v>5.5500000000000001E-2</v>
      </c>
      <c r="E62">
        <v>4.1250200000000001</v>
      </c>
      <c r="F62">
        <v>88.7</v>
      </c>
      <c r="G62">
        <v>0</v>
      </c>
      <c r="H62" t="s">
        <v>249</v>
      </c>
      <c r="I62">
        <v>1.32</v>
      </c>
      <c r="J62">
        <v>1.55</v>
      </c>
      <c r="L62" t="s">
        <v>535</v>
      </c>
      <c r="M62" t="s">
        <v>606</v>
      </c>
      <c r="N62" t="s">
        <v>607</v>
      </c>
      <c r="O62">
        <v>10.7</v>
      </c>
      <c r="Q62">
        <v>9.48</v>
      </c>
      <c r="R62">
        <v>9.67</v>
      </c>
      <c r="S62">
        <v>9.41</v>
      </c>
      <c r="T62">
        <v>-0.04</v>
      </c>
      <c r="W62" t="s">
        <v>605</v>
      </c>
      <c r="Z62">
        <f>J62/(215.1*D62)</f>
        <v>0.12983694992063194</v>
      </c>
      <c r="AA62">
        <f>C62/(9.73*J62)</f>
        <v>8.8850578523356427E-2</v>
      </c>
      <c r="AB62">
        <f>AA62*Z62</f>
        <v>1.1536088114156203E-2</v>
      </c>
      <c r="AC62">
        <f>0.8409*K62*SQRT(Z62)</f>
        <v>0</v>
      </c>
    </row>
    <row r="63" spans="1:39">
      <c r="A63" t="s">
        <v>661</v>
      </c>
      <c r="B63">
        <v>11.79</v>
      </c>
      <c r="C63">
        <v>1.2170000000000001</v>
      </c>
      <c r="D63">
        <v>4.5400000000000003E-2</v>
      </c>
      <c r="E63">
        <v>3.1915239</v>
      </c>
      <c r="F63">
        <v>84.2</v>
      </c>
      <c r="G63">
        <v>0.26</v>
      </c>
      <c r="H63" t="s">
        <v>249</v>
      </c>
      <c r="I63">
        <v>1.2130000000000001</v>
      </c>
      <c r="J63">
        <v>1.377</v>
      </c>
      <c r="L63" t="s">
        <v>535</v>
      </c>
      <c r="M63" t="s">
        <v>662</v>
      </c>
      <c r="N63" t="s">
        <v>595</v>
      </c>
      <c r="O63">
        <v>9.8000000000000007</v>
      </c>
      <c r="P63">
        <v>9.2799999999999994</v>
      </c>
      <c r="Q63">
        <v>8.85</v>
      </c>
      <c r="R63">
        <v>9.01</v>
      </c>
      <c r="S63">
        <v>8.7899999999999991</v>
      </c>
      <c r="T63">
        <v>-0.17699999999999999</v>
      </c>
      <c r="W63" t="s">
        <v>661</v>
      </c>
      <c r="Z63">
        <f>J63/(215.1*D63)</f>
        <v>0.14100602731646178</v>
      </c>
      <c r="AA63">
        <f>C63/(9.73*J63)</f>
        <v>9.0833029188227388E-2</v>
      </c>
      <c r="AB63">
        <f>AA63*Z63</f>
        <v>1.2808004594952162E-2</v>
      </c>
      <c r="AC63">
        <f>0.8409*K63*SQRT(Z63)</f>
        <v>0</v>
      </c>
    </row>
    <row r="64" spans="1:39">
      <c r="A64" t="s">
        <v>655</v>
      </c>
      <c r="B64">
        <v>0.9</v>
      </c>
      <c r="C64">
        <v>1.1839999999999999</v>
      </c>
      <c r="D64">
        <v>4.8800000000000003E-2</v>
      </c>
      <c r="E64">
        <v>3.9415127999999999</v>
      </c>
      <c r="F64">
        <v>89.31</v>
      </c>
      <c r="G64">
        <v>0</v>
      </c>
      <c r="H64" t="s">
        <v>249</v>
      </c>
      <c r="I64">
        <v>1</v>
      </c>
      <c r="J64">
        <v>0.92800000000000005</v>
      </c>
      <c r="L64" t="s">
        <v>531</v>
      </c>
      <c r="M64" t="s">
        <v>656</v>
      </c>
      <c r="N64" t="s">
        <v>657</v>
      </c>
      <c r="O64">
        <v>11.3</v>
      </c>
      <c r="W64" t="s">
        <v>655</v>
      </c>
      <c r="Z64">
        <f>J64/(215.1*D64)</f>
        <v>8.8407221955476289E-2</v>
      </c>
      <c r="AA64">
        <f>C64/(9.73*J64)</f>
        <v>0.13112662579296167</v>
      </c>
      <c r="AB64">
        <f>AA64*Z64</f>
        <v>1.1592540710751043E-2</v>
      </c>
      <c r="AC64">
        <f>0.8409*K64*SQRT(Z64)</f>
        <v>0</v>
      </c>
    </row>
    <row r="65" spans="1:29">
      <c r="A65" t="s">
        <v>849</v>
      </c>
      <c r="Z65" t="e">
        <f>J65/(215.1*D65)</f>
        <v>#DIV/0!</v>
      </c>
      <c r="AA65" t="e">
        <f>C65/(9.73*J65)</f>
        <v>#DIV/0!</v>
      </c>
      <c r="AB65" t="e">
        <f>AA65*Z65</f>
        <v>#DIV/0!</v>
      </c>
    </row>
    <row r="66" spans="1:29">
      <c r="A66" t="s">
        <v>493</v>
      </c>
      <c r="B66">
        <v>2.2440000000000002</v>
      </c>
      <c r="C66">
        <v>1.038</v>
      </c>
      <c r="D66">
        <v>8.0100000000000005E-2</v>
      </c>
      <c r="E66">
        <v>8.1587150000000008</v>
      </c>
      <c r="F66">
        <v>88.55</v>
      </c>
      <c r="G66">
        <v>0.31</v>
      </c>
      <c r="I66">
        <v>1.0329999999999999</v>
      </c>
      <c r="J66">
        <v>0.95299999999999996</v>
      </c>
      <c r="L66" t="s">
        <v>652</v>
      </c>
      <c r="M66" t="s">
        <v>653</v>
      </c>
      <c r="N66" t="s">
        <v>654</v>
      </c>
      <c r="O66">
        <v>9.9</v>
      </c>
      <c r="P66">
        <v>20</v>
      </c>
      <c r="Q66">
        <v>20</v>
      </c>
      <c r="R66">
        <v>20</v>
      </c>
      <c r="S66">
        <v>20</v>
      </c>
      <c r="T66">
        <v>0.17</v>
      </c>
      <c r="W66" t="s">
        <v>651</v>
      </c>
      <c r="X66">
        <v>9.2100000000000005E-4</v>
      </c>
      <c r="Y66">
        <v>87</v>
      </c>
      <c r="Z66">
        <f>J66/(215.1*D66)</f>
        <v>5.5312077940695925E-2</v>
      </c>
      <c r="AA66">
        <f>C66/(9.73*J66)</f>
        <v>0.1119416264320278</v>
      </c>
      <c r="AB66">
        <f>AA66*Z66</f>
        <v>6.1917239660165893E-3</v>
      </c>
      <c r="AC66">
        <f>0.8409*K66*SQRT(Z66)</f>
        <v>0</v>
      </c>
    </row>
    <row r="67" spans="1:29">
      <c r="A67" t="s">
        <v>513</v>
      </c>
      <c r="B67">
        <v>2.4</v>
      </c>
      <c r="C67">
        <v>1.4</v>
      </c>
      <c r="E67">
        <v>1.5</v>
      </c>
      <c r="W67" t="s">
        <v>637</v>
      </c>
      <c r="Z67" t="e">
        <f>J67/(215.1*D67)</f>
        <v>#DIV/0!</v>
      </c>
      <c r="AA67" t="e">
        <f>C67/(9.73*J67)</f>
        <v>#DIV/0!</v>
      </c>
      <c r="AB67" t="e">
        <f>AA67*Z67</f>
        <v>#DIV/0!</v>
      </c>
    </row>
    <row r="68" spans="1:29">
      <c r="A68" t="s">
        <v>510</v>
      </c>
      <c r="B68">
        <v>0.248</v>
      </c>
      <c r="C68">
        <v>0.74</v>
      </c>
      <c r="D68">
        <v>4.5600000000000002E-2</v>
      </c>
      <c r="E68">
        <v>3.923</v>
      </c>
      <c r="F68">
        <v>87.96</v>
      </c>
      <c r="G68">
        <v>0</v>
      </c>
      <c r="I68">
        <v>0.82399999999999995</v>
      </c>
      <c r="J68">
        <v>0.84599999999999997</v>
      </c>
      <c r="L68" t="s">
        <v>626</v>
      </c>
      <c r="M68" t="s">
        <v>627</v>
      </c>
      <c r="N68" t="s">
        <v>628</v>
      </c>
      <c r="O68">
        <v>11.3</v>
      </c>
      <c r="P68">
        <v>20</v>
      </c>
      <c r="Q68">
        <v>20</v>
      </c>
      <c r="R68">
        <v>20</v>
      </c>
      <c r="S68">
        <v>20</v>
      </c>
      <c r="T68">
        <v>0.11</v>
      </c>
      <c r="W68" t="s">
        <v>625</v>
      </c>
      <c r="X68">
        <v>5.6999999999999998E-4</v>
      </c>
      <c r="Y68">
        <v>80</v>
      </c>
      <c r="Z68">
        <f>J68/(215.1*D68)</f>
        <v>8.6251192835645599E-2</v>
      </c>
      <c r="AA68">
        <f>C68/(9.73*J68)</f>
        <v>8.9897686713850816E-2</v>
      </c>
      <c r="AB68">
        <f>AA68*Z68</f>
        <v>7.7537827122348022E-3</v>
      </c>
      <c r="AC68">
        <f>0.8409*K68*SQRT(Z68)</f>
        <v>0</v>
      </c>
    </row>
    <row r="69" spans="1:29">
      <c r="A69" t="s">
        <v>508</v>
      </c>
      <c r="B69">
        <v>1.02</v>
      </c>
      <c r="C69">
        <v>1.32</v>
      </c>
      <c r="D69">
        <v>0.04</v>
      </c>
      <c r="E69">
        <v>2.7566000000000002</v>
      </c>
      <c r="F69">
        <v>82.5</v>
      </c>
      <c r="G69">
        <v>0</v>
      </c>
      <c r="I69">
        <v>1.1200000000000001</v>
      </c>
      <c r="J69">
        <v>1.34</v>
      </c>
      <c r="L69" t="s">
        <v>399</v>
      </c>
      <c r="M69" t="s">
        <v>619</v>
      </c>
      <c r="N69" t="s">
        <v>620</v>
      </c>
      <c r="O69">
        <v>11.3</v>
      </c>
      <c r="P69">
        <v>20</v>
      </c>
      <c r="Q69">
        <v>20</v>
      </c>
      <c r="R69">
        <v>20</v>
      </c>
      <c r="S69">
        <v>20</v>
      </c>
      <c r="T69">
        <v>-0.02</v>
      </c>
      <c r="W69" t="s">
        <v>858</v>
      </c>
      <c r="X69">
        <v>1.6000000000000001E-4</v>
      </c>
      <c r="Y69">
        <v>250</v>
      </c>
      <c r="Z69">
        <f>J69/(215.1*D69)</f>
        <v>0.15574151557415158</v>
      </c>
      <c r="AA69">
        <f>C69/(9.73*J69)</f>
        <v>0.10124096884539276</v>
      </c>
      <c r="AB69">
        <f>AA69*Z69</f>
        <v>1.5767421926176931E-2</v>
      </c>
      <c r="AC69">
        <f>0.8409*K69*SQRT(Z69)</f>
        <v>0</v>
      </c>
    </row>
    <row r="70" spans="1:29">
      <c r="A70" t="s">
        <v>507</v>
      </c>
      <c r="B70">
        <v>0.57999999999999996</v>
      </c>
      <c r="C70">
        <v>1.26</v>
      </c>
      <c r="D70">
        <v>4.7399999999999998E-2</v>
      </c>
      <c r="E70">
        <v>3.7648299999999999</v>
      </c>
      <c r="F70">
        <v>87.7</v>
      </c>
      <c r="G70">
        <v>0</v>
      </c>
      <c r="I70">
        <v>1</v>
      </c>
      <c r="J70">
        <v>0.95</v>
      </c>
      <c r="L70" t="s">
        <v>834</v>
      </c>
      <c r="M70" t="s">
        <v>856</v>
      </c>
      <c r="N70" t="s">
        <v>857</v>
      </c>
      <c r="O70">
        <v>11.9</v>
      </c>
      <c r="P70">
        <v>20</v>
      </c>
      <c r="Q70">
        <v>20</v>
      </c>
      <c r="R70">
        <v>20</v>
      </c>
      <c r="S70">
        <v>20</v>
      </c>
      <c r="T70">
        <v>-0.05</v>
      </c>
      <c r="W70" t="s">
        <v>855</v>
      </c>
      <c r="X70">
        <v>2.7999999999999998E-4</v>
      </c>
      <c r="Y70">
        <v>169</v>
      </c>
      <c r="Z70">
        <f>J70/(215.1*D70)</f>
        <v>9.3176169655169713E-2</v>
      </c>
      <c r="AA70">
        <f>C70/(9.73*J70)</f>
        <v>0.13631200302915564</v>
      </c>
      <c r="AB70">
        <f>AA70*Z70</f>
        <v>1.2701030320280613E-2</v>
      </c>
      <c r="AC70">
        <f>0.8409*K70*SQRT(Z70)</f>
        <v>0</v>
      </c>
    </row>
    <row r="71" spans="1:29">
      <c r="A71" t="s">
        <v>506</v>
      </c>
      <c r="B71">
        <v>1.032</v>
      </c>
      <c r="C71">
        <v>1.1040000000000001</v>
      </c>
      <c r="D71">
        <v>3.5900000000000001E-2</v>
      </c>
      <c r="E71">
        <v>2.3412082999999999</v>
      </c>
      <c r="F71">
        <v>85.71</v>
      </c>
      <c r="G71">
        <v>0</v>
      </c>
      <c r="I71">
        <v>1.129</v>
      </c>
      <c r="J71">
        <v>1.147</v>
      </c>
      <c r="L71" t="s">
        <v>578</v>
      </c>
      <c r="M71" t="s">
        <v>579</v>
      </c>
      <c r="N71" t="s">
        <v>854</v>
      </c>
      <c r="O71">
        <v>11.3</v>
      </c>
      <c r="P71">
        <v>20</v>
      </c>
      <c r="Q71">
        <v>20</v>
      </c>
      <c r="R71">
        <v>20</v>
      </c>
      <c r="S71">
        <v>20</v>
      </c>
      <c r="T71">
        <v>7.0000000000000007E-2</v>
      </c>
      <c r="W71" t="s">
        <v>577</v>
      </c>
      <c r="X71">
        <v>1.0900000000000001E-4</v>
      </c>
      <c r="Y71">
        <v>330</v>
      </c>
      <c r="Z71">
        <f>J71/(215.1*D71)</f>
        <v>0.14853491736045554</v>
      </c>
      <c r="AA71">
        <f>C71/(9.73*J71)</f>
        <v>9.8921983349924872E-2</v>
      </c>
      <c r="AB71">
        <f>AA71*Z71</f>
        <v>1.4693368622013449E-2</v>
      </c>
      <c r="AC71">
        <f>0.8409*K71*SQRT(Z71)</f>
        <v>0</v>
      </c>
    </row>
    <row r="72" spans="1:29">
      <c r="A72" t="s">
        <v>505</v>
      </c>
      <c r="B72">
        <v>0.56000000000000005</v>
      </c>
      <c r="C72">
        <v>1.1200000000000001</v>
      </c>
      <c r="D72">
        <v>4.6800000000000001E-2</v>
      </c>
      <c r="E72">
        <v>3.5326900000000001</v>
      </c>
      <c r="F72">
        <v>89.2</v>
      </c>
      <c r="G72">
        <v>2.3E-2</v>
      </c>
      <c r="I72">
        <v>1.1000000000000001</v>
      </c>
      <c r="J72">
        <v>1.1299999999999999</v>
      </c>
      <c r="M72" t="s">
        <v>575</v>
      </c>
      <c r="N72" t="s">
        <v>576</v>
      </c>
      <c r="O72">
        <v>12</v>
      </c>
      <c r="P72">
        <v>20</v>
      </c>
      <c r="Q72">
        <v>20</v>
      </c>
      <c r="R72">
        <v>20</v>
      </c>
      <c r="S72">
        <v>20</v>
      </c>
      <c r="T72">
        <v>-0.05</v>
      </c>
      <c r="W72" t="s">
        <v>574</v>
      </c>
      <c r="X72">
        <v>1.56E-4</v>
      </c>
      <c r="Y72">
        <v>300</v>
      </c>
      <c r="Z72">
        <f>J72/(215.1*D72)</f>
        <v>0.11225150695164642</v>
      </c>
      <c r="AA72">
        <f>C72/(9.73*J72)</f>
        <v>0.10186541032660598</v>
      </c>
      <c r="AB72">
        <f>AA72*Z72</f>
        <v>1.1434545815409326E-2</v>
      </c>
      <c r="AC72">
        <f>0.8409*K72*SQRT(Z72)</f>
        <v>0</v>
      </c>
    </row>
    <row r="73" spans="1:29">
      <c r="A73" t="s">
        <v>504</v>
      </c>
      <c r="B73">
        <v>0.3</v>
      </c>
      <c r="C73">
        <v>1.07</v>
      </c>
      <c r="D73">
        <v>5.1999999999999998E-2</v>
      </c>
      <c r="E73">
        <v>4.3224819999999999</v>
      </c>
      <c r="F73">
        <v>88.75</v>
      </c>
      <c r="G73">
        <v>0</v>
      </c>
      <c r="I73">
        <v>1.01</v>
      </c>
      <c r="J73">
        <v>1.06</v>
      </c>
      <c r="L73" t="s">
        <v>553</v>
      </c>
      <c r="M73" t="s">
        <v>572</v>
      </c>
      <c r="N73" t="s">
        <v>573</v>
      </c>
      <c r="O73">
        <v>11.6</v>
      </c>
      <c r="P73">
        <v>20</v>
      </c>
      <c r="Q73">
        <v>20</v>
      </c>
      <c r="R73">
        <v>20</v>
      </c>
      <c r="S73">
        <v>20</v>
      </c>
      <c r="T73">
        <v>-0.4</v>
      </c>
      <c r="W73" t="s">
        <v>571</v>
      </c>
      <c r="X73">
        <v>2.2599999999999999E-4</v>
      </c>
      <c r="Y73">
        <v>230</v>
      </c>
      <c r="Z73">
        <f>J73/(215.1*D73)</f>
        <v>9.476808639988557E-2</v>
      </c>
      <c r="AA73">
        <f>C73/(9.73*J73)</f>
        <v>0.10374449766332487</v>
      </c>
      <c r="AB73">
        <f>AA73*Z73</f>
        <v>9.831667518070698E-3</v>
      </c>
      <c r="AC73">
        <f>0.8409*K73*SQRT(Z73)</f>
        <v>0</v>
      </c>
    </row>
    <row r="74" spans="1:29">
      <c r="A74" t="s">
        <v>500</v>
      </c>
      <c r="B74">
        <v>0.85499999999999998</v>
      </c>
      <c r="C74">
        <v>1.008</v>
      </c>
      <c r="D74">
        <v>4.2099999999999999E-2</v>
      </c>
      <c r="E74">
        <v>3.1186009000000001</v>
      </c>
      <c r="F74">
        <v>85.22</v>
      </c>
      <c r="G74">
        <v>0</v>
      </c>
      <c r="I74">
        <v>1.022</v>
      </c>
      <c r="J74">
        <v>0.94599999999999995</v>
      </c>
      <c r="L74" t="s">
        <v>553</v>
      </c>
      <c r="M74" t="s">
        <v>337</v>
      </c>
      <c r="N74" t="s">
        <v>338</v>
      </c>
      <c r="O74">
        <v>11.3</v>
      </c>
      <c r="P74">
        <v>20</v>
      </c>
      <c r="Q74">
        <v>20</v>
      </c>
      <c r="R74">
        <v>20</v>
      </c>
      <c r="S74">
        <v>20</v>
      </c>
      <c r="T74">
        <v>0.01</v>
      </c>
      <c r="W74" t="s">
        <v>336</v>
      </c>
      <c r="Z74">
        <f>J74/(215.1*D74)</f>
        <v>0.10446447600464237</v>
      </c>
      <c r="AA74">
        <f>C74/(9.73*J74)</f>
        <v>0.10951070010798972</v>
      </c>
      <c r="AB74">
        <f>AA74*Z74</f>
        <v>1.1439977903682678E-2</v>
      </c>
      <c r="AC74">
        <f>0.8409*K74*SQRT(Z74)</f>
        <v>0</v>
      </c>
    </row>
    <row r="75" spans="1:29">
      <c r="A75" t="s">
        <v>497</v>
      </c>
      <c r="B75">
        <v>0.46</v>
      </c>
      <c r="C75">
        <v>1.21</v>
      </c>
      <c r="D75">
        <v>5.2699999999999997E-2</v>
      </c>
      <c r="E75">
        <v>4.3529799999999996</v>
      </c>
      <c r="F75">
        <v>86.9</v>
      </c>
      <c r="G75">
        <v>0</v>
      </c>
      <c r="H75">
        <v>54491.616099999999</v>
      </c>
      <c r="I75">
        <v>1.1100000000000001</v>
      </c>
      <c r="J75">
        <v>1.3220000000000001</v>
      </c>
      <c r="K75">
        <v>5830</v>
      </c>
      <c r="L75" t="s">
        <v>531</v>
      </c>
      <c r="M75" t="s">
        <v>532</v>
      </c>
      <c r="N75" t="s">
        <v>533</v>
      </c>
      <c r="O75">
        <v>10.42</v>
      </c>
      <c r="P75">
        <v>20</v>
      </c>
      <c r="Q75">
        <v>20</v>
      </c>
      <c r="R75">
        <v>20</v>
      </c>
      <c r="S75">
        <v>20</v>
      </c>
      <c r="T75">
        <v>0</v>
      </c>
      <c r="W75" t="s">
        <v>530</v>
      </c>
      <c r="X75">
        <v>3.3799999999999998E-4</v>
      </c>
      <c r="Y75">
        <v>156</v>
      </c>
      <c r="Z75">
        <f>J75/(215.1*D75)</f>
        <v>0.11662198509673363</v>
      </c>
      <c r="AA75">
        <f>C75/(9.73*J75)</f>
        <v>9.4067819010406534E-2</v>
      </c>
      <c r="AB75">
        <f>AA75*Z75</f>
        <v>1.0970375786713867E-2</v>
      </c>
      <c r="AC75">
        <f>0.8409*K75*SQRT(Z75)</f>
        <v>1674.1837490725316</v>
      </c>
    </row>
    <row r="76" spans="1:29">
      <c r="A76" t="s">
        <v>495</v>
      </c>
      <c r="B76">
        <v>0.46</v>
      </c>
      <c r="C76">
        <v>1.0449999999999999</v>
      </c>
      <c r="D76">
        <v>4.3900000000000002E-2</v>
      </c>
      <c r="E76">
        <v>3.7224689999999998</v>
      </c>
      <c r="F76">
        <v>88.5</v>
      </c>
      <c r="G76">
        <v>0</v>
      </c>
      <c r="I76">
        <v>0.82</v>
      </c>
      <c r="J76">
        <v>0.81</v>
      </c>
      <c r="L76" t="s">
        <v>781</v>
      </c>
      <c r="M76" t="s">
        <v>782</v>
      </c>
      <c r="N76" t="s">
        <v>462</v>
      </c>
      <c r="O76">
        <v>11.89</v>
      </c>
      <c r="P76">
        <v>20</v>
      </c>
      <c r="Q76">
        <v>20</v>
      </c>
      <c r="R76">
        <v>20</v>
      </c>
      <c r="S76">
        <v>20</v>
      </c>
      <c r="T76">
        <v>0.13</v>
      </c>
      <c r="W76" t="s">
        <v>780</v>
      </c>
      <c r="X76">
        <v>3.5100000000000002E-4</v>
      </c>
      <c r="Y76">
        <v>125</v>
      </c>
      <c r="Z76">
        <f>J76/(215.1*D76)</f>
        <v>8.5778824067631834E-2</v>
      </c>
      <c r="AA76">
        <f>C76/(9.73*J76)</f>
        <v>0.13259233882735078</v>
      </c>
      <c r="AB76">
        <f>AA76*Z76</f>
        <v>1.1373614904987152E-2</v>
      </c>
      <c r="AC76">
        <f>0.8409*K76*SQRT(Z76)</f>
        <v>0</v>
      </c>
    </row>
    <row r="77" spans="1:29">
      <c r="A77" t="s">
        <v>494</v>
      </c>
      <c r="B77">
        <v>3.06</v>
      </c>
      <c r="C77">
        <v>1.08</v>
      </c>
      <c r="D77">
        <v>3.7100000000000001E-2</v>
      </c>
      <c r="E77">
        <v>3.0927616000000002</v>
      </c>
      <c r="F77">
        <v>86.8</v>
      </c>
      <c r="G77">
        <v>5.7000000000000002E-2</v>
      </c>
      <c r="I77">
        <v>0.71</v>
      </c>
      <c r="J77">
        <v>0.78300000000000003</v>
      </c>
      <c r="L77" t="s">
        <v>777</v>
      </c>
      <c r="M77" t="s">
        <v>778</v>
      </c>
      <c r="N77" t="s">
        <v>779</v>
      </c>
      <c r="O77">
        <v>12.7</v>
      </c>
      <c r="P77">
        <v>20</v>
      </c>
      <c r="Q77">
        <v>20</v>
      </c>
      <c r="R77">
        <v>20</v>
      </c>
      <c r="S77">
        <v>20</v>
      </c>
      <c r="T77">
        <v>0.03</v>
      </c>
      <c r="W77" t="s">
        <v>776</v>
      </c>
      <c r="X77">
        <v>4.1199999999999999E-4</v>
      </c>
      <c r="Y77">
        <v>90</v>
      </c>
      <c r="Z77">
        <f>J77/(215.1*D77)</f>
        <v>9.8117718706650592E-2</v>
      </c>
      <c r="AA77">
        <f>C77/(9.73*J77)</f>
        <v>0.14175851437076939</v>
      </c>
      <c r="AB77">
        <f>AA77*Z77</f>
        <v>1.3909022037303837E-2</v>
      </c>
      <c r="AC77">
        <f>0.8409*K77*SQRT(Z77)</f>
        <v>0</v>
      </c>
    </row>
    <row r="78" spans="1:29">
      <c r="A78" t="s">
        <v>648</v>
      </c>
      <c r="B78">
        <v>0.96</v>
      </c>
      <c r="C78">
        <v>1.33</v>
      </c>
      <c r="D78">
        <v>6.1699999999999998E-2</v>
      </c>
      <c r="E78">
        <v>4.9546416000000004</v>
      </c>
      <c r="F78">
        <v>87.03</v>
      </c>
      <c r="G78">
        <v>0</v>
      </c>
      <c r="H78" t="s">
        <v>249</v>
      </c>
      <c r="I78">
        <v>1.276</v>
      </c>
      <c r="J78">
        <v>1.4319999999999999</v>
      </c>
      <c r="L78" t="s">
        <v>535</v>
      </c>
      <c r="M78" t="s">
        <v>649</v>
      </c>
      <c r="N78" t="s">
        <v>650</v>
      </c>
      <c r="O78">
        <v>9.51</v>
      </c>
      <c r="W78" t="s">
        <v>648</v>
      </c>
      <c r="Z78">
        <f>J78/(215.1*D78)</f>
        <v>0.10789900592766397</v>
      </c>
      <c r="AA78">
        <f>C78/(9.73*J78)</f>
        <v>9.5454362766769829E-2</v>
      </c>
      <c r="AB78">
        <f>AA78*Z78</f>
        <v>1.0299430853993085E-2</v>
      </c>
      <c r="AC78">
        <f>0.8409*K78*SQRT(Z78)</f>
        <v>0</v>
      </c>
    </row>
    <row r="79" spans="1:29">
      <c r="A79" t="s">
        <v>248</v>
      </c>
      <c r="B79">
        <v>0.92</v>
      </c>
      <c r="C79">
        <v>1.21</v>
      </c>
      <c r="D79">
        <v>0.04</v>
      </c>
      <c r="E79">
        <v>3.0523940000000001</v>
      </c>
      <c r="F79">
        <v>87.3</v>
      </c>
      <c r="G79">
        <v>0</v>
      </c>
      <c r="H79" t="s">
        <v>249</v>
      </c>
      <c r="I79">
        <v>0.95</v>
      </c>
      <c r="J79">
        <v>1.01</v>
      </c>
      <c r="L79" t="s">
        <v>565</v>
      </c>
      <c r="O79">
        <v>11.6</v>
      </c>
      <c r="T79">
        <v>-0.08</v>
      </c>
      <c r="W79" t="s">
        <v>248</v>
      </c>
      <c r="Z79">
        <f>J79/(215.1*D79)</f>
        <v>0.11738726173872618</v>
      </c>
      <c r="AA79">
        <f>C79/(9.73*J79)</f>
        <v>0.12312639280372023</v>
      </c>
      <c r="AB79">
        <f>AA79*Z79</f>
        <v>1.445347009899552E-2</v>
      </c>
      <c r="AC79">
        <f>0.8409*K79*SQRT(Z79)</f>
        <v>0</v>
      </c>
    </row>
    <row r="80" spans="1:29">
      <c r="A80" t="s">
        <v>245</v>
      </c>
      <c r="B80">
        <v>0.28000000000000003</v>
      </c>
      <c r="C80">
        <v>1.27</v>
      </c>
      <c r="D80">
        <v>4.8599999999999997E-2</v>
      </c>
      <c r="E80">
        <v>4.0055259000000003</v>
      </c>
      <c r="F80">
        <v>87.83</v>
      </c>
      <c r="G80">
        <v>0</v>
      </c>
      <c r="H80" t="s">
        <v>249</v>
      </c>
      <c r="I80">
        <v>0.93</v>
      </c>
      <c r="J80">
        <v>0.89500000000000002</v>
      </c>
      <c r="L80" t="s">
        <v>645</v>
      </c>
      <c r="M80" t="s">
        <v>246</v>
      </c>
      <c r="N80" t="s">
        <v>247</v>
      </c>
      <c r="O80">
        <v>12.11</v>
      </c>
      <c r="T80">
        <v>-0.12</v>
      </c>
      <c r="W80" t="s">
        <v>245</v>
      </c>
      <c r="Z80">
        <f>J80/(215.1*D80)</f>
        <v>8.5614308972953537E-2</v>
      </c>
      <c r="AA80">
        <f>C80/(9.73*J80)</f>
        <v>0.14583704146020771</v>
      </c>
      <c r="AB80">
        <f>AA80*Z80</f>
        <v>1.2485737527275657E-2</v>
      </c>
      <c r="AC80">
        <f>0.8409*K80*SQRT(Z80)</f>
        <v>0</v>
      </c>
    </row>
    <row r="81" spans="1:29">
      <c r="A81" t="s">
        <v>242</v>
      </c>
      <c r="B81">
        <v>2.7120000000000002</v>
      </c>
      <c r="C81">
        <v>1.079</v>
      </c>
      <c r="D81">
        <v>7.5509999999999994E-2</v>
      </c>
      <c r="E81">
        <v>6.8718149999999998</v>
      </c>
      <c r="F81">
        <v>88.69</v>
      </c>
      <c r="G81">
        <v>3.2099999999999997E-2</v>
      </c>
      <c r="H81" t="s">
        <v>249</v>
      </c>
      <c r="I81">
        <v>1.216</v>
      </c>
      <c r="J81">
        <v>1.365</v>
      </c>
      <c r="L81" t="s">
        <v>587</v>
      </c>
      <c r="M81" t="s">
        <v>243</v>
      </c>
      <c r="N81" t="s">
        <v>244</v>
      </c>
      <c r="O81">
        <v>9.42</v>
      </c>
      <c r="T81">
        <v>-0.12</v>
      </c>
      <c r="W81" t="s">
        <v>242</v>
      </c>
      <c r="Z81">
        <f>J81/(215.1*D81)</f>
        <v>8.4040334188697718E-2</v>
      </c>
      <c r="AA81">
        <f>C81/(9.73*J81)</f>
        <v>8.1241129545343307E-2</v>
      </c>
      <c r="AB81">
        <f>AA81*Z81</f>
        <v>6.8275316768579355E-3</v>
      </c>
      <c r="AC81">
        <f>0.8409*K81*SQRT(Z81)</f>
        <v>0</v>
      </c>
    </row>
    <row r="82" spans="1:29">
      <c r="A82" t="s">
        <v>238</v>
      </c>
      <c r="B82">
        <v>1.696</v>
      </c>
      <c r="C82">
        <v>1.1359999999999999</v>
      </c>
      <c r="D82">
        <v>4.3389999999999998E-2</v>
      </c>
      <c r="E82">
        <v>3.5774710000000001</v>
      </c>
      <c r="F82">
        <v>88.78</v>
      </c>
      <c r="G82">
        <v>0</v>
      </c>
      <c r="H82" t="s">
        <v>249</v>
      </c>
      <c r="I82">
        <v>0.84899999999999998</v>
      </c>
      <c r="J82">
        <v>0.97699999999999998</v>
      </c>
      <c r="L82" t="s">
        <v>239</v>
      </c>
      <c r="M82" t="s">
        <v>240</v>
      </c>
      <c r="N82" t="s">
        <v>241</v>
      </c>
      <c r="O82">
        <v>12.7</v>
      </c>
      <c r="T82">
        <v>-0.4</v>
      </c>
      <c r="W82" t="s">
        <v>238</v>
      </c>
      <c r="Z82">
        <f>J82/(215.1*D82)</f>
        <v>0.10468019023294182</v>
      </c>
      <c r="AA82">
        <f>C82/(9.73*J82)</f>
        <v>0.11950083156168441</v>
      </c>
      <c r="AB82">
        <f>AA82*Z82</f>
        <v>1.2509369780871863E-2</v>
      </c>
      <c r="AC82">
        <f>0.8409*K82*SQRT(Z82)</f>
        <v>0</v>
      </c>
    </row>
    <row r="83" spans="1:29">
      <c r="A83" t="s">
        <v>237</v>
      </c>
      <c r="B83">
        <v>2.2999999999999998</v>
      </c>
      <c r="C83">
        <v>1.5</v>
      </c>
      <c r="E83">
        <v>1.5</v>
      </c>
      <c r="H83" t="s">
        <v>249</v>
      </c>
      <c r="W83" t="s">
        <v>237</v>
      </c>
      <c r="Z83" t="e">
        <f>J83/(215.1*D83)</f>
        <v>#DIV/0!</v>
      </c>
      <c r="AA83" t="e">
        <f>C83/(9.73*J83)</f>
        <v>#DIV/0!</v>
      </c>
      <c r="AB83" t="e">
        <f>AA83*Z83</f>
        <v>#DIV/0!</v>
      </c>
    </row>
    <row r="84" spans="1:29">
      <c r="A84" t="s">
        <v>234</v>
      </c>
      <c r="B84">
        <v>0.59</v>
      </c>
      <c r="C84">
        <v>1.22</v>
      </c>
      <c r="D84">
        <v>5.2400000000000002E-2</v>
      </c>
      <c r="E84">
        <v>4.3176781999999996</v>
      </c>
      <c r="F84">
        <v>85.2</v>
      </c>
      <c r="G84">
        <v>3.7999999999999999E-2</v>
      </c>
      <c r="H84" t="s">
        <v>249</v>
      </c>
      <c r="I84">
        <v>1.01</v>
      </c>
      <c r="J84">
        <v>0.93</v>
      </c>
      <c r="L84" t="s">
        <v>583</v>
      </c>
      <c r="M84" t="s">
        <v>235</v>
      </c>
      <c r="N84" t="s">
        <v>236</v>
      </c>
      <c r="O84">
        <v>10.4</v>
      </c>
      <c r="T84">
        <v>-0.02</v>
      </c>
      <c r="W84" t="s">
        <v>234</v>
      </c>
      <c r="Z84">
        <f>J84/(215.1*D84)</f>
        <v>8.2510886113684026E-2</v>
      </c>
      <c r="AA84">
        <f>C84/(9.73*J84)</f>
        <v>0.13482301716230699</v>
      </c>
      <c r="AB84">
        <f>AA84*Z84</f>
        <v>1.1124366614582378E-2</v>
      </c>
      <c r="AC84">
        <f>0.8409*K84*SQRT(Z84)</f>
        <v>0</v>
      </c>
    </row>
    <row r="85" spans="1:29">
      <c r="A85" t="s">
        <v>231</v>
      </c>
      <c r="B85">
        <v>3.6</v>
      </c>
      <c r="C85">
        <v>1.18</v>
      </c>
      <c r="D85">
        <v>3.9399999999999998E-2</v>
      </c>
      <c r="E85">
        <v>2.7186499999999998</v>
      </c>
      <c r="F85">
        <v>85.3</v>
      </c>
      <c r="G85">
        <v>1.7999999999999999E-2</v>
      </c>
      <c r="H85" t="s">
        <v>249</v>
      </c>
      <c r="I85">
        <v>1.1000000000000001</v>
      </c>
      <c r="J85">
        <v>1.1100000000000001</v>
      </c>
      <c r="L85" t="s">
        <v>747</v>
      </c>
      <c r="M85" t="s">
        <v>232</v>
      </c>
      <c r="N85" t="s">
        <v>233</v>
      </c>
      <c r="O85">
        <v>11.3</v>
      </c>
      <c r="T85">
        <v>-0.13</v>
      </c>
      <c r="W85" t="s">
        <v>231</v>
      </c>
      <c r="Z85">
        <f>J85/(215.1*D85)</f>
        <v>0.1309743785796714</v>
      </c>
      <c r="AA85">
        <f>C85/(9.73*J85)</f>
        <v>0.10925622436413801</v>
      </c>
      <c r="AB85">
        <f>AA85*Z85</f>
        <v>1.430976609205413E-2</v>
      </c>
      <c r="AC85">
        <f>0.8409*K85*SQRT(Z85)</f>
        <v>0</v>
      </c>
    </row>
    <row r="86" spans="1:29">
      <c r="A86" t="s">
        <v>632</v>
      </c>
      <c r="B86">
        <v>0.47799999999999998</v>
      </c>
      <c r="C86">
        <v>1.5369999999999999</v>
      </c>
      <c r="D86">
        <v>4.657E-2</v>
      </c>
      <c r="E86">
        <v>3.4059089999999999</v>
      </c>
      <c r="F86">
        <v>84.54</v>
      </c>
      <c r="G86">
        <v>0</v>
      </c>
      <c r="H86" t="s">
        <v>249</v>
      </c>
      <c r="I86">
        <v>1.1599999999999999</v>
      </c>
      <c r="J86">
        <v>1.24</v>
      </c>
      <c r="L86" t="s">
        <v>838</v>
      </c>
      <c r="M86" t="s">
        <v>229</v>
      </c>
      <c r="N86" t="s">
        <v>230</v>
      </c>
      <c r="O86">
        <v>11.7</v>
      </c>
      <c r="T86">
        <v>-0.19</v>
      </c>
      <c r="W86" t="s">
        <v>632</v>
      </c>
      <c r="Z86">
        <f>J86/(215.1*D86)</f>
        <v>0.12378699970959971</v>
      </c>
      <c r="AA86">
        <f>C86/(9.73*J86)</f>
        <v>0.12739117461790933</v>
      </c>
      <c r="AB86">
        <f>AA86*Z86</f>
        <v>1.5769371295432707E-2</v>
      </c>
      <c r="AC86">
        <f>0.8409*K86*SQRT(Z86)</f>
        <v>0</v>
      </c>
    </row>
    <row r="87" spans="1:29">
      <c r="A87" t="s">
        <v>625</v>
      </c>
      <c r="B87">
        <v>0.24399999999999999</v>
      </c>
      <c r="C87">
        <v>0.79200000000000004</v>
      </c>
      <c r="D87">
        <v>4.5699999999999998E-2</v>
      </c>
      <c r="E87">
        <v>3.9227270000000001</v>
      </c>
      <c r="F87">
        <v>88.8</v>
      </c>
      <c r="G87">
        <v>0.03</v>
      </c>
      <c r="H87" t="s">
        <v>249</v>
      </c>
      <c r="I87">
        <v>0.82499999999999996</v>
      </c>
      <c r="J87">
        <v>0.84599999999999997</v>
      </c>
      <c r="L87" t="s">
        <v>626</v>
      </c>
      <c r="M87" t="s">
        <v>627</v>
      </c>
      <c r="N87" t="s">
        <v>628</v>
      </c>
      <c r="O87">
        <v>11.3</v>
      </c>
      <c r="T87">
        <v>0.11</v>
      </c>
      <c r="W87" t="s">
        <v>625</v>
      </c>
      <c r="Z87">
        <f>J87/(215.1*D87)</f>
        <v>8.6062459372110281E-2</v>
      </c>
      <c r="AA87">
        <f>C87/(9.73*J87)</f>
        <v>9.6214821455905195E-2</v>
      </c>
      <c r="AB87">
        <f>AA87*Z87</f>
        <v>8.2804841625436845E-3</v>
      </c>
      <c r="AC87">
        <f>0.8409*K87*SQRT(Z87)</f>
        <v>0</v>
      </c>
    </row>
    <row r="88" spans="1:29">
      <c r="A88" t="s">
        <v>577</v>
      </c>
      <c r="B88">
        <v>1.032</v>
      </c>
      <c r="C88">
        <v>1.1040000000000001</v>
      </c>
      <c r="D88">
        <v>3.5900000000000001E-2</v>
      </c>
      <c r="E88">
        <v>2.3412082999999999</v>
      </c>
      <c r="F88">
        <v>83.64</v>
      </c>
      <c r="G88">
        <v>0</v>
      </c>
      <c r="H88" t="s">
        <v>249</v>
      </c>
      <c r="I88">
        <v>1.129</v>
      </c>
      <c r="J88">
        <v>1.147</v>
      </c>
      <c r="L88" t="s">
        <v>578</v>
      </c>
      <c r="M88" t="s">
        <v>579</v>
      </c>
      <c r="N88" t="s">
        <v>854</v>
      </c>
      <c r="O88">
        <v>11.3</v>
      </c>
      <c r="T88">
        <v>7.0000000000000007E-2</v>
      </c>
      <c r="W88" t="s">
        <v>577</v>
      </c>
      <c r="Z88">
        <f>J88/(215.1*D88)</f>
        <v>0.14853491736045554</v>
      </c>
      <c r="AA88">
        <f>C88/(9.73*J88)</f>
        <v>9.8921983349924872E-2</v>
      </c>
      <c r="AB88">
        <f>AA88*Z88</f>
        <v>1.4693368622013449E-2</v>
      </c>
      <c r="AC88">
        <f>0.8409*K88*SQRT(Z88)</f>
        <v>0</v>
      </c>
    </row>
    <row r="89" spans="1:29">
      <c r="A89" t="s">
        <v>228</v>
      </c>
      <c r="B89">
        <v>0.87</v>
      </c>
      <c r="C89">
        <v>0.96</v>
      </c>
      <c r="E89">
        <v>2.94</v>
      </c>
      <c r="H89" t="s">
        <v>249</v>
      </c>
      <c r="L89" t="s">
        <v>349</v>
      </c>
      <c r="O89">
        <v>12.7</v>
      </c>
      <c r="W89" t="s">
        <v>228</v>
      </c>
      <c r="Z89" t="e">
        <f>J89/(215.1*D89)</f>
        <v>#DIV/0!</v>
      </c>
      <c r="AA89" t="e">
        <f>C89/(9.73*J89)</f>
        <v>#DIV/0!</v>
      </c>
      <c r="AB89" t="e">
        <f>AA89*Z89</f>
        <v>#DIV/0!</v>
      </c>
    </row>
    <row r="90" spans="1:29">
      <c r="A90" t="s">
        <v>568</v>
      </c>
      <c r="B90">
        <v>0.84699999999999998</v>
      </c>
      <c r="C90">
        <v>1.079</v>
      </c>
      <c r="D90">
        <v>3.1379999999999998E-2</v>
      </c>
      <c r="E90">
        <v>2.1522253999999998</v>
      </c>
      <c r="F90">
        <v>84.73</v>
      </c>
      <c r="G90">
        <v>0</v>
      </c>
      <c r="H90" t="s">
        <v>249</v>
      </c>
      <c r="I90">
        <v>0.84</v>
      </c>
      <c r="J90">
        <v>0.83399999999999996</v>
      </c>
      <c r="L90" t="s">
        <v>349</v>
      </c>
      <c r="M90" t="s">
        <v>569</v>
      </c>
      <c r="N90" t="s">
        <v>570</v>
      </c>
      <c r="O90">
        <v>11.98</v>
      </c>
      <c r="T90">
        <v>-0.08</v>
      </c>
      <c r="W90" t="s">
        <v>568</v>
      </c>
      <c r="Z90">
        <f>J90/(215.1*D90)</f>
        <v>0.12355852096005859</v>
      </c>
      <c r="AA90">
        <f>C90/(9.73*J90)</f>
        <v>0.13296659691773816</v>
      </c>
      <c r="AB90">
        <f>AA90*Z90</f>
        <v>1.6429156052248012E-2</v>
      </c>
      <c r="AC90">
        <f>0.8409*K90*SQRT(Z90)</f>
        <v>0</v>
      </c>
    </row>
    <row r="91" spans="1:29">
      <c r="A91" t="s">
        <v>339</v>
      </c>
      <c r="B91">
        <v>0.48599999999999999</v>
      </c>
      <c r="C91">
        <v>1.9910000000000001</v>
      </c>
      <c r="D91">
        <v>5.1499999999999997E-2</v>
      </c>
      <c r="E91">
        <v>3.7354379999999998</v>
      </c>
      <c r="F91">
        <v>86.83</v>
      </c>
      <c r="G91">
        <v>2.8000000000000001E-2</v>
      </c>
      <c r="H91" t="s">
        <v>249</v>
      </c>
      <c r="I91">
        <v>1.2</v>
      </c>
      <c r="J91">
        <v>1.38</v>
      </c>
      <c r="L91" t="s">
        <v>227</v>
      </c>
      <c r="M91" t="s">
        <v>558</v>
      </c>
      <c r="N91" t="s">
        <v>559</v>
      </c>
      <c r="O91">
        <v>11.6</v>
      </c>
      <c r="T91">
        <v>-0.19</v>
      </c>
      <c r="W91" t="s">
        <v>339</v>
      </c>
      <c r="Z91">
        <f>J91/(215.1*D91)</f>
        <v>0.12457515808858378</v>
      </c>
      <c r="AA91">
        <f>C91/(9.73*J91)</f>
        <v>0.14827889241401912</v>
      </c>
      <c r="AB91">
        <f>AA91*Z91</f>
        <v>1.8471866463676538E-2</v>
      </c>
      <c r="AC91">
        <f>0.8409*K91*SQRT(Z91)</f>
        <v>0</v>
      </c>
    </row>
    <row r="92" spans="1:29">
      <c r="A92" t="s">
        <v>538</v>
      </c>
      <c r="B92">
        <v>0.54200000000000004</v>
      </c>
      <c r="C92">
        <v>1.4279999999999999</v>
      </c>
      <c r="D92">
        <v>4.99E-2</v>
      </c>
      <c r="E92">
        <v>3.7520655999999999</v>
      </c>
      <c r="F92">
        <v>85.5</v>
      </c>
      <c r="G92">
        <v>0</v>
      </c>
      <c r="H92" t="s">
        <v>249</v>
      </c>
      <c r="I92">
        <v>1.18</v>
      </c>
      <c r="J92">
        <v>1.4770000000000001</v>
      </c>
      <c r="L92" t="s">
        <v>226</v>
      </c>
      <c r="M92" t="s">
        <v>540</v>
      </c>
      <c r="N92" t="s">
        <v>541</v>
      </c>
      <c r="O92">
        <v>10.9</v>
      </c>
      <c r="T92">
        <v>-0.17</v>
      </c>
      <c r="W92" t="s">
        <v>538</v>
      </c>
      <c r="Z92">
        <f>J92/(215.1*D92)</f>
        <v>0.1376066871073621</v>
      </c>
      <c r="AA92">
        <f>C92/(9.73*J92)</f>
        <v>9.9365328319605636E-2</v>
      </c>
      <c r="AB92">
        <f>AA92*Z92</f>
        <v>1.3673333643396278E-2</v>
      </c>
      <c r="AC92">
        <f>0.8409*K92*SQRT(Z92)</f>
        <v>0</v>
      </c>
    </row>
    <row r="93" spans="1:29">
      <c r="A93" t="s">
        <v>534</v>
      </c>
      <c r="B93">
        <v>7.7249999999999996</v>
      </c>
      <c r="C93">
        <v>1.2589999999999999</v>
      </c>
      <c r="D93">
        <v>3.6999999999999998E-2</v>
      </c>
      <c r="E93">
        <v>2.2437703999999998</v>
      </c>
      <c r="F93">
        <v>84.79</v>
      </c>
      <c r="G93">
        <v>9.0300000000000005E-2</v>
      </c>
      <c r="H93" t="s">
        <v>249</v>
      </c>
      <c r="I93">
        <v>1.319</v>
      </c>
      <c r="J93">
        <v>1.2969999999999999</v>
      </c>
      <c r="L93" t="s">
        <v>535</v>
      </c>
      <c r="M93" t="s">
        <v>536</v>
      </c>
      <c r="N93" t="s">
        <v>537</v>
      </c>
      <c r="O93">
        <v>9.75</v>
      </c>
      <c r="W93" t="s">
        <v>534</v>
      </c>
      <c r="Z93">
        <f>J93/(215.1*D93)</f>
        <v>0.16296631359392866</v>
      </c>
      <c r="AA93">
        <f>C93/(9.73*J93)</f>
        <v>9.9763784082327708E-2</v>
      </c>
      <c r="AB93">
        <f>AA93*Z93</f>
        <v>1.6258136122077604E-2</v>
      </c>
      <c r="AC93">
        <f>0.8409*K93*SQRT(Z93)</f>
        <v>0</v>
      </c>
    </row>
    <row r="94" spans="1:29">
      <c r="A94" t="s">
        <v>772</v>
      </c>
      <c r="B94">
        <v>0.86</v>
      </c>
      <c r="C94">
        <v>1.484</v>
      </c>
      <c r="D94">
        <v>3.8199999999999998E-2</v>
      </c>
      <c r="E94">
        <v>2.5199449</v>
      </c>
      <c r="F94">
        <v>88.65</v>
      </c>
      <c r="G94">
        <v>0</v>
      </c>
      <c r="H94" t="s">
        <v>249</v>
      </c>
      <c r="I94">
        <v>1.24</v>
      </c>
      <c r="J94">
        <v>1.3819999999999999</v>
      </c>
      <c r="L94" t="s">
        <v>773</v>
      </c>
      <c r="M94" t="s">
        <v>774</v>
      </c>
      <c r="N94" t="s">
        <v>775</v>
      </c>
      <c r="O94">
        <v>11.79</v>
      </c>
      <c r="W94" t="s">
        <v>772</v>
      </c>
      <c r="Z94">
        <f>J94/(215.1*D94)</f>
        <v>0.16819158749978705</v>
      </c>
      <c r="AA94">
        <f>C94/(9.73*J94)</f>
        <v>0.11036033691136816</v>
      </c>
      <c r="AB94">
        <f>AA94*Z94</f>
        <v>1.8561680262134356E-2</v>
      </c>
      <c r="AC94">
        <f>0.8409*K94*SQRT(Z94)</f>
        <v>0</v>
      </c>
    </row>
    <row r="95" spans="1:29">
      <c r="A95" t="s">
        <v>482</v>
      </c>
      <c r="B95">
        <v>0.76100000000000001</v>
      </c>
      <c r="C95">
        <v>1.099</v>
      </c>
      <c r="D95">
        <v>3.9300000000000002E-2</v>
      </c>
      <c r="E95">
        <v>3.0300722000000002</v>
      </c>
      <c r="F95">
        <v>88.4</v>
      </c>
      <c r="G95">
        <v>0</v>
      </c>
      <c r="I95">
        <v>0.87</v>
      </c>
      <c r="J95">
        <v>0.82</v>
      </c>
      <c r="L95" t="s">
        <v>546</v>
      </c>
      <c r="M95" t="s">
        <v>761</v>
      </c>
      <c r="N95" t="s">
        <v>762</v>
      </c>
      <c r="O95">
        <v>11.79</v>
      </c>
      <c r="P95">
        <v>20</v>
      </c>
      <c r="Q95">
        <v>20</v>
      </c>
      <c r="R95">
        <v>20</v>
      </c>
      <c r="S95">
        <v>20</v>
      </c>
      <c r="T95">
        <v>1E-3</v>
      </c>
      <c r="V95">
        <v>11</v>
      </c>
      <c r="W95" t="s">
        <v>760</v>
      </c>
      <c r="X95">
        <v>2.5000000000000001E-4</v>
      </c>
      <c r="Y95">
        <v>157</v>
      </c>
      <c r="Z95">
        <f>J95/(215.1*D95)</f>
        <v>9.7002045323614186E-2</v>
      </c>
      <c r="AA95">
        <f>C95/(9.73*J95)</f>
        <v>0.13774346376557289</v>
      </c>
      <c r="AB95">
        <f>AA95*Z95</f>
        <v>1.336139771521971E-2</v>
      </c>
      <c r="AC95">
        <f>0.8409*K95*SQRT(Z95)</f>
        <v>0</v>
      </c>
    </row>
    <row r="96" spans="1:29">
      <c r="A96" t="s">
        <v>763</v>
      </c>
      <c r="B96">
        <v>1.2529999999999999</v>
      </c>
      <c r="C96">
        <v>1.169</v>
      </c>
      <c r="D96">
        <v>3.5560000000000001E-2</v>
      </c>
      <c r="E96">
        <v>2.4706139999999999</v>
      </c>
      <c r="F96">
        <v>83.62</v>
      </c>
      <c r="G96">
        <v>0</v>
      </c>
      <c r="H96" t="s">
        <v>249</v>
      </c>
      <c r="I96">
        <v>0.98</v>
      </c>
      <c r="J96">
        <v>1</v>
      </c>
      <c r="L96" t="s">
        <v>345</v>
      </c>
      <c r="M96" t="s">
        <v>764</v>
      </c>
      <c r="N96" t="s">
        <v>765</v>
      </c>
      <c r="O96">
        <v>11.41</v>
      </c>
      <c r="T96">
        <v>-0.15</v>
      </c>
      <c r="W96" t="s">
        <v>763</v>
      </c>
      <c r="Z96">
        <f>J96/(215.1*D96)</f>
        <v>0.13073679597581683</v>
      </c>
      <c r="AA96">
        <f>C96/(9.73*J96)</f>
        <v>0.12014388489208633</v>
      </c>
      <c r="AB96">
        <f>AA96*Z96</f>
        <v>1.5707226566878712E-2</v>
      </c>
      <c r="AC96">
        <f>0.8409*K96*SQRT(Z96)</f>
        <v>0</v>
      </c>
    </row>
    <row r="97" spans="1:29">
      <c r="A97" t="s">
        <v>760</v>
      </c>
      <c r="B97">
        <v>0.76100000000000001</v>
      </c>
      <c r="C97">
        <v>1.099</v>
      </c>
      <c r="D97">
        <v>3.9300000000000002E-2</v>
      </c>
      <c r="E97">
        <v>3.0300722000000002</v>
      </c>
      <c r="F97">
        <v>88.4</v>
      </c>
      <c r="G97">
        <v>0</v>
      </c>
      <c r="H97" t="s">
        <v>249</v>
      </c>
      <c r="I97">
        <v>0.88</v>
      </c>
      <c r="J97">
        <v>0.85</v>
      </c>
      <c r="L97" t="s">
        <v>546</v>
      </c>
      <c r="M97" t="s">
        <v>761</v>
      </c>
      <c r="N97" t="s">
        <v>762</v>
      </c>
      <c r="O97">
        <v>11.79</v>
      </c>
      <c r="T97">
        <v>1E-3</v>
      </c>
      <c r="W97" t="s">
        <v>760</v>
      </c>
      <c r="Z97">
        <f>J97/(215.1*D97)</f>
        <v>0.10055090064033179</v>
      </c>
      <c r="AA97">
        <f>C97/(9.73*J97)</f>
        <v>0.13288192975031737</v>
      </c>
      <c r="AB97">
        <f>AA97*Z97</f>
        <v>1.336139771521971E-2</v>
      </c>
      <c r="AC97">
        <f>0.8409*K97*SQRT(Z97)</f>
        <v>0</v>
      </c>
    </row>
    <row r="98" spans="1:29">
      <c r="A98" t="s">
        <v>734</v>
      </c>
      <c r="B98">
        <v>3.8</v>
      </c>
      <c r="C98">
        <v>0.81</v>
      </c>
      <c r="D98">
        <v>5.5E-2</v>
      </c>
      <c r="E98">
        <v>4.2</v>
      </c>
      <c r="F98">
        <v>87</v>
      </c>
      <c r="I98">
        <v>1.24</v>
      </c>
      <c r="J98">
        <v>1.18</v>
      </c>
      <c r="M98" t="s">
        <v>755</v>
      </c>
      <c r="N98" t="s">
        <v>756</v>
      </c>
      <c r="O98">
        <v>18.8</v>
      </c>
      <c r="P98">
        <v>20</v>
      </c>
      <c r="Q98">
        <v>20</v>
      </c>
      <c r="R98">
        <v>20</v>
      </c>
      <c r="S98">
        <v>20</v>
      </c>
      <c r="W98" t="s">
        <v>754</v>
      </c>
      <c r="X98" s="1">
        <v>6.0000000000000002E-6</v>
      </c>
      <c r="Y98">
        <v>8500</v>
      </c>
      <c r="Z98">
        <f>J98/(215.1*D98)</f>
        <v>9.9742191792401E-2</v>
      </c>
      <c r="AA98">
        <f>C98/(9.73*J98)</f>
        <v>7.0548887766300278E-2</v>
      </c>
      <c r="AB98">
        <f>AA98*Z98</f>
        <v>7.0367006943268945E-3</v>
      </c>
      <c r="AC98">
        <f>0.8409*K98*SQRT(Z98)</f>
        <v>0</v>
      </c>
    </row>
    <row r="99" spans="1:29">
      <c r="A99" t="s">
        <v>735</v>
      </c>
      <c r="B99">
        <v>9.6999999999999993</v>
      </c>
      <c r="C99">
        <v>1.1299999999999999</v>
      </c>
      <c r="D99">
        <v>0.03</v>
      </c>
      <c r="E99">
        <v>1.796</v>
      </c>
      <c r="F99">
        <v>84</v>
      </c>
      <c r="I99">
        <v>1.1000000000000001</v>
      </c>
      <c r="J99">
        <v>1.45</v>
      </c>
      <c r="M99" t="s">
        <v>758</v>
      </c>
      <c r="N99" t="s">
        <v>759</v>
      </c>
      <c r="O99">
        <v>19.829999999999998</v>
      </c>
      <c r="P99">
        <v>20</v>
      </c>
      <c r="Q99">
        <v>20</v>
      </c>
      <c r="R99">
        <v>20</v>
      </c>
      <c r="S99">
        <v>20</v>
      </c>
      <c r="W99" t="s">
        <v>757</v>
      </c>
      <c r="X99" s="1">
        <v>3.9999999999999998E-6</v>
      </c>
      <c r="Y99">
        <v>8500</v>
      </c>
      <c r="Z99">
        <f>J99/(215.1*D99)</f>
        <v>0.22470168913683558</v>
      </c>
      <c r="AA99">
        <f>C99/(9.73*J99)</f>
        <v>8.0093560619484708E-2</v>
      </c>
      <c r="AB99">
        <f>AA99*Z99</f>
        <v>1.7997158360181748E-2</v>
      </c>
      <c r="AC99">
        <f>0.8409*K99*SQRT(Z99)</f>
        <v>0</v>
      </c>
    </row>
    <row r="100" spans="1:29">
      <c r="A100" t="s">
        <v>731</v>
      </c>
      <c r="B100">
        <v>0.75</v>
      </c>
      <c r="C100">
        <v>1.26</v>
      </c>
      <c r="D100">
        <v>5.0999999999999997E-2</v>
      </c>
      <c r="E100">
        <v>3.6772399999999998</v>
      </c>
      <c r="F100">
        <v>87.2</v>
      </c>
      <c r="G100">
        <v>0</v>
      </c>
      <c r="I100">
        <v>1.33</v>
      </c>
      <c r="J100">
        <v>1.64</v>
      </c>
      <c r="M100" t="s">
        <v>744</v>
      </c>
      <c r="N100" t="s">
        <v>745</v>
      </c>
      <c r="O100">
        <v>20</v>
      </c>
      <c r="P100">
        <v>14.3</v>
      </c>
      <c r="Q100">
        <v>20</v>
      </c>
      <c r="R100">
        <v>20</v>
      </c>
      <c r="S100">
        <v>20</v>
      </c>
      <c r="T100">
        <v>0.11</v>
      </c>
      <c r="W100" t="s">
        <v>743</v>
      </c>
      <c r="Z100">
        <f>J100/(215.1*D100)</f>
        <v>0.14949726985168779</v>
      </c>
      <c r="AA100">
        <f>C100/(9.73*J100)</f>
        <v>7.8961221266888926E-2</v>
      </c>
      <c r="AB100">
        <f>AA100*Z100</f>
        <v>1.1804487003554923E-2</v>
      </c>
      <c r="AC100">
        <f>0.8409*K100*SQRT(Z100)</f>
        <v>0</v>
      </c>
    </row>
    <row r="101" spans="1:29">
      <c r="A101" t="s">
        <v>730</v>
      </c>
      <c r="B101">
        <v>1.06</v>
      </c>
      <c r="C101">
        <v>1.47</v>
      </c>
      <c r="D101">
        <v>5.0999999999999997E-2</v>
      </c>
      <c r="E101">
        <v>3.9790999999999999</v>
      </c>
      <c r="F101">
        <v>85.7</v>
      </c>
      <c r="G101">
        <v>0</v>
      </c>
      <c r="I101">
        <v>1.1399999999999999</v>
      </c>
      <c r="J101">
        <v>1.1399999999999999</v>
      </c>
      <c r="M101" t="s">
        <v>741</v>
      </c>
      <c r="N101" t="s">
        <v>742</v>
      </c>
      <c r="O101">
        <v>16.84</v>
      </c>
      <c r="P101">
        <v>15.86</v>
      </c>
      <c r="Q101">
        <v>15.45</v>
      </c>
      <c r="R101">
        <v>14.9</v>
      </c>
      <c r="S101">
        <v>14.74</v>
      </c>
      <c r="T101">
        <v>0.37</v>
      </c>
      <c r="W101" t="s">
        <v>740</v>
      </c>
      <c r="Z101">
        <f>J101/(215.1*D101)</f>
        <v>0.10391883392129517</v>
      </c>
      <c r="AA101">
        <f>C101/(9.73*J101)</f>
        <v>0.13252555850056796</v>
      </c>
      <c r="AB101">
        <f>AA101*Z101</f>
        <v>1.3771901504147409E-2</v>
      </c>
      <c r="AC101">
        <f>0.8409*K101*SQRT(Z101)</f>
        <v>0</v>
      </c>
    </row>
    <row r="102" spans="1:29">
      <c r="A102" t="s">
        <v>727</v>
      </c>
      <c r="B102">
        <v>0.54</v>
      </c>
      <c r="C102">
        <v>1.077</v>
      </c>
      <c r="D102">
        <v>4.7E-2</v>
      </c>
      <c r="E102">
        <v>4.0145099999999996</v>
      </c>
      <c r="F102">
        <v>88.1</v>
      </c>
      <c r="G102">
        <v>0</v>
      </c>
      <c r="I102">
        <v>0.82</v>
      </c>
      <c r="J102">
        <v>0.83099999999999996</v>
      </c>
      <c r="L102" t="s">
        <v>713</v>
      </c>
      <c r="M102" t="s">
        <v>717</v>
      </c>
      <c r="N102" t="s">
        <v>718</v>
      </c>
      <c r="O102">
        <v>20</v>
      </c>
      <c r="P102">
        <v>15.55</v>
      </c>
      <c r="Q102">
        <v>20</v>
      </c>
      <c r="R102">
        <v>20</v>
      </c>
      <c r="S102">
        <v>20</v>
      </c>
      <c r="T102">
        <v>0.12</v>
      </c>
      <c r="V102">
        <v>10</v>
      </c>
      <c r="W102" t="s">
        <v>716</v>
      </c>
      <c r="X102" s="1">
        <v>3.1000000000000001E-5</v>
      </c>
      <c r="Y102">
        <v>1500</v>
      </c>
      <c r="Z102">
        <f>J102/(215.1*D102)</f>
        <v>8.2198284815573161E-2</v>
      </c>
      <c r="AA102">
        <f>C102/(9.73*J102)</f>
        <v>0.13319926833159568</v>
      </c>
      <c r="AB102">
        <f>AA102*Z102</f>
        <v>1.0948751395546456E-2</v>
      </c>
      <c r="AC102">
        <f>0.8409*K102*SQRT(Z102)</f>
        <v>0</v>
      </c>
    </row>
    <row r="103" spans="1:29">
      <c r="A103" t="s">
        <v>716</v>
      </c>
      <c r="B103">
        <v>0.54</v>
      </c>
      <c r="C103">
        <v>1.077</v>
      </c>
      <c r="D103">
        <v>4.7E-2</v>
      </c>
      <c r="E103">
        <v>4.0145099999999996</v>
      </c>
      <c r="F103">
        <v>88.1</v>
      </c>
      <c r="G103">
        <v>0</v>
      </c>
      <c r="H103" t="s">
        <v>249</v>
      </c>
      <c r="I103">
        <v>0.82</v>
      </c>
      <c r="J103">
        <v>0.83099999999999996</v>
      </c>
      <c r="L103" t="s">
        <v>713</v>
      </c>
      <c r="M103" t="s">
        <v>717</v>
      </c>
      <c r="N103" t="s">
        <v>718</v>
      </c>
      <c r="P103">
        <v>15.55</v>
      </c>
      <c r="T103">
        <v>0.12</v>
      </c>
      <c r="W103" t="s">
        <v>716</v>
      </c>
      <c r="Z103">
        <f>J103/(215.1*D103)</f>
        <v>8.2198284815573161E-2</v>
      </c>
      <c r="AA103">
        <f>C103/(9.73*J103)</f>
        <v>0.13319926833159568</v>
      </c>
      <c r="AB103">
        <f>AA103*Z103</f>
        <v>1.0948751395546456E-2</v>
      </c>
      <c r="AC103">
        <f>0.8409*K103*SQRT(Z103)</f>
        <v>0</v>
      </c>
    </row>
    <row r="104" spans="1:29">
      <c r="A104" t="s">
        <v>725</v>
      </c>
      <c r="B104">
        <v>0.81</v>
      </c>
      <c r="C104">
        <v>0.89</v>
      </c>
      <c r="D104">
        <v>4.6399999999999997E-2</v>
      </c>
      <c r="E104">
        <v>3.91405</v>
      </c>
      <c r="F104">
        <v>88.3</v>
      </c>
      <c r="G104">
        <v>0</v>
      </c>
      <c r="I104">
        <v>0.87</v>
      </c>
      <c r="J104">
        <v>0.82</v>
      </c>
      <c r="L104" t="s">
        <v>349</v>
      </c>
      <c r="M104" t="s">
        <v>710</v>
      </c>
      <c r="N104" t="s">
        <v>711</v>
      </c>
      <c r="O104">
        <v>17.399999999999999</v>
      </c>
      <c r="P104">
        <v>20</v>
      </c>
      <c r="Q104">
        <v>20</v>
      </c>
      <c r="R104">
        <v>20</v>
      </c>
      <c r="S104">
        <v>20</v>
      </c>
      <c r="W104" t="s">
        <v>709</v>
      </c>
      <c r="Z104">
        <f>J104/(215.1*D104)</f>
        <v>8.2159059940043924E-2</v>
      </c>
      <c r="AA104">
        <f>C104/(9.73*J104)</f>
        <v>0.11154839194846214</v>
      </c>
      <c r="AB104">
        <f>AA104*Z104</f>
        <v>9.1647110203092134E-3</v>
      </c>
      <c r="AC104">
        <f>0.8409*K104*SQRT(Z104)</f>
        <v>0</v>
      </c>
    </row>
    <row r="105" spans="1:29">
      <c r="A105" t="s">
        <v>222</v>
      </c>
      <c r="B105">
        <v>2.2000000000000002</v>
      </c>
      <c r="C105">
        <v>1.17</v>
      </c>
      <c r="D105">
        <v>0.08</v>
      </c>
      <c r="E105">
        <v>6.8734900000000003</v>
      </c>
      <c r="F105">
        <v>89.7</v>
      </c>
      <c r="G105">
        <v>0</v>
      </c>
      <c r="H105" t="s">
        <v>249</v>
      </c>
      <c r="I105">
        <v>1.48</v>
      </c>
      <c r="J105">
        <v>2.13</v>
      </c>
      <c r="L105" t="s">
        <v>223</v>
      </c>
      <c r="M105" t="s">
        <v>224</v>
      </c>
      <c r="N105" t="s">
        <v>225</v>
      </c>
      <c r="O105">
        <v>14.76</v>
      </c>
      <c r="T105">
        <v>0.1</v>
      </c>
      <c r="W105" t="s">
        <v>222</v>
      </c>
      <c r="Z105">
        <f>J105/(215.1*D105)</f>
        <v>0.12377963737796374</v>
      </c>
      <c r="AA105">
        <f>C105/(9.73*J105)</f>
        <v>5.6453830899063445E-2</v>
      </c>
      <c r="AB105">
        <f>AA105*Z105</f>
        <v>6.9878347172829579E-3</v>
      </c>
      <c r="AC105">
        <f>0.8409*K105*SQRT(Z105)</f>
        <v>0</v>
      </c>
    </row>
    <row r="106" spans="1:29">
      <c r="A106" t="s">
        <v>221</v>
      </c>
      <c r="B106">
        <v>2.1999999999999999E-2</v>
      </c>
      <c r="C106">
        <v>0.14699999999999999</v>
      </c>
      <c r="D106">
        <v>2.7300000000000001E-2</v>
      </c>
      <c r="E106">
        <v>1.592851</v>
      </c>
      <c r="H106" t="s">
        <v>249</v>
      </c>
      <c r="I106">
        <v>1</v>
      </c>
      <c r="J106">
        <v>1.1000000000000001</v>
      </c>
      <c r="M106" t="s">
        <v>218</v>
      </c>
      <c r="N106" t="s">
        <v>219</v>
      </c>
      <c r="O106">
        <v>13.9</v>
      </c>
      <c r="T106">
        <v>0.17</v>
      </c>
      <c r="W106" t="s">
        <v>221</v>
      </c>
      <c r="Z106">
        <f>J106/(215.1*D106)</f>
        <v>0.18732236305458064</v>
      </c>
      <c r="AA106">
        <f>C106/(9.73*J106)</f>
        <v>1.3734466971877041E-2</v>
      </c>
      <c r="AB106">
        <f>AA106*Z106</f>
        <v>2.572772808467098E-3</v>
      </c>
      <c r="AC106">
        <f>0.8409*K106*SQRT(Z106)</f>
        <v>0</v>
      </c>
    </row>
    <row r="107" spans="1:29">
      <c r="A107" t="s">
        <v>220</v>
      </c>
      <c r="B107">
        <v>0.17100000000000001</v>
      </c>
      <c r="C107">
        <v>0.82299999999999995</v>
      </c>
      <c r="D107">
        <v>0.22500000000000001</v>
      </c>
      <c r="E107">
        <v>38.908610000000003</v>
      </c>
      <c r="F107">
        <v>88.12</v>
      </c>
      <c r="H107" t="s">
        <v>249</v>
      </c>
      <c r="I107">
        <v>1</v>
      </c>
      <c r="J107">
        <v>1.1000000000000001</v>
      </c>
      <c r="M107" t="s">
        <v>218</v>
      </c>
      <c r="N107" t="s">
        <v>219</v>
      </c>
      <c r="O107">
        <v>13.9</v>
      </c>
      <c r="T107">
        <v>0.17</v>
      </c>
      <c r="W107" t="s">
        <v>220</v>
      </c>
      <c r="Z107">
        <f>J107/(215.1*D107)</f>
        <v>2.2728446717289116E-2</v>
      </c>
      <c r="AA107">
        <f>C107/(9.73*J107)</f>
        <v>7.6894328692889827E-2</v>
      </c>
      <c r="AB107">
        <f>AA107*Z107</f>
        <v>1.7476886525580621E-3</v>
      </c>
      <c r="AC107">
        <f>0.8409*K107*SQRT(Z107)</f>
        <v>0</v>
      </c>
    </row>
    <row r="108" spans="1:29">
      <c r="A108" t="s">
        <v>217</v>
      </c>
      <c r="B108">
        <v>0.252</v>
      </c>
      <c r="C108">
        <v>0.84199999999999997</v>
      </c>
      <c r="D108">
        <v>0.14000000000000001</v>
      </c>
      <c r="E108">
        <v>19.243158000000001</v>
      </c>
      <c r="F108">
        <v>88.55</v>
      </c>
      <c r="H108" t="s">
        <v>249</v>
      </c>
      <c r="I108">
        <v>1</v>
      </c>
      <c r="J108">
        <v>1.1000000000000001</v>
      </c>
      <c r="M108" t="s">
        <v>218</v>
      </c>
      <c r="N108" t="s">
        <v>219</v>
      </c>
      <c r="O108">
        <v>13.9</v>
      </c>
      <c r="T108">
        <v>0.17</v>
      </c>
      <c r="W108" t="s">
        <v>217</v>
      </c>
      <c r="Z108">
        <f>J108/(215.1*D108)</f>
        <v>3.6527860795643227E-2</v>
      </c>
      <c r="AA108">
        <f>C108/(9.73*J108)</f>
        <v>7.8669531906941967E-2</v>
      </c>
      <c r="AB108">
        <f>AA108*Z108</f>
        <v>2.8736297103551895E-3</v>
      </c>
      <c r="AC108">
        <f>0.8409*K108*SQRT(Z108)</f>
        <v>0</v>
      </c>
    </row>
    <row r="109" spans="1:29">
      <c r="A109" t="s">
        <v>689</v>
      </c>
      <c r="B109">
        <v>0.60299999999999998</v>
      </c>
      <c r="C109">
        <v>1.419</v>
      </c>
      <c r="D109">
        <v>4.8300000000000003E-2</v>
      </c>
      <c r="E109">
        <v>3.5225399999999998</v>
      </c>
      <c r="F109">
        <v>84.07</v>
      </c>
      <c r="G109">
        <v>0</v>
      </c>
      <c r="H109" t="s">
        <v>249</v>
      </c>
      <c r="I109">
        <v>1.2130000000000001</v>
      </c>
      <c r="J109">
        <v>1.486</v>
      </c>
      <c r="M109" t="s">
        <v>707</v>
      </c>
      <c r="N109" t="s">
        <v>708</v>
      </c>
      <c r="O109">
        <v>13.9</v>
      </c>
      <c r="T109">
        <v>-5.5E-2</v>
      </c>
      <c r="W109" t="s">
        <v>689</v>
      </c>
      <c r="Z109">
        <f>J109/(215.1*D109)</f>
        <v>0.14303136005882958</v>
      </c>
      <c r="AA109">
        <f>C109/(9.73*J109)</f>
        <v>9.8141060310759268E-2</v>
      </c>
      <c r="AB109">
        <f>AA109*Z109</f>
        <v>1.4037249333863518E-2</v>
      </c>
      <c r="AC109">
        <f>0.8409*K109*SQRT(Z109)</f>
        <v>0</v>
      </c>
    </row>
    <row r="110" spans="1:29">
      <c r="A110" t="s">
        <v>216</v>
      </c>
      <c r="B110">
        <v>0.95</v>
      </c>
      <c r="C110">
        <v>0.32740000000000002</v>
      </c>
      <c r="D110">
        <v>0.46200000000000002</v>
      </c>
      <c r="E110">
        <v>118.37774</v>
      </c>
      <c r="F110">
        <v>89.8</v>
      </c>
      <c r="G110">
        <v>0</v>
      </c>
      <c r="H110" t="s">
        <v>249</v>
      </c>
      <c r="I110">
        <v>0.95</v>
      </c>
      <c r="J110">
        <v>1.1000000000000001</v>
      </c>
      <c r="L110" t="s">
        <v>747</v>
      </c>
      <c r="M110" t="s">
        <v>210</v>
      </c>
      <c r="N110" t="s">
        <v>211</v>
      </c>
      <c r="O110">
        <v>13.7</v>
      </c>
      <c r="W110" t="s">
        <v>216</v>
      </c>
      <c r="Z110">
        <f>J110/(215.1*D110)</f>
        <v>1.1069048725952492E-2</v>
      </c>
      <c r="AA110">
        <f>C110/(9.73*J110)</f>
        <v>3.0589554330561524E-2</v>
      </c>
      <c r="AB110">
        <f>AA110*Z110</f>
        <v>3.3859726739015656E-4</v>
      </c>
      <c r="AC110">
        <f>0.8409*K110*SQRT(Z110)</f>
        <v>0</v>
      </c>
    </row>
    <row r="111" spans="1:29">
      <c r="A111" t="s">
        <v>215</v>
      </c>
      <c r="B111">
        <v>7.2370000000000004E-3</v>
      </c>
      <c r="C111">
        <v>0.23350000000000001</v>
      </c>
      <c r="D111">
        <v>0.25</v>
      </c>
      <c r="E111">
        <v>46.688760000000002</v>
      </c>
      <c r="F111">
        <v>89.4</v>
      </c>
      <c r="G111">
        <v>0</v>
      </c>
      <c r="H111" t="s">
        <v>249</v>
      </c>
      <c r="I111">
        <v>0.95</v>
      </c>
      <c r="J111">
        <v>1.1000000000000001</v>
      </c>
      <c r="L111" t="s">
        <v>747</v>
      </c>
      <c r="M111" t="s">
        <v>210</v>
      </c>
      <c r="N111" t="s">
        <v>211</v>
      </c>
      <c r="O111">
        <v>13.7</v>
      </c>
      <c r="W111" t="s">
        <v>215</v>
      </c>
      <c r="Z111">
        <f>J111/(215.1*D111)</f>
        <v>2.0455602045560208E-2</v>
      </c>
      <c r="AA111">
        <f>C111/(9.73*J111)</f>
        <v>2.1816313183219659E-2</v>
      </c>
      <c r="AB111">
        <f>AA111*Z111</f>
        <v>4.4626582057725019E-4</v>
      </c>
      <c r="AC111">
        <f>0.8409*K111*SQRT(Z111)</f>
        <v>0</v>
      </c>
    </row>
    <row r="112" spans="1:29">
      <c r="A112" t="s">
        <v>214</v>
      </c>
      <c r="B112">
        <v>2.6429999999999999E-2</v>
      </c>
      <c r="C112">
        <v>0.40429999999999999</v>
      </c>
      <c r="D112">
        <v>0.19400000000000001</v>
      </c>
      <c r="E112">
        <v>31.995899999999999</v>
      </c>
      <c r="F112">
        <v>88.8</v>
      </c>
      <c r="G112">
        <v>0</v>
      </c>
      <c r="H112" t="s">
        <v>249</v>
      </c>
      <c r="I112">
        <v>0.95</v>
      </c>
      <c r="J112">
        <v>1.1000000000000001</v>
      </c>
      <c r="L112" t="s">
        <v>747</v>
      </c>
      <c r="M112" t="s">
        <v>210</v>
      </c>
      <c r="N112" t="s">
        <v>211</v>
      </c>
      <c r="O112">
        <v>13.7</v>
      </c>
      <c r="W112" t="s">
        <v>214</v>
      </c>
      <c r="Z112">
        <f>J112/(215.1*D112)</f>
        <v>2.636031191438171E-2</v>
      </c>
      <c r="AA112">
        <f>C112/(9.73*J112)</f>
        <v>3.7774455760067265E-2</v>
      </c>
      <c r="AB112">
        <f>AA112*Z112</f>
        <v>9.9574643623138591E-4</v>
      </c>
      <c r="AC112">
        <f>0.8409*K112*SQRT(Z112)</f>
        <v>0</v>
      </c>
    </row>
    <row r="113" spans="1:29">
      <c r="A113" t="s">
        <v>213</v>
      </c>
      <c r="B113">
        <v>1.9189999999999999E-2</v>
      </c>
      <c r="C113">
        <v>0.30680000000000002</v>
      </c>
      <c r="D113">
        <v>0.159</v>
      </c>
      <c r="E113">
        <v>22.687190000000001</v>
      </c>
      <c r="F113">
        <v>89.3</v>
      </c>
      <c r="G113">
        <v>0</v>
      </c>
      <c r="H113" t="s">
        <v>249</v>
      </c>
      <c r="I113">
        <v>0.95</v>
      </c>
      <c r="J113">
        <v>1.1000000000000001</v>
      </c>
      <c r="L113" t="s">
        <v>747</v>
      </c>
      <c r="M113" t="s">
        <v>210</v>
      </c>
      <c r="N113" t="s">
        <v>211</v>
      </c>
      <c r="O113">
        <v>13.7</v>
      </c>
      <c r="W113" t="s">
        <v>213</v>
      </c>
      <c r="Z113">
        <f>J113/(215.1*D113)</f>
        <v>3.2162896298050643E-2</v>
      </c>
      <c r="AA113">
        <f>C113/(9.73*J113)</f>
        <v>2.8664860319536578E-2</v>
      </c>
      <c r="AB113">
        <f>AA113*Z113</f>
        <v>9.2194492985536182E-4</v>
      </c>
      <c r="AC113">
        <f>0.8409*K113*SQRT(Z113)</f>
        <v>0</v>
      </c>
    </row>
    <row r="114" spans="1:29">
      <c r="A114" t="s">
        <v>212</v>
      </c>
      <c r="B114">
        <v>4.2500000000000003E-2</v>
      </c>
      <c r="C114">
        <v>0.28175</v>
      </c>
      <c r="D114">
        <v>0.106</v>
      </c>
      <c r="E114">
        <v>13.02502</v>
      </c>
      <c r="F114">
        <v>89</v>
      </c>
      <c r="G114">
        <v>0</v>
      </c>
      <c r="H114" t="s">
        <v>249</v>
      </c>
      <c r="I114">
        <v>0.95</v>
      </c>
      <c r="J114">
        <v>1.1000000000000001</v>
      </c>
      <c r="L114" t="s">
        <v>747</v>
      </c>
      <c r="M114" t="s">
        <v>210</v>
      </c>
      <c r="N114" t="s">
        <v>211</v>
      </c>
      <c r="O114">
        <v>13.7</v>
      </c>
      <c r="W114" t="s">
        <v>212</v>
      </c>
      <c r="Z114">
        <f>J114/(215.1*D114)</f>
        <v>4.8244344447075961E-2</v>
      </c>
      <c r="AA114">
        <f>C114/(9.73*J114)</f>
        <v>2.6324395029430996E-2</v>
      </c>
      <c r="AB114">
        <f>AA114*Z114</f>
        <v>1.2700031811607633E-3</v>
      </c>
      <c r="AC114">
        <f>0.8409*K114*SQRT(Z114)</f>
        <v>0</v>
      </c>
    </row>
    <row r="115" spans="1:29">
      <c r="A115" t="s">
        <v>209</v>
      </c>
      <c r="B115">
        <v>1.353E-2</v>
      </c>
      <c r="C115">
        <v>0.1762</v>
      </c>
      <c r="D115">
        <v>9.0999999999999998E-2</v>
      </c>
      <c r="E115">
        <v>10.303750000000001</v>
      </c>
      <c r="F115">
        <v>88.5</v>
      </c>
      <c r="G115">
        <v>0</v>
      </c>
      <c r="H115" t="s">
        <v>249</v>
      </c>
      <c r="I115">
        <v>0.95</v>
      </c>
      <c r="J115">
        <v>1.1000000000000001</v>
      </c>
      <c r="L115" t="s">
        <v>747</v>
      </c>
      <c r="M115" t="s">
        <v>210</v>
      </c>
      <c r="N115" t="s">
        <v>211</v>
      </c>
      <c r="O115">
        <v>13.7</v>
      </c>
      <c r="W115" t="s">
        <v>209</v>
      </c>
      <c r="Z115">
        <f>J115/(215.1*D115)</f>
        <v>5.6196708916374197E-2</v>
      </c>
      <c r="AA115">
        <f>C115/(9.73*J115)</f>
        <v>1.646267401663085E-2</v>
      </c>
      <c r="AB115">
        <f>AA115*Z115</f>
        <v>9.2514809969776067E-4</v>
      </c>
      <c r="AC115">
        <f>0.8409*K115*SQRT(Z115)</f>
        <v>0</v>
      </c>
    </row>
    <row r="116" spans="1:29">
      <c r="A116" t="s">
        <v>185</v>
      </c>
      <c r="B116">
        <v>3.94</v>
      </c>
      <c r="C116">
        <v>0.92100000000000004</v>
      </c>
      <c r="D116">
        <v>0.44900000000000001</v>
      </c>
      <c r="E116">
        <v>111.43637</v>
      </c>
      <c r="F116">
        <v>89.284999999999997</v>
      </c>
      <c r="G116">
        <v>0.93366000000000005</v>
      </c>
      <c r="H116" t="s">
        <v>249</v>
      </c>
      <c r="I116">
        <v>0.98</v>
      </c>
      <c r="J116">
        <v>0.98</v>
      </c>
      <c r="L116" t="s">
        <v>583</v>
      </c>
      <c r="M116" t="s">
        <v>411</v>
      </c>
      <c r="N116" t="s">
        <v>412</v>
      </c>
      <c r="O116">
        <v>8.93</v>
      </c>
      <c r="T116">
        <v>0.43</v>
      </c>
      <c r="W116" t="s">
        <v>410</v>
      </c>
      <c r="Z116">
        <f>J116/(215.1*D116)</f>
        <v>1.0147038876619255E-2</v>
      </c>
      <c r="AA116">
        <f>C116/(9.73*J116)</f>
        <v>9.6587453069614276E-2</v>
      </c>
      <c r="AB116">
        <f>AA116*Z116</f>
        <v>9.8007664129101386E-4</v>
      </c>
      <c r="AC116">
        <f>0.8409*K116*SQRT(Z116)</f>
        <v>0</v>
      </c>
    </row>
    <row r="117" spans="1:29">
      <c r="A117" t="s">
        <v>464</v>
      </c>
      <c r="B117">
        <v>3.94</v>
      </c>
      <c r="C117">
        <v>0.92100000000000004</v>
      </c>
      <c r="D117">
        <v>0.44900000000000001</v>
      </c>
      <c r="E117">
        <v>111.43637</v>
      </c>
      <c r="F117">
        <v>89.284999999999997</v>
      </c>
      <c r="G117">
        <v>0.93366000000000005</v>
      </c>
      <c r="I117">
        <v>0.9</v>
      </c>
      <c r="J117">
        <v>0.98</v>
      </c>
      <c r="L117" t="s">
        <v>583</v>
      </c>
      <c r="M117" t="s">
        <v>411</v>
      </c>
      <c r="N117" t="s">
        <v>412</v>
      </c>
      <c r="O117">
        <v>8.93</v>
      </c>
      <c r="P117">
        <v>20</v>
      </c>
      <c r="Q117">
        <v>20</v>
      </c>
      <c r="R117">
        <v>20</v>
      </c>
      <c r="S117">
        <v>20</v>
      </c>
      <c r="T117">
        <v>0.43</v>
      </c>
      <c r="W117" t="s">
        <v>410</v>
      </c>
      <c r="X117">
        <v>7.6909999999999999E-3</v>
      </c>
      <c r="Y117">
        <v>58.38</v>
      </c>
      <c r="Z117">
        <f>J117/(215.1*D117)</f>
        <v>1.0147038876619255E-2</v>
      </c>
      <c r="AA117">
        <f>C117/(9.73*J117)</f>
        <v>9.6587453069614276E-2</v>
      </c>
      <c r="AB117">
        <f>AA117*Z117</f>
        <v>9.8007664129101386E-4</v>
      </c>
      <c r="AC117">
        <f>0.8409*K117*SQRT(Z117)</f>
        <v>0</v>
      </c>
    </row>
    <row r="118" spans="1:29">
      <c r="A118" t="s">
        <v>184</v>
      </c>
      <c r="B118">
        <v>0.71399999999999997</v>
      </c>
      <c r="C118">
        <v>1.38</v>
      </c>
      <c r="D118">
        <v>4.7469999999999998E-2</v>
      </c>
      <c r="E118">
        <v>3.5247485900000002</v>
      </c>
      <c r="F118">
        <v>86.59</v>
      </c>
      <c r="G118">
        <v>1.4E-2</v>
      </c>
      <c r="H118" t="s">
        <v>249</v>
      </c>
      <c r="I118">
        <v>1.1479999999999999</v>
      </c>
      <c r="J118">
        <v>1.1459999999999999</v>
      </c>
      <c r="L118" t="s">
        <v>407</v>
      </c>
      <c r="M118" t="s">
        <v>408</v>
      </c>
      <c r="N118" t="s">
        <v>409</v>
      </c>
      <c r="O118">
        <v>7.65</v>
      </c>
      <c r="T118">
        <v>0.02</v>
      </c>
      <c r="W118" t="s">
        <v>406</v>
      </c>
      <c r="Z118">
        <f>J118/(215.1*D118)</f>
        <v>0.11223413804035082</v>
      </c>
      <c r="AA118">
        <f>C118/(9.73*J118)</f>
        <v>0.12376037838390469</v>
      </c>
      <c r="AB118">
        <f>AA118*Z118</f>
        <v>1.3890139391465208E-2</v>
      </c>
      <c r="AC118">
        <f>0.8409*K118*SQRT(Z118)</f>
        <v>0</v>
      </c>
    </row>
    <row r="119" spans="1:29">
      <c r="A119" t="s">
        <v>463</v>
      </c>
      <c r="B119">
        <v>0.64</v>
      </c>
      <c r="C119">
        <v>1.38</v>
      </c>
      <c r="D119">
        <v>4.7469999999999998E-2</v>
      </c>
      <c r="E119">
        <v>3.5247485900000002</v>
      </c>
      <c r="F119">
        <v>86.677000000000007</v>
      </c>
      <c r="G119">
        <v>7.0000000000000007E-2</v>
      </c>
      <c r="I119">
        <v>1</v>
      </c>
      <c r="J119">
        <v>1.1459999999999999</v>
      </c>
      <c r="L119" t="s">
        <v>407</v>
      </c>
      <c r="M119" t="s">
        <v>408</v>
      </c>
      <c r="N119" t="s">
        <v>409</v>
      </c>
      <c r="O119">
        <v>7.65</v>
      </c>
      <c r="P119">
        <v>20</v>
      </c>
      <c r="Q119">
        <v>20</v>
      </c>
      <c r="R119">
        <v>20</v>
      </c>
      <c r="S119">
        <v>20</v>
      </c>
      <c r="T119">
        <v>0.04</v>
      </c>
      <c r="V119">
        <v>9</v>
      </c>
      <c r="W119" t="s">
        <v>406</v>
      </c>
      <c r="X119">
        <v>1.01E-3</v>
      </c>
      <c r="Y119">
        <v>47</v>
      </c>
      <c r="Z119">
        <f>J119/(215.1*D119)</f>
        <v>0.11223413804035082</v>
      </c>
      <c r="AA119">
        <f>C119/(9.73*J119)</f>
        <v>0.12376037838390469</v>
      </c>
      <c r="AB119">
        <f>AA119*Z119</f>
        <v>1.3890139391465208E-2</v>
      </c>
      <c r="AC119">
        <f>0.8409*K119*SQRT(Z119)</f>
        <v>0</v>
      </c>
    </row>
    <row r="120" spans="1:29">
      <c r="A120" t="s">
        <v>183</v>
      </c>
      <c r="B120">
        <v>1.1379999999999999</v>
      </c>
      <c r="C120">
        <v>1.1779999999999999</v>
      </c>
      <c r="D120">
        <v>3.1419999999999997E-2</v>
      </c>
      <c r="E120">
        <v>2.2185731199999998</v>
      </c>
      <c r="F120">
        <v>85.51</v>
      </c>
      <c r="G120">
        <v>4.1000000000000003E-3</v>
      </c>
      <c r="H120" t="s">
        <v>249</v>
      </c>
      <c r="I120">
        <v>0.8</v>
      </c>
      <c r="J120">
        <v>0.78800000000000003</v>
      </c>
      <c r="L120" t="s">
        <v>403</v>
      </c>
      <c r="M120" t="s">
        <v>404</v>
      </c>
      <c r="N120" t="s">
        <v>405</v>
      </c>
      <c r="O120">
        <v>7.67</v>
      </c>
      <c r="T120">
        <v>-0.03</v>
      </c>
      <c r="W120" t="s">
        <v>402</v>
      </c>
      <c r="Z120">
        <f>J120/(215.1*D120)</f>
        <v>0.11659491936159254</v>
      </c>
      <c r="AA120">
        <f>C120/(9.73*J120)</f>
        <v>0.15364068426187258</v>
      </c>
      <c r="AB120">
        <f>AA120*Z120</f>
        <v>1.7913723192172933E-2</v>
      </c>
      <c r="AC120">
        <f>0.8409*K120*SQRT(Z120)</f>
        <v>0</v>
      </c>
    </row>
    <row r="121" spans="1:29">
      <c r="A121" t="s">
        <v>182</v>
      </c>
      <c r="B121">
        <v>3.1909999999999998</v>
      </c>
      <c r="C121">
        <v>1.095</v>
      </c>
      <c r="D121">
        <v>0.1623</v>
      </c>
      <c r="E121">
        <v>21.2163979</v>
      </c>
      <c r="F121">
        <v>86.49</v>
      </c>
      <c r="G121">
        <v>0.67679999999999996</v>
      </c>
      <c r="H121" t="s">
        <v>249</v>
      </c>
      <c r="I121">
        <v>1.2749999999999999</v>
      </c>
      <c r="J121">
        <v>1.508</v>
      </c>
      <c r="L121" t="s">
        <v>399</v>
      </c>
      <c r="M121" t="s">
        <v>400</v>
      </c>
      <c r="N121" t="s">
        <v>401</v>
      </c>
      <c r="O121">
        <v>8.17</v>
      </c>
      <c r="T121">
        <v>0.24</v>
      </c>
      <c r="W121" t="s">
        <v>398</v>
      </c>
      <c r="Z121">
        <f>J121/(215.1*D121)</f>
        <v>4.3195888484715159E-2</v>
      </c>
      <c r="AA121">
        <f>C121/(9.73*J121)</f>
        <v>7.4627679440380998E-2</v>
      </c>
      <c r="AB121">
        <f>AA121*Z121</f>
        <v>3.2236089189797679E-3</v>
      </c>
      <c r="AC121">
        <f>0.8409*K121*SQRT(Z121)</f>
        <v>0</v>
      </c>
    </row>
    <row r="122" spans="1:29">
      <c r="A122" t="s">
        <v>395</v>
      </c>
      <c r="B122">
        <v>3.2120000000000002</v>
      </c>
      <c r="C122">
        <v>1.0229999999999999</v>
      </c>
      <c r="D122">
        <v>0.1623</v>
      </c>
      <c r="E122">
        <v>21.21688</v>
      </c>
      <c r="F122">
        <v>86.2</v>
      </c>
      <c r="G122">
        <v>0.67530000000000001</v>
      </c>
      <c r="I122">
        <v>1.24</v>
      </c>
      <c r="J122">
        <v>1.446</v>
      </c>
      <c r="L122" t="s">
        <v>399</v>
      </c>
      <c r="M122" t="s">
        <v>400</v>
      </c>
      <c r="N122" t="s">
        <v>401</v>
      </c>
      <c r="O122">
        <v>8.17</v>
      </c>
      <c r="P122">
        <v>20</v>
      </c>
      <c r="Q122">
        <v>20</v>
      </c>
      <c r="R122">
        <v>20</v>
      </c>
      <c r="S122">
        <v>20</v>
      </c>
      <c r="T122">
        <v>0.24</v>
      </c>
      <c r="W122" t="s">
        <v>398</v>
      </c>
      <c r="X122">
        <v>2.0739999999999999E-3</v>
      </c>
      <c r="Y122">
        <v>78.239999999999995</v>
      </c>
      <c r="Z122">
        <f>J122/(215.1*D122)</f>
        <v>4.1419930204839597E-2</v>
      </c>
      <c r="AA122">
        <f>C122/(9.73*J122)</f>
        <v>7.2710059575339131E-2</v>
      </c>
      <c r="AB122">
        <f>AA122*Z122</f>
        <v>3.0116455928002757E-3</v>
      </c>
      <c r="AC122">
        <f>0.8409*K122*SQRT(Z122)</f>
        <v>0</v>
      </c>
    </row>
    <row r="123" spans="1:29">
      <c r="A123" t="s">
        <v>181</v>
      </c>
      <c r="B123">
        <v>0.35599999999999998</v>
      </c>
      <c r="C123">
        <v>0.71799999999999997</v>
      </c>
      <c r="D123">
        <v>4.2880000000000001E-2</v>
      </c>
      <c r="E123">
        <v>2.8758887</v>
      </c>
      <c r="F123">
        <v>85.3</v>
      </c>
      <c r="G123">
        <v>0</v>
      </c>
      <c r="H123" t="s">
        <v>249</v>
      </c>
      <c r="I123">
        <v>1.3</v>
      </c>
      <c r="J123">
        <v>1.4970000000000001</v>
      </c>
      <c r="L123" t="s">
        <v>433</v>
      </c>
      <c r="M123" t="s">
        <v>434</v>
      </c>
      <c r="N123" t="s">
        <v>397</v>
      </c>
      <c r="O123">
        <v>8.15</v>
      </c>
      <c r="T123">
        <v>0.36</v>
      </c>
      <c r="W123" t="s">
        <v>432</v>
      </c>
      <c r="Z123">
        <f>J123/(215.1*D123)</f>
        <v>0.16230302462582485</v>
      </c>
      <c r="AA123">
        <f>C123/(9.73*J123)</f>
        <v>4.9293516804077488E-2</v>
      </c>
      <c r="AB123">
        <f>AA123*Z123</f>
        <v>8.0004868717456993E-3</v>
      </c>
      <c r="AC123">
        <f>0.8409*K123*SQRT(Z123)</f>
        <v>0</v>
      </c>
    </row>
    <row r="124" spans="1:29">
      <c r="A124" t="s">
        <v>394</v>
      </c>
      <c r="B124">
        <v>0.35599999999999998</v>
      </c>
      <c r="C124">
        <v>0.61</v>
      </c>
      <c r="D124">
        <v>4.2880000000000001E-2</v>
      </c>
      <c r="E124">
        <v>2.8758887</v>
      </c>
      <c r="F124">
        <v>85.3</v>
      </c>
      <c r="G124">
        <v>0</v>
      </c>
      <c r="I124">
        <v>1.3</v>
      </c>
      <c r="J124">
        <v>1.4970000000000001</v>
      </c>
      <c r="L124" t="s">
        <v>433</v>
      </c>
      <c r="M124" t="s">
        <v>434</v>
      </c>
      <c r="N124" t="s">
        <v>397</v>
      </c>
      <c r="O124">
        <v>8.15</v>
      </c>
      <c r="P124">
        <v>20</v>
      </c>
      <c r="Q124">
        <v>20</v>
      </c>
      <c r="R124">
        <v>20</v>
      </c>
      <c r="S124">
        <v>20</v>
      </c>
      <c r="T124">
        <v>0.36</v>
      </c>
      <c r="V124">
        <v>12</v>
      </c>
      <c r="W124" t="s">
        <v>432</v>
      </c>
      <c r="X124">
        <v>5.4299999999999997E-4</v>
      </c>
      <c r="Y124">
        <v>78.900000000000006</v>
      </c>
      <c r="Z124">
        <f>J124/(215.1*D124)</f>
        <v>0.16230302462582485</v>
      </c>
      <c r="AA124">
        <f>C124/(9.73*J124)</f>
        <v>4.1878893106528231E-2</v>
      </c>
      <c r="AB124">
        <f>AA124*Z124</f>
        <v>6.7970710191711387E-3</v>
      </c>
      <c r="AC124">
        <f>0.8409*K124*SQRT(Z124)</f>
        <v>0</v>
      </c>
    </row>
    <row r="125" spans="1:29">
      <c r="A125" t="s">
        <v>387</v>
      </c>
      <c r="B125">
        <v>0.78</v>
      </c>
      <c r="C125">
        <v>1.4</v>
      </c>
      <c r="D125">
        <v>5.2999999999999999E-2</v>
      </c>
      <c r="E125">
        <v>3.9228139999999998</v>
      </c>
      <c r="F125">
        <v>86.5</v>
      </c>
      <c r="G125">
        <v>0</v>
      </c>
      <c r="I125">
        <v>1.28</v>
      </c>
      <c r="J125">
        <v>1.32</v>
      </c>
      <c r="L125" t="s">
        <v>838</v>
      </c>
      <c r="M125" t="s">
        <v>430</v>
      </c>
      <c r="N125" t="s">
        <v>431</v>
      </c>
      <c r="O125">
        <v>20</v>
      </c>
      <c r="P125">
        <v>20</v>
      </c>
      <c r="Q125">
        <v>11.27</v>
      </c>
      <c r="R125">
        <v>11.04</v>
      </c>
      <c r="S125">
        <v>11.02</v>
      </c>
      <c r="T125">
        <v>0.12</v>
      </c>
      <c r="W125" t="s">
        <v>429</v>
      </c>
      <c r="X125">
        <v>1.1E-4</v>
      </c>
      <c r="Y125">
        <v>480</v>
      </c>
      <c r="Z125">
        <f>J125/(215.1*D125)</f>
        <v>0.11578642667298229</v>
      </c>
      <c r="AA125">
        <f>C125/(9.73*J125)</f>
        <v>0.10900370612600828</v>
      </c>
      <c r="AB125">
        <f>AA125*Z125</f>
        <v>1.2621149626442368E-2</v>
      </c>
      <c r="AC125">
        <f>0.8409*K125*SQRT(Z125)</f>
        <v>0</v>
      </c>
    </row>
    <row r="126" spans="1:29">
      <c r="A126" t="s">
        <v>469</v>
      </c>
      <c r="B126">
        <v>1.52</v>
      </c>
      <c r="C126">
        <v>1.5</v>
      </c>
      <c r="D126">
        <v>4.87E-2</v>
      </c>
      <c r="E126">
        <v>3.0763199999999999</v>
      </c>
      <c r="F126">
        <v>87.8</v>
      </c>
      <c r="G126">
        <v>0</v>
      </c>
      <c r="H126" t="s">
        <v>249</v>
      </c>
      <c r="I126">
        <v>1.28</v>
      </c>
      <c r="J126">
        <v>1.58</v>
      </c>
      <c r="M126" t="s">
        <v>427</v>
      </c>
      <c r="N126" t="s">
        <v>428</v>
      </c>
      <c r="O126">
        <v>10.17</v>
      </c>
      <c r="T126">
        <v>0.01</v>
      </c>
      <c r="W126" t="s">
        <v>469</v>
      </c>
      <c r="Z126">
        <f>J126/(215.1*D126)</f>
        <v>0.15082999454911855</v>
      </c>
      <c r="AA126">
        <f>C126/(9.73*J126)</f>
        <v>9.7571129353298536E-2</v>
      </c>
      <c r="AB126">
        <f>AA126*Z126</f>
        <v>1.471665290850936E-2</v>
      </c>
      <c r="AC126">
        <f>0.8409*K126*SQRT(Z126)</f>
        <v>0</v>
      </c>
    </row>
    <row r="127" spans="1:29">
      <c r="A127" t="s">
        <v>384</v>
      </c>
      <c r="B127">
        <v>1.0569999999999999</v>
      </c>
      <c r="C127">
        <v>1.33</v>
      </c>
      <c r="D127">
        <v>5.2350000000000001E-2</v>
      </c>
      <c r="E127">
        <v>3.8529849999999999</v>
      </c>
      <c r="F127">
        <v>85.51</v>
      </c>
      <c r="G127">
        <v>0</v>
      </c>
      <c r="I127">
        <v>1.29</v>
      </c>
      <c r="J127">
        <v>1.46</v>
      </c>
      <c r="L127" t="s">
        <v>838</v>
      </c>
      <c r="M127" t="s">
        <v>672</v>
      </c>
      <c r="N127" t="s">
        <v>673</v>
      </c>
      <c r="O127">
        <v>10.5</v>
      </c>
      <c r="P127">
        <v>10.6</v>
      </c>
      <c r="Q127">
        <v>20</v>
      </c>
      <c r="R127">
        <v>20</v>
      </c>
      <c r="S127">
        <v>20</v>
      </c>
      <c r="T127">
        <v>-0.13</v>
      </c>
      <c r="W127" t="s">
        <v>671</v>
      </c>
      <c r="X127">
        <v>2.6200000000000003E-4</v>
      </c>
      <c r="Y127">
        <v>200</v>
      </c>
      <c r="Z127">
        <f>J127/(215.1*D127)</f>
        <v>0.1296569375120166</v>
      </c>
      <c r="AA127">
        <f>C127/(9.73*J127)</f>
        <v>9.3623731152064654E-2</v>
      </c>
      <c r="AB127">
        <f>AA127*Z127</f>
        <v>1.2138966259625088E-2</v>
      </c>
      <c r="AC127">
        <f>0.8409*K127*SQRT(Z127)</f>
        <v>0</v>
      </c>
    </row>
    <row r="128" spans="1:29">
      <c r="A128" t="s">
        <v>383</v>
      </c>
      <c r="B128">
        <v>1.06</v>
      </c>
      <c r="C128">
        <v>1.26</v>
      </c>
      <c r="D128">
        <v>4.0750000000000001E-2</v>
      </c>
      <c r="E128">
        <v>2.7884910000000001</v>
      </c>
      <c r="F128">
        <v>86.75</v>
      </c>
      <c r="G128">
        <v>0</v>
      </c>
      <c r="I128">
        <v>1.1599999999999999</v>
      </c>
      <c r="J128">
        <v>1.167</v>
      </c>
      <c r="M128" t="s">
        <v>669</v>
      </c>
      <c r="N128" t="s">
        <v>670</v>
      </c>
      <c r="O128">
        <v>12</v>
      </c>
      <c r="P128">
        <v>11.3</v>
      </c>
      <c r="Q128">
        <v>20</v>
      </c>
      <c r="R128">
        <v>20</v>
      </c>
      <c r="S128">
        <v>20</v>
      </c>
      <c r="T128">
        <v>0.24</v>
      </c>
      <c r="W128" t="s">
        <v>668</v>
      </c>
      <c r="X128">
        <v>1.2E-4</v>
      </c>
      <c r="Y128">
        <v>340</v>
      </c>
      <c r="Z128">
        <f>J128/(215.1*D128)</f>
        <v>0.13313824644265898</v>
      </c>
      <c r="AA128">
        <f>C128/(9.73*J128)</f>
        <v>0.11096521240591074</v>
      </c>
      <c r="AB128">
        <f>AA128*Z128</f>
        <v>1.4773713795860144E-2</v>
      </c>
      <c r="AC128">
        <f>0.8409*K128*SQRT(Z128)</f>
        <v>0</v>
      </c>
    </row>
    <row r="129" spans="1:29">
      <c r="A129" t="s">
        <v>468</v>
      </c>
      <c r="B129">
        <v>0.68</v>
      </c>
      <c r="C129">
        <v>1.27</v>
      </c>
      <c r="D129">
        <v>4.4600000000000001E-2</v>
      </c>
      <c r="E129">
        <v>3.0565114000000002</v>
      </c>
      <c r="F129">
        <v>89.67</v>
      </c>
      <c r="G129">
        <v>0</v>
      </c>
      <c r="H129" t="s">
        <v>249</v>
      </c>
      <c r="I129">
        <v>1.26</v>
      </c>
      <c r="J129">
        <v>1.59</v>
      </c>
      <c r="L129" t="s">
        <v>838</v>
      </c>
      <c r="M129" t="s">
        <v>666</v>
      </c>
      <c r="N129" t="s">
        <v>667</v>
      </c>
      <c r="O129">
        <v>11.2</v>
      </c>
      <c r="T129">
        <v>0.24</v>
      </c>
      <c r="W129" t="s">
        <v>468</v>
      </c>
      <c r="Z129">
        <f>J129/(215.1*D129)</f>
        <v>0.16573790895047252</v>
      </c>
      <c r="AA129">
        <f>C129/(9.73*J129)</f>
        <v>8.2090661702443973E-2</v>
      </c>
      <c r="AB129">
        <f>AA129*Z129</f>
        <v>1.3605534614923701E-2</v>
      </c>
      <c r="AC129">
        <f>0.8409*K129*SQRT(Z129)</f>
        <v>0</v>
      </c>
    </row>
    <row r="130" spans="1:29">
      <c r="A130" t="s">
        <v>382</v>
      </c>
      <c r="B130">
        <v>0.68</v>
      </c>
      <c r="C130">
        <v>1.27</v>
      </c>
      <c r="D130">
        <v>4.4600000000000001E-2</v>
      </c>
      <c r="E130">
        <v>3.0565359999999999</v>
      </c>
      <c r="F130">
        <v>89.9</v>
      </c>
      <c r="G130">
        <v>0</v>
      </c>
      <c r="I130">
        <v>1.26</v>
      </c>
      <c r="J130">
        <v>1.59</v>
      </c>
      <c r="L130" t="s">
        <v>838</v>
      </c>
      <c r="M130" t="s">
        <v>666</v>
      </c>
      <c r="N130" t="s">
        <v>667</v>
      </c>
      <c r="O130">
        <v>11.2</v>
      </c>
      <c r="P130">
        <v>20</v>
      </c>
      <c r="Q130">
        <v>20</v>
      </c>
      <c r="R130">
        <v>20</v>
      </c>
      <c r="S130">
        <v>20</v>
      </c>
      <c r="T130">
        <v>0.24</v>
      </c>
      <c r="W130" t="s">
        <v>665</v>
      </c>
      <c r="X130">
        <v>1.44E-4</v>
      </c>
      <c r="Y130">
        <v>310</v>
      </c>
      <c r="Z130">
        <f>J130/(215.1*D130)</f>
        <v>0.16573790895047252</v>
      </c>
      <c r="AA130">
        <f>C130/(9.73*J130)</f>
        <v>8.2090661702443973E-2</v>
      </c>
      <c r="AB130">
        <f>AA130*Z130</f>
        <v>1.3605534614923701E-2</v>
      </c>
      <c r="AC130">
        <f>0.8409*K130*SQRT(Z130)</f>
        <v>0</v>
      </c>
    </row>
    <row r="131" spans="1:29">
      <c r="A131" t="s">
        <v>381</v>
      </c>
      <c r="B131">
        <v>0.59899999999999998</v>
      </c>
      <c r="C131">
        <v>0.89</v>
      </c>
      <c r="D131">
        <v>3.8940000000000002E-2</v>
      </c>
      <c r="E131">
        <v>2.8997030000000001</v>
      </c>
      <c r="F131">
        <v>87.24</v>
      </c>
      <c r="G131">
        <v>0</v>
      </c>
      <c r="I131">
        <v>0.93600000000000005</v>
      </c>
      <c r="J131">
        <v>0.82399999999999995</v>
      </c>
      <c r="L131" t="s">
        <v>594</v>
      </c>
      <c r="M131" t="s">
        <v>423</v>
      </c>
      <c r="N131" t="s">
        <v>664</v>
      </c>
      <c r="O131">
        <v>11.86</v>
      </c>
      <c r="P131">
        <v>20</v>
      </c>
      <c r="Q131">
        <v>9.9359999999999999</v>
      </c>
      <c r="R131">
        <v>9.5419999999999998</v>
      </c>
      <c r="S131">
        <v>9.4480000000000004</v>
      </c>
      <c r="T131">
        <v>0.27</v>
      </c>
      <c r="W131" t="s">
        <v>593</v>
      </c>
      <c r="X131">
        <v>2.7799999999999998E-4</v>
      </c>
      <c r="Y131">
        <v>140</v>
      </c>
      <c r="Z131">
        <f>J131/(215.1*D131)</f>
        <v>9.8376383746215657E-2</v>
      </c>
      <c r="AA131">
        <f>C131/(9.73*J131)</f>
        <v>0.11100689490016864</v>
      </c>
      <c r="AB131">
        <f>AA131*Z131</f>
        <v>1.092045689117482E-2</v>
      </c>
      <c r="AC131">
        <f>0.8409*K131*SQRT(Z131)</f>
        <v>0</v>
      </c>
    </row>
    <row r="132" spans="1:29">
      <c r="A132" t="s">
        <v>467</v>
      </c>
      <c r="B132">
        <v>0.66</v>
      </c>
      <c r="C132">
        <v>1.0549999999999999</v>
      </c>
      <c r="D132">
        <v>4.0300000000000002E-2</v>
      </c>
      <c r="E132">
        <v>3.0395721</v>
      </c>
      <c r="F132">
        <v>84.98</v>
      </c>
      <c r="G132">
        <v>7.8E-2</v>
      </c>
      <c r="H132" t="s">
        <v>249</v>
      </c>
      <c r="I132">
        <v>0.94499999999999995</v>
      </c>
      <c r="J132">
        <v>0.89800000000000002</v>
      </c>
      <c r="L132" t="s">
        <v>645</v>
      </c>
      <c r="M132" t="s">
        <v>205</v>
      </c>
      <c r="N132" t="s">
        <v>206</v>
      </c>
      <c r="O132">
        <v>12.21</v>
      </c>
      <c r="T132">
        <v>0.28999999999999998</v>
      </c>
      <c r="W132" t="s">
        <v>180</v>
      </c>
      <c r="Z132">
        <f>J132/(215.1*D132)</f>
        <v>0.10359311209628391</v>
      </c>
      <c r="AA132">
        <f>C132/(9.73*J132)</f>
        <v>0.12074336712621628</v>
      </c>
      <c r="AB132">
        <f>AA132*Z132</f>
        <v>1.2508181165588885E-2</v>
      </c>
      <c r="AC132">
        <f>0.8409*K132*SQRT(Z132)</f>
        <v>0</v>
      </c>
    </row>
    <row r="133" spans="1:29">
      <c r="A133" t="s">
        <v>466</v>
      </c>
      <c r="B133">
        <v>5.8999999999999997E-2</v>
      </c>
      <c r="C133">
        <v>0.56499999999999995</v>
      </c>
      <c r="D133">
        <v>4.7899999999999998E-2</v>
      </c>
      <c r="E133">
        <v>4.2345160000000002</v>
      </c>
      <c r="F133">
        <v>88.6</v>
      </c>
      <c r="G133">
        <v>0.124</v>
      </c>
      <c r="H133" t="s">
        <v>249</v>
      </c>
      <c r="I133">
        <v>0.81599999999999995</v>
      </c>
      <c r="J133">
        <v>0.78800000000000003</v>
      </c>
      <c r="L133" t="s">
        <v>204</v>
      </c>
      <c r="O133">
        <v>11.74</v>
      </c>
      <c r="T133">
        <v>-0.04</v>
      </c>
      <c r="W133" t="s">
        <v>179</v>
      </c>
      <c r="Z133">
        <f>J133/(215.1*D133)</f>
        <v>7.6480425184576983E-2</v>
      </c>
      <c r="AA133">
        <f>C133/(9.73*J133)</f>
        <v>7.3690141432901521E-2</v>
      </c>
      <c r="AB133">
        <f>AA133*Z133</f>
        <v>5.6358533486999211E-3</v>
      </c>
      <c r="AC133">
        <f>0.8409*K133*SQRT(Z133)</f>
        <v>0</v>
      </c>
    </row>
    <row r="134" spans="1:29">
      <c r="A134" t="s">
        <v>261</v>
      </c>
      <c r="B134">
        <v>0.56699999999999995</v>
      </c>
      <c r="C134">
        <v>1.19</v>
      </c>
      <c r="D134">
        <v>4.6600000000000003E-2</v>
      </c>
      <c r="E134">
        <v>3.6528360000000002</v>
      </c>
      <c r="F134">
        <v>87.6</v>
      </c>
      <c r="G134">
        <v>3.2000000000000001E-2</v>
      </c>
      <c r="H134" t="s">
        <v>249</v>
      </c>
      <c r="I134">
        <v>1.01</v>
      </c>
      <c r="J134">
        <v>0.95899999999999996</v>
      </c>
      <c r="L134" t="s">
        <v>583</v>
      </c>
      <c r="M134" t="s">
        <v>202</v>
      </c>
      <c r="N134" t="s">
        <v>203</v>
      </c>
      <c r="O134">
        <v>13.19</v>
      </c>
      <c r="T134">
        <v>0.31</v>
      </c>
      <c r="W134" t="s">
        <v>178</v>
      </c>
      <c r="Z134">
        <f>J134/(215.1*D134)</f>
        <v>9.5673636176805674E-2</v>
      </c>
      <c r="AA134">
        <f>C134/(9.73*J134)</f>
        <v>0.12753092624961551</v>
      </c>
      <c r="AB134">
        <f>AA134*Z134</f>
        <v>1.2201347439296751E-2</v>
      </c>
      <c r="AC134">
        <f>0.8409*K134*SQRT(Z134)</f>
        <v>0</v>
      </c>
    </row>
    <row r="135" spans="1:29">
      <c r="A135" t="s">
        <v>260</v>
      </c>
      <c r="B135">
        <v>0.68500000000000005</v>
      </c>
      <c r="C135">
        <v>1.242</v>
      </c>
      <c r="D135">
        <v>4.65E-2</v>
      </c>
      <c r="E135">
        <v>3.3552399999999998</v>
      </c>
      <c r="F135">
        <v>88.6</v>
      </c>
      <c r="G135">
        <v>6.7000000000000004E-2</v>
      </c>
      <c r="H135" t="s">
        <v>249</v>
      </c>
      <c r="I135">
        <v>1.1910000000000001</v>
      </c>
      <c r="J135">
        <v>1.3169999999999999</v>
      </c>
      <c r="L135" t="s">
        <v>587</v>
      </c>
      <c r="M135" t="s">
        <v>200</v>
      </c>
      <c r="N135" t="s">
        <v>201</v>
      </c>
      <c r="O135">
        <v>11.82</v>
      </c>
      <c r="T135">
        <v>-0.16</v>
      </c>
      <c r="W135" t="s">
        <v>177</v>
      </c>
      <c r="Z135">
        <f>J135/(215.1*D135)</f>
        <v>0.13167169058652389</v>
      </c>
      <c r="AA135">
        <f>C135/(9.73*J135)</f>
        <v>9.6922136875595519E-2</v>
      </c>
      <c r="AB135">
        <f>AA135*Z135</f>
        <v>1.2761901617668131E-2</v>
      </c>
      <c r="AC135">
        <f>0.8409*K135*SQRT(Z135)</f>
        <v>0</v>
      </c>
    </row>
    <row r="136" spans="1:29">
      <c r="A136" t="s">
        <v>258</v>
      </c>
      <c r="B136">
        <v>2.1469999999999998</v>
      </c>
      <c r="C136">
        <v>1.08</v>
      </c>
      <c r="D136">
        <v>4.1399999999999999E-2</v>
      </c>
      <c r="E136">
        <v>3.2122199999999999</v>
      </c>
      <c r="F136">
        <v>86.9</v>
      </c>
      <c r="G136">
        <v>1.6E-2</v>
      </c>
      <c r="I136">
        <v>0.91600000000000004</v>
      </c>
      <c r="J136">
        <v>1.04</v>
      </c>
      <c r="L136" t="s">
        <v>583</v>
      </c>
      <c r="M136" t="s">
        <v>196</v>
      </c>
      <c r="N136" t="s">
        <v>197</v>
      </c>
      <c r="O136">
        <v>9.73</v>
      </c>
      <c r="T136">
        <v>0.24</v>
      </c>
      <c r="W136" t="s">
        <v>258</v>
      </c>
      <c r="Z136">
        <f>J136/(215.1*D136)</f>
        <v>0.11678648510860021</v>
      </c>
      <c r="AA136">
        <f>C136/(9.73*J136)</f>
        <v>0.10672780456953118</v>
      </c>
      <c r="AB136">
        <f>AA136*Z136</f>
        <v>1.2464365159033146E-2</v>
      </c>
      <c r="AC136">
        <f>0.8409*K136*SQRT(Z136)</f>
        <v>0</v>
      </c>
    </row>
    <row r="137" spans="1:29">
      <c r="A137" t="s">
        <v>257</v>
      </c>
      <c r="B137">
        <v>4.0629999999999997</v>
      </c>
      <c r="C137">
        <v>1.024</v>
      </c>
      <c r="D137">
        <v>4.9399999999999999E-2</v>
      </c>
      <c r="E137">
        <v>4.1244610000000002</v>
      </c>
      <c r="F137">
        <v>87.2</v>
      </c>
      <c r="G137">
        <v>0.22800000000000001</v>
      </c>
      <c r="I137">
        <v>0.94699999999999995</v>
      </c>
      <c r="J137">
        <v>1.105</v>
      </c>
      <c r="L137" t="s">
        <v>193</v>
      </c>
      <c r="M137" t="s">
        <v>194</v>
      </c>
      <c r="N137" t="s">
        <v>195</v>
      </c>
      <c r="O137">
        <v>11.46</v>
      </c>
      <c r="T137">
        <v>0.01</v>
      </c>
      <c r="W137" t="s">
        <v>257</v>
      </c>
      <c r="Z137">
        <f>J137/(215.1*D137)</f>
        <v>0.1039907998727642</v>
      </c>
      <c r="AA137">
        <f>C137/(9.73*J137)</f>
        <v>9.5241195537429144E-2</v>
      </c>
      <c r="AB137">
        <f>AA137*Z137</f>
        <v>9.9042081047755973E-3</v>
      </c>
      <c r="AC137">
        <f>0.8409*K137*SQRT(Z137)</f>
        <v>0</v>
      </c>
    </row>
    <row r="138" spans="1:29">
      <c r="A138" t="s">
        <v>256</v>
      </c>
      <c r="B138">
        <v>8.74</v>
      </c>
      <c r="C138">
        <v>0.95099999999999996</v>
      </c>
      <c r="D138">
        <v>6.7400000000000002E-2</v>
      </c>
      <c r="E138">
        <v>5.6334729000000001</v>
      </c>
      <c r="F138">
        <v>90</v>
      </c>
      <c r="G138">
        <v>0.5171</v>
      </c>
      <c r="H138" t="s">
        <v>249</v>
      </c>
      <c r="I138">
        <v>1.36</v>
      </c>
      <c r="J138">
        <v>1.64</v>
      </c>
      <c r="L138" t="s">
        <v>587</v>
      </c>
      <c r="M138" t="s">
        <v>591</v>
      </c>
      <c r="N138" t="s">
        <v>592</v>
      </c>
      <c r="O138">
        <v>8.7100000000000009</v>
      </c>
      <c r="T138">
        <v>0.14000000000000001</v>
      </c>
      <c r="W138" t="s">
        <v>256</v>
      </c>
      <c r="Z138">
        <f>J138/(215.1*D138)</f>
        <v>0.11312107956136611</v>
      </c>
      <c r="AA138">
        <f>C138/(9.73*J138)</f>
        <v>5.9596921765723308E-2</v>
      </c>
      <c r="AB138">
        <f>AA138*Z138</f>
        <v>6.741668128672898E-3</v>
      </c>
      <c r="AC138">
        <f>0.8409*K138*SQRT(Z138)</f>
        <v>0</v>
      </c>
    </row>
    <row r="139" spans="1:29">
      <c r="A139" t="s">
        <v>255</v>
      </c>
      <c r="B139">
        <v>0.53</v>
      </c>
      <c r="C139">
        <v>1.01</v>
      </c>
      <c r="D139">
        <v>8.8200000000000001E-2</v>
      </c>
      <c r="E139">
        <v>10.338523</v>
      </c>
      <c r="F139">
        <v>89.2</v>
      </c>
      <c r="G139">
        <v>0.34599999999999997</v>
      </c>
      <c r="H139" t="s">
        <v>249</v>
      </c>
      <c r="I139">
        <v>0.85699999999999998</v>
      </c>
      <c r="J139">
        <v>0.83699999999999997</v>
      </c>
      <c r="L139" t="s">
        <v>594</v>
      </c>
      <c r="M139" t="s">
        <v>342</v>
      </c>
      <c r="N139" t="s">
        <v>192</v>
      </c>
      <c r="O139">
        <v>10.54</v>
      </c>
      <c r="W139" t="s">
        <v>255</v>
      </c>
      <c r="Z139">
        <f>J139/(215.1*D139)</f>
        <v>4.4118065636296354E-2</v>
      </c>
      <c r="AA139">
        <f>C139/(9.73*J139)</f>
        <v>0.12401752944802377</v>
      </c>
      <c r="AB139">
        <f>AA139*Z139</f>
        <v>5.471413504239229E-3</v>
      </c>
      <c r="AC139">
        <f>0.8409*K139*SQRT(Z139)</f>
        <v>0</v>
      </c>
    </row>
    <row r="140" spans="1:29">
      <c r="A140" t="s">
        <v>393</v>
      </c>
      <c r="B140">
        <v>4.1929999999999996</v>
      </c>
      <c r="C140">
        <v>1.2889999999999999</v>
      </c>
      <c r="D140">
        <v>4.1300000000000003E-2</v>
      </c>
      <c r="E140">
        <v>2.77596</v>
      </c>
      <c r="F140">
        <v>86.6</v>
      </c>
      <c r="G140">
        <v>3.5999999999999997E-2</v>
      </c>
      <c r="I140">
        <v>1.218</v>
      </c>
      <c r="J140">
        <v>1.2370000000000001</v>
      </c>
      <c r="L140" t="s">
        <v>587</v>
      </c>
      <c r="M140" t="s">
        <v>588</v>
      </c>
      <c r="N140" t="s">
        <v>589</v>
      </c>
      <c r="O140">
        <v>10.8</v>
      </c>
      <c r="P140">
        <v>20</v>
      </c>
      <c r="Q140">
        <v>20</v>
      </c>
      <c r="R140">
        <v>20</v>
      </c>
      <c r="S140">
        <v>20</v>
      </c>
      <c r="T140">
        <v>0.17</v>
      </c>
      <c r="W140" t="s">
        <v>586</v>
      </c>
      <c r="X140">
        <v>1.76E-4</v>
      </c>
      <c r="Y140">
        <v>235</v>
      </c>
      <c r="Z140">
        <f>J140/(215.1*D140)</f>
        <v>0.13924488075257524</v>
      </c>
      <c r="AA140">
        <f>C140/(9.73*J140)</f>
        <v>0.1070952915459525</v>
      </c>
      <c r="AB140">
        <f>AA140*Z140</f>
        <v>1.4912471100478435E-2</v>
      </c>
      <c r="AC140">
        <f>0.8409*K140*SQRT(Z140)</f>
        <v>0</v>
      </c>
    </row>
    <row r="141" spans="1:29">
      <c r="A141" t="s">
        <v>392</v>
      </c>
      <c r="B141">
        <v>1.946</v>
      </c>
      <c r="C141">
        <v>1.0720000000000001</v>
      </c>
      <c r="D141">
        <v>9.64E-2</v>
      </c>
      <c r="E141">
        <v>10.863502</v>
      </c>
      <c r="F141">
        <v>89.1</v>
      </c>
      <c r="G141">
        <v>0.19</v>
      </c>
      <c r="I141">
        <v>1.0129999999999999</v>
      </c>
      <c r="J141">
        <v>1.08</v>
      </c>
      <c r="L141" t="s">
        <v>583</v>
      </c>
      <c r="M141" t="s">
        <v>584</v>
      </c>
      <c r="N141" t="s">
        <v>585</v>
      </c>
      <c r="O141">
        <v>12.16</v>
      </c>
      <c r="P141">
        <v>20</v>
      </c>
      <c r="Q141">
        <v>20</v>
      </c>
      <c r="R141">
        <v>20</v>
      </c>
      <c r="S141">
        <v>20</v>
      </c>
      <c r="T141">
        <v>0.22</v>
      </c>
      <c r="W141" t="s">
        <v>841</v>
      </c>
      <c r="X141">
        <v>5.0699999999999996E-4</v>
      </c>
      <c r="Y141">
        <v>190</v>
      </c>
      <c r="Z141">
        <f>J141/(215.1*D141)</f>
        <v>5.2084237573568989E-2</v>
      </c>
      <c r="AA141">
        <f>C141/(9.73*J141)</f>
        <v>0.10201362719348329</v>
      </c>
      <c r="AB141">
        <f>AA141*Z141</f>
        <v>5.313301994486882E-3</v>
      </c>
      <c r="AC141">
        <f>0.8409*K141*SQRT(Z141)</f>
        <v>0</v>
      </c>
    </row>
    <row r="142" spans="1:29">
      <c r="A142" t="s">
        <v>254</v>
      </c>
      <c r="B142">
        <v>2.2000000000000002</v>
      </c>
      <c r="C142">
        <v>1.2</v>
      </c>
      <c r="D142">
        <v>5.9400000000000001E-2</v>
      </c>
      <c r="E142">
        <v>4.6276570000000001</v>
      </c>
      <c r="F142">
        <v>83.2</v>
      </c>
      <c r="G142">
        <v>9.5000000000000001E-2</v>
      </c>
      <c r="H142" t="s">
        <v>249</v>
      </c>
      <c r="I142">
        <v>1.3859999999999999</v>
      </c>
      <c r="J142">
        <v>1.468</v>
      </c>
      <c r="L142" t="s">
        <v>838</v>
      </c>
      <c r="M142" t="s">
        <v>839</v>
      </c>
      <c r="N142" t="s">
        <v>840</v>
      </c>
      <c r="O142">
        <v>9.98</v>
      </c>
      <c r="T142">
        <v>0.11</v>
      </c>
      <c r="W142" t="s">
        <v>254</v>
      </c>
      <c r="Z142">
        <f>J142/(215.1*D142)</f>
        <v>0.11489448960392708</v>
      </c>
      <c r="AA142">
        <f>C142/(9.73*J142)</f>
        <v>8.4012198571232544E-2</v>
      </c>
      <c r="AB142">
        <f>AA142*Z142</f>
        <v>9.6525386753455351E-3</v>
      </c>
      <c r="AC142">
        <f>0.8409*K142*SQRT(Z142)</f>
        <v>0</v>
      </c>
    </row>
    <row r="143" spans="1:29">
      <c r="A143" t="s">
        <v>391</v>
      </c>
      <c r="B143">
        <v>2.2320000000000002</v>
      </c>
      <c r="C143">
        <v>1.1499999999999999</v>
      </c>
      <c r="D143">
        <v>6.0600000000000001E-2</v>
      </c>
      <c r="E143">
        <v>4.627669</v>
      </c>
      <c r="F143">
        <v>83.5</v>
      </c>
      <c r="G143">
        <v>0.107</v>
      </c>
      <c r="I143">
        <v>1.3859999999999999</v>
      </c>
      <c r="J143">
        <v>1.468</v>
      </c>
      <c r="L143" t="s">
        <v>838</v>
      </c>
      <c r="M143" t="s">
        <v>839</v>
      </c>
      <c r="N143" t="s">
        <v>840</v>
      </c>
      <c r="O143">
        <v>9.98</v>
      </c>
      <c r="P143">
        <v>20</v>
      </c>
      <c r="Q143">
        <v>20</v>
      </c>
      <c r="R143">
        <v>20</v>
      </c>
      <c r="S143">
        <v>20</v>
      </c>
      <c r="T143">
        <v>0.11</v>
      </c>
      <c r="W143" t="s">
        <v>837</v>
      </c>
      <c r="X143">
        <v>2.9599999999999998E-4</v>
      </c>
      <c r="Y143">
        <v>205</v>
      </c>
      <c r="Z143">
        <f>J143/(215.1*D143)</f>
        <v>0.11261935119592852</v>
      </c>
      <c r="AA143">
        <f>C143/(9.73*J143)</f>
        <v>8.0511690297431174E-2</v>
      </c>
      <c r="AB143">
        <f>AA143*Z143</f>
        <v>9.0671743249842313E-3</v>
      </c>
      <c r="AC143">
        <f>0.8409*K143*SQRT(Z143)</f>
        <v>0</v>
      </c>
    </row>
    <row r="144" spans="1:29">
      <c r="A144" t="s">
        <v>390</v>
      </c>
      <c r="B144">
        <v>0.85</v>
      </c>
      <c r="C144">
        <v>1.28</v>
      </c>
      <c r="D144">
        <v>4.2599999999999999E-2</v>
      </c>
      <c r="E144">
        <v>2.9162499999999998</v>
      </c>
      <c r="F144">
        <v>83.3</v>
      </c>
      <c r="G144">
        <v>1.4200000000000001E-2</v>
      </c>
      <c r="I144">
        <v>1.22</v>
      </c>
      <c r="J144">
        <v>1.56</v>
      </c>
      <c r="L144" t="s">
        <v>834</v>
      </c>
      <c r="M144" t="s">
        <v>835</v>
      </c>
      <c r="N144" t="s">
        <v>836</v>
      </c>
      <c r="O144">
        <v>10.62</v>
      </c>
      <c r="P144">
        <v>20</v>
      </c>
      <c r="Q144">
        <v>20</v>
      </c>
      <c r="R144">
        <v>20</v>
      </c>
      <c r="S144">
        <v>20</v>
      </c>
      <c r="T144">
        <v>0.43</v>
      </c>
      <c r="W144" t="s">
        <v>833</v>
      </c>
      <c r="X144">
        <v>1.9900000000000001E-4</v>
      </c>
      <c r="Y144">
        <v>214</v>
      </c>
      <c r="Z144">
        <f>J144/(215.1*D144)</f>
        <v>0.17024508744704397</v>
      </c>
      <c r="AA144">
        <f>C144/(9.73*J144)</f>
        <v>8.4328141882098709E-2</v>
      </c>
      <c r="AB144">
        <f>AA144*Z144</f>
        <v>1.4356451888964627E-2</v>
      </c>
      <c r="AC144">
        <f>0.8409*K144*SQRT(Z144)</f>
        <v>0</v>
      </c>
    </row>
    <row r="145" spans="1:29">
      <c r="A145" t="s">
        <v>470</v>
      </c>
      <c r="B145">
        <v>0.02</v>
      </c>
      <c r="C145">
        <v>0.245</v>
      </c>
      <c r="D145">
        <v>1.4E-2</v>
      </c>
      <c r="E145">
        <v>1.58040482</v>
      </c>
      <c r="F145">
        <v>88.8</v>
      </c>
      <c r="G145">
        <v>0.27</v>
      </c>
      <c r="H145" t="s">
        <v>249</v>
      </c>
      <c r="I145">
        <v>0.153</v>
      </c>
      <c r="J145">
        <v>0.21</v>
      </c>
      <c r="L145" t="s">
        <v>341</v>
      </c>
      <c r="M145" t="s">
        <v>557</v>
      </c>
      <c r="N145" t="s">
        <v>817</v>
      </c>
      <c r="O145">
        <v>14.71</v>
      </c>
      <c r="T145">
        <v>0.39</v>
      </c>
      <c r="W145" t="s">
        <v>470</v>
      </c>
      <c r="Z145">
        <f>J145/(215.1*D145)</f>
        <v>6.9735006973500699E-2</v>
      </c>
      <c r="AA145">
        <f>C145/(9.73*J145)</f>
        <v>0.11990407673860912</v>
      </c>
      <c r="AB145">
        <f>AA145*Z145</f>
        <v>8.361511627518069E-3</v>
      </c>
      <c r="AC145">
        <f>0.8409*K145*SQRT(Z145)</f>
        <v>0</v>
      </c>
    </row>
    <row r="146" spans="1:29">
      <c r="A146" t="s">
        <v>618</v>
      </c>
      <c r="B146">
        <v>0.84</v>
      </c>
      <c r="C146">
        <v>1.05</v>
      </c>
      <c r="D146">
        <v>0.40699999999999997</v>
      </c>
      <c r="E146">
        <v>95.273799999999994</v>
      </c>
      <c r="F146">
        <v>89.9</v>
      </c>
      <c r="G146">
        <v>0.11</v>
      </c>
      <c r="I146">
        <v>0.99</v>
      </c>
      <c r="J146">
        <v>0.94</v>
      </c>
      <c r="L146" t="s">
        <v>553</v>
      </c>
      <c r="M146" t="s">
        <v>554</v>
      </c>
      <c r="N146" t="s">
        <v>555</v>
      </c>
      <c r="O146">
        <v>13.7</v>
      </c>
      <c r="P146">
        <v>20</v>
      </c>
      <c r="Q146">
        <v>20</v>
      </c>
      <c r="R146">
        <v>20</v>
      </c>
      <c r="S146">
        <v>20</v>
      </c>
      <c r="T146">
        <v>-0.01</v>
      </c>
      <c r="W146" t="s">
        <v>552</v>
      </c>
      <c r="X146">
        <v>8.8500000000000004E-4</v>
      </c>
      <c r="Y146">
        <v>460</v>
      </c>
      <c r="Z146">
        <f>J146/(215.1*D146)</f>
        <v>1.073724923097308E-2</v>
      </c>
      <c r="AA146">
        <f>C146/(9.73*J146)</f>
        <v>0.11480177560079596</v>
      </c>
      <c r="AB146">
        <f>AA146*Z146</f>
        <v>1.2326552767839905E-3</v>
      </c>
      <c r="AC146">
        <f>0.8409*K146*SQRT(Z146)</f>
        <v>0</v>
      </c>
    </row>
    <row r="147" spans="1:29">
      <c r="A147" t="s">
        <v>617</v>
      </c>
      <c r="B147">
        <v>0.22</v>
      </c>
      <c r="C147">
        <v>0.56999999999999995</v>
      </c>
      <c r="D147">
        <v>6.3E-2</v>
      </c>
      <c r="E147">
        <v>6.2122900000000003</v>
      </c>
      <c r="F147">
        <v>88.4</v>
      </c>
      <c r="G147">
        <v>0</v>
      </c>
      <c r="I147">
        <v>0.88</v>
      </c>
      <c r="J147">
        <v>0.77</v>
      </c>
      <c r="L147" t="s">
        <v>349</v>
      </c>
      <c r="M147" t="s">
        <v>550</v>
      </c>
      <c r="N147" t="s">
        <v>551</v>
      </c>
      <c r="O147">
        <v>14.8</v>
      </c>
      <c r="P147">
        <v>20</v>
      </c>
      <c r="Q147">
        <v>20</v>
      </c>
      <c r="R147">
        <v>20</v>
      </c>
      <c r="S147">
        <v>20</v>
      </c>
      <c r="T147">
        <v>0.3</v>
      </c>
      <c r="W147" t="s">
        <v>549</v>
      </c>
      <c r="X147">
        <v>1.66E-4</v>
      </c>
      <c r="Y147">
        <v>380</v>
      </c>
      <c r="Z147">
        <f>J147/(215.1*D147)</f>
        <v>5.6821116793222791E-2</v>
      </c>
      <c r="AA147">
        <f>C147/(9.73*J147)</f>
        <v>7.6080137745091481E-2</v>
      </c>
      <c r="AB147">
        <f>AA147*Z147</f>
        <v>4.3229583924583211E-3</v>
      </c>
      <c r="AC147">
        <f>0.8409*K147*SQRT(Z147)</f>
        <v>0</v>
      </c>
    </row>
    <row r="148" spans="1:29">
      <c r="A148" t="s">
        <v>614</v>
      </c>
      <c r="B148">
        <v>0.46700000000000003</v>
      </c>
      <c r="C148">
        <v>1.3879999999999999</v>
      </c>
      <c r="D148">
        <v>4.947E-2</v>
      </c>
      <c r="E148">
        <v>4.0378961999999996</v>
      </c>
      <c r="F148">
        <v>85.83</v>
      </c>
      <c r="G148">
        <v>0.09</v>
      </c>
      <c r="I148">
        <v>1</v>
      </c>
      <c r="J148">
        <v>1.1859999999999999</v>
      </c>
      <c r="L148" t="s">
        <v>603</v>
      </c>
      <c r="M148" t="s">
        <v>815</v>
      </c>
      <c r="N148" t="s">
        <v>816</v>
      </c>
      <c r="O148">
        <v>14</v>
      </c>
      <c r="P148">
        <v>20</v>
      </c>
      <c r="Q148">
        <v>20</v>
      </c>
      <c r="R148">
        <v>20</v>
      </c>
      <c r="S148">
        <v>20</v>
      </c>
      <c r="T148">
        <v>-0.25</v>
      </c>
      <c r="W148" t="s">
        <v>814</v>
      </c>
      <c r="X148">
        <v>1.2400000000000001E-4</v>
      </c>
      <c r="Y148">
        <v>400</v>
      </c>
      <c r="Z148">
        <f>J148/(215.1*D148)</f>
        <v>0.11145572167720749</v>
      </c>
      <c r="AA148">
        <f>C148/(9.73*J148)</f>
        <v>0.12027958938558619</v>
      </c>
      <c r="AB148">
        <f>AA148*Z148</f>
        <v>1.3405848438008695E-2</v>
      </c>
      <c r="AC148">
        <f>0.8409*K148*SQRT(Z148)</f>
        <v>0</v>
      </c>
    </row>
    <row r="149" spans="1:29">
      <c r="A149" t="s">
        <v>613</v>
      </c>
      <c r="B149">
        <v>0.72</v>
      </c>
      <c r="C149">
        <v>1.19</v>
      </c>
      <c r="D149">
        <v>0.09</v>
      </c>
      <c r="E149">
        <v>9.2020499999999998</v>
      </c>
      <c r="F149">
        <v>90</v>
      </c>
      <c r="G149">
        <v>0</v>
      </c>
      <c r="I149">
        <v>1.1000000000000001</v>
      </c>
      <c r="J149">
        <v>1.1499999999999999</v>
      </c>
      <c r="L149" t="s">
        <v>811</v>
      </c>
      <c r="M149" t="s">
        <v>812</v>
      </c>
      <c r="N149" t="s">
        <v>813</v>
      </c>
      <c r="O149">
        <v>13.7</v>
      </c>
      <c r="P149">
        <v>20</v>
      </c>
      <c r="Q149">
        <v>20</v>
      </c>
      <c r="R149">
        <v>20</v>
      </c>
      <c r="S149">
        <v>20</v>
      </c>
      <c r="T149">
        <v>0.05</v>
      </c>
      <c r="W149" t="s">
        <v>810</v>
      </c>
      <c r="Z149">
        <f>J149/(215.1*D149)</f>
        <v>5.9403894829278374E-2</v>
      </c>
      <c r="AA149">
        <f>C149/(9.73*J149)</f>
        <v>0.10634970284641852</v>
      </c>
      <c r="AB149">
        <f>AA149*Z149</f>
        <v>6.3175865630136531E-3</v>
      </c>
      <c r="AC149">
        <f>0.8409*K149*SQRT(Z149)</f>
        <v>0</v>
      </c>
    </row>
    <row r="150" spans="1:29">
      <c r="A150" t="s">
        <v>251</v>
      </c>
      <c r="B150">
        <v>2.4500000000000002</v>
      </c>
      <c r="C150">
        <v>1.47</v>
      </c>
      <c r="E150">
        <v>3.7681249999999999</v>
      </c>
      <c r="F150">
        <v>77.47</v>
      </c>
      <c r="G150">
        <v>0</v>
      </c>
      <c r="H150">
        <v>54923.309301000001</v>
      </c>
      <c r="J150">
        <v>2</v>
      </c>
      <c r="L150" t="s">
        <v>357</v>
      </c>
      <c r="O150">
        <v>15.46</v>
      </c>
      <c r="T150">
        <v>0</v>
      </c>
      <c r="W150" t="s">
        <v>176</v>
      </c>
      <c r="Z150" t="e">
        <f>J150/(215.1*D150)</f>
        <v>#DIV/0!</v>
      </c>
      <c r="AA150">
        <f>C150/(9.73*J150)</f>
        <v>7.5539568345323743E-2</v>
      </c>
      <c r="AB150" t="e">
        <f>AA150*Z150</f>
        <v>#DIV/0!</v>
      </c>
    </row>
    <row r="151" spans="1:29">
      <c r="A151" t="s">
        <v>250</v>
      </c>
      <c r="B151">
        <v>0.53</v>
      </c>
      <c r="C151">
        <v>1.17</v>
      </c>
      <c r="E151">
        <v>5.3534208000000003</v>
      </c>
      <c r="F151">
        <v>85.82</v>
      </c>
      <c r="G151">
        <v>0.33</v>
      </c>
      <c r="H151">
        <v>54929.2592</v>
      </c>
      <c r="J151">
        <v>0.81399999999999995</v>
      </c>
      <c r="L151" t="s">
        <v>340</v>
      </c>
      <c r="O151">
        <v>15.64</v>
      </c>
      <c r="T151">
        <v>0.19</v>
      </c>
      <c r="W151" t="s">
        <v>175</v>
      </c>
      <c r="Z151" t="e">
        <f>J151/(215.1*D151)</f>
        <v>#DIV/0!</v>
      </c>
      <c r="AA151">
        <f>C151/(9.73*J151)</f>
        <v>0.14772316930590312</v>
      </c>
      <c r="AB151" t="e">
        <f>AA151*Z151</f>
        <v>#DIV/0!</v>
      </c>
    </row>
    <row r="152" spans="1:29">
      <c r="A152" t="s">
        <v>374</v>
      </c>
      <c r="B152">
        <v>1.3080000000000001</v>
      </c>
      <c r="C152">
        <v>0.88500000000000001</v>
      </c>
      <c r="D152">
        <v>5.0999999999999997E-2</v>
      </c>
      <c r="E152">
        <v>4.0351900000000001</v>
      </c>
      <c r="F152">
        <v>88.02</v>
      </c>
      <c r="G152">
        <v>0</v>
      </c>
      <c r="I152">
        <v>1.0900000000000001</v>
      </c>
      <c r="J152">
        <v>1.01</v>
      </c>
      <c r="L152" t="s">
        <v>345</v>
      </c>
      <c r="M152" t="s">
        <v>600</v>
      </c>
      <c r="N152" t="s">
        <v>601</v>
      </c>
      <c r="O152">
        <v>15.04</v>
      </c>
      <c r="P152">
        <v>20</v>
      </c>
      <c r="Q152">
        <v>20</v>
      </c>
      <c r="R152">
        <v>20</v>
      </c>
      <c r="S152">
        <v>20</v>
      </c>
      <c r="T152">
        <v>0.01</v>
      </c>
      <c r="W152" t="s">
        <v>599</v>
      </c>
      <c r="X152" s="1">
        <v>3.8999999999999999E-5</v>
      </c>
      <c r="Y152">
        <v>1310</v>
      </c>
      <c r="Z152">
        <f>J152/(215.1*D152)</f>
        <v>9.206844057939309E-2</v>
      </c>
      <c r="AA152">
        <f>C152/(9.73*J152)</f>
        <v>9.0055254240737528E-2</v>
      </c>
      <c r="AB152">
        <f>AA152*Z152</f>
        <v>8.2912468239254803E-3</v>
      </c>
      <c r="AC152">
        <f>0.8409*K152*SQRT(Z152)</f>
        <v>0</v>
      </c>
    </row>
    <row r="153" spans="1:29">
      <c r="A153" t="s">
        <v>373</v>
      </c>
      <c r="B153">
        <v>0.91700000000000004</v>
      </c>
      <c r="C153">
        <v>1.44</v>
      </c>
      <c r="D153">
        <v>4.0160000000000001E-2</v>
      </c>
      <c r="E153">
        <v>2.8280419999999999</v>
      </c>
      <c r="F153">
        <v>85.48</v>
      </c>
      <c r="G153">
        <v>7.0000000000000007E-2</v>
      </c>
      <c r="I153">
        <v>1.0780000000000001</v>
      </c>
      <c r="J153">
        <v>1.1160000000000001</v>
      </c>
      <c r="L153" t="s">
        <v>357</v>
      </c>
      <c r="M153" t="s">
        <v>358</v>
      </c>
      <c r="N153" t="s">
        <v>598</v>
      </c>
      <c r="O153">
        <v>15.52</v>
      </c>
      <c r="P153">
        <v>20</v>
      </c>
      <c r="Q153">
        <v>20</v>
      </c>
      <c r="R153">
        <v>20</v>
      </c>
      <c r="S153">
        <v>20</v>
      </c>
      <c r="T153">
        <v>0.16</v>
      </c>
      <c r="W153" t="s">
        <v>356</v>
      </c>
      <c r="X153" s="1">
        <v>3.4999999999999997E-5</v>
      </c>
      <c r="Y153">
        <v>1150</v>
      </c>
      <c r="Z153">
        <f>J153/(215.1*D153)</f>
        <v>0.12919035156445349</v>
      </c>
      <c r="AA153">
        <f>C153/(9.73*J153)</f>
        <v>0.1326128037662036</v>
      </c>
      <c r="AB153">
        <f>AA153*Z153</f>
        <v>1.7132294740503727E-2</v>
      </c>
      <c r="AC153">
        <f>0.8409*K153*SQRT(Z153)</f>
        <v>0</v>
      </c>
    </row>
    <row r="154" spans="1:29">
      <c r="A154" t="s">
        <v>372</v>
      </c>
      <c r="B154">
        <v>2.33</v>
      </c>
      <c r="C154">
        <v>1.43</v>
      </c>
      <c r="D154">
        <v>4.36E-2</v>
      </c>
      <c r="E154">
        <v>2.9943300000000002</v>
      </c>
      <c r="F154">
        <v>83.17</v>
      </c>
      <c r="G154">
        <v>0</v>
      </c>
      <c r="I154">
        <v>1.27</v>
      </c>
      <c r="J154">
        <v>1.37</v>
      </c>
      <c r="L154" t="s">
        <v>353</v>
      </c>
      <c r="M154" t="s">
        <v>354</v>
      </c>
      <c r="N154" t="s">
        <v>355</v>
      </c>
      <c r="O154">
        <v>12.94</v>
      </c>
      <c r="P154">
        <v>20</v>
      </c>
      <c r="Q154">
        <v>20</v>
      </c>
      <c r="R154">
        <v>20</v>
      </c>
      <c r="S154">
        <v>20</v>
      </c>
      <c r="T154">
        <v>-0.03</v>
      </c>
      <c r="V154">
        <v>8</v>
      </c>
      <c r="W154" t="s">
        <v>352</v>
      </c>
      <c r="X154" s="1">
        <v>7.7999999999999999E-5</v>
      </c>
      <c r="Y154">
        <v>560</v>
      </c>
      <c r="Z154">
        <f>J154/(215.1*D154)</f>
        <v>0.14608097791085012</v>
      </c>
      <c r="AA154">
        <f>C154/(9.73*J154)</f>
        <v>0.1072760144335001</v>
      </c>
      <c r="AB154">
        <f>AA154*Z154</f>
        <v>1.5670985094824168E-2</v>
      </c>
      <c r="AC154">
        <f>0.8409*K154*SQRT(Z154)</f>
        <v>0</v>
      </c>
    </row>
    <row r="155" spans="1:29">
      <c r="A155" t="s">
        <v>371</v>
      </c>
      <c r="B155">
        <v>2.75</v>
      </c>
      <c r="C155">
        <v>0.97</v>
      </c>
      <c r="D155">
        <v>0.1055</v>
      </c>
      <c r="E155">
        <v>13.240600000000001</v>
      </c>
      <c r="F155">
        <v>88.55</v>
      </c>
      <c r="G155">
        <v>0.53</v>
      </c>
      <c r="I155">
        <v>0.89</v>
      </c>
      <c r="J155">
        <v>0.79</v>
      </c>
      <c r="L155" t="s">
        <v>349</v>
      </c>
      <c r="M155" t="s">
        <v>350</v>
      </c>
      <c r="N155" t="s">
        <v>351</v>
      </c>
      <c r="O155">
        <v>15.22</v>
      </c>
      <c r="P155">
        <v>20</v>
      </c>
      <c r="Q155">
        <v>20</v>
      </c>
      <c r="R155">
        <v>20</v>
      </c>
      <c r="S155">
        <v>20</v>
      </c>
      <c r="T155">
        <v>0.26</v>
      </c>
      <c r="W155" t="s">
        <v>348</v>
      </c>
      <c r="X155">
        <v>3.0600000000000001E-4</v>
      </c>
      <c r="Y155">
        <v>345</v>
      </c>
      <c r="Z155">
        <f>J155/(215.1*D155)</f>
        <v>3.4812420542853433E-2</v>
      </c>
      <c r="AA155">
        <f>C155/(9.73*J155)</f>
        <v>0.12619199396359945</v>
      </c>
      <c r="AB155">
        <f>AA155*Z155</f>
        <v>4.3930487630020462E-3</v>
      </c>
      <c r="AC155">
        <f>0.8409*K155*SQRT(Z155)</f>
        <v>0</v>
      </c>
    </row>
  </sheetData>
  <sortState ref="A2:AM155">
    <sortCondition descending="1" ref="AL3:AL155"/>
  </sortState>
  <dataConsolidate/>
  <phoneticPr fontId="3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O110"/>
  <sheetViews>
    <sheetView workbookViewId="0">
      <selection activeCell="E37" sqref="E37"/>
    </sheetView>
  </sheetViews>
  <sheetFormatPr baseColWidth="10" defaultRowHeight="13"/>
  <cols>
    <col min="1" max="1" width="8.42578125" customWidth="1"/>
    <col min="2" max="2" width="11" bestFit="1" customWidth="1"/>
    <col min="3" max="3" width="5.5703125" bestFit="1" customWidth="1"/>
    <col min="4" max="4" width="5.7109375" bestFit="1" customWidth="1"/>
    <col min="5" max="5" width="10.42578125" bestFit="1" customWidth="1"/>
    <col min="6" max="6" width="9" bestFit="1" customWidth="1"/>
    <col min="7" max="10" width="4.42578125" customWidth="1"/>
    <col min="11" max="11" width="6.85546875" bestFit="1" customWidth="1"/>
    <col min="12" max="14" width="7.5703125" bestFit="1" customWidth="1"/>
    <col min="15" max="15" width="6.140625" bestFit="1" customWidth="1"/>
  </cols>
  <sheetData>
    <row r="1" spans="1:15">
      <c r="A1" t="s">
        <v>519</v>
      </c>
      <c r="B1" s="2" t="s">
        <v>698</v>
      </c>
      <c r="C1" s="2" t="s">
        <v>695</v>
      </c>
      <c r="D1" s="2" t="s">
        <v>696</v>
      </c>
      <c r="E1" s="2" t="s">
        <v>436</v>
      </c>
      <c r="F1" s="2" t="s">
        <v>437</v>
      </c>
      <c r="G1" s="2" t="s">
        <v>435</v>
      </c>
      <c r="H1" s="2" t="s">
        <v>439</v>
      </c>
      <c r="I1" s="2" t="s">
        <v>440</v>
      </c>
      <c r="J1" s="2" t="s">
        <v>697</v>
      </c>
      <c r="K1" s="2" t="s">
        <v>690</v>
      </c>
      <c r="L1" s="2" t="s">
        <v>694</v>
      </c>
      <c r="M1" s="2" t="s">
        <v>693</v>
      </c>
      <c r="N1" s="2" t="s">
        <v>692</v>
      </c>
      <c r="O1" s="2" t="s">
        <v>691</v>
      </c>
    </row>
    <row r="2" spans="1:15">
      <c r="A2" t="s">
        <v>376</v>
      </c>
      <c r="B2" s="2" t="s">
        <v>699</v>
      </c>
      <c r="C2" s="3"/>
      <c r="D2" s="3"/>
      <c r="E2" s="3" t="s">
        <v>438</v>
      </c>
      <c r="F2" s="3" t="s">
        <v>438</v>
      </c>
      <c r="G2" s="3"/>
      <c r="H2" s="3"/>
      <c r="I2" s="3" t="s">
        <v>438</v>
      </c>
      <c r="J2" s="3"/>
      <c r="K2" s="3" t="s">
        <v>438</v>
      </c>
      <c r="L2" s="3" t="s">
        <v>790</v>
      </c>
      <c r="M2" s="3" t="s">
        <v>790</v>
      </c>
      <c r="N2" s="3"/>
      <c r="O2" s="3"/>
    </row>
    <row r="3" spans="1:15">
      <c r="A3" t="s">
        <v>611</v>
      </c>
      <c r="B3" s="2" t="s">
        <v>700</v>
      </c>
      <c r="C3" s="3"/>
      <c r="D3" s="3"/>
      <c r="E3" s="3" t="s">
        <v>438</v>
      </c>
      <c r="F3" s="3" t="s">
        <v>438</v>
      </c>
      <c r="G3" s="3"/>
      <c r="H3" s="3"/>
      <c r="I3" s="3"/>
      <c r="J3" s="3"/>
      <c r="K3" s="3" t="s">
        <v>790</v>
      </c>
      <c r="L3" s="3" t="s">
        <v>790</v>
      </c>
      <c r="M3" s="3" t="s">
        <v>438</v>
      </c>
      <c r="N3" s="3"/>
      <c r="O3" s="3" t="s">
        <v>438</v>
      </c>
    </row>
    <row r="4" spans="1:15">
      <c r="A4" t="s">
        <v>378</v>
      </c>
      <c r="B4" s="2" t="s">
        <v>702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 t="s">
        <v>438</v>
      </c>
    </row>
    <row r="5" spans="1:15">
      <c r="A5" t="s">
        <v>385</v>
      </c>
      <c r="B5" s="2" t="s">
        <v>701</v>
      </c>
      <c r="C5" s="3" t="s">
        <v>438</v>
      </c>
      <c r="D5" s="3" t="s">
        <v>438</v>
      </c>
      <c r="E5" s="3"/>
      <c r="F5" s="3"/>
      <c r="G5" s="3"/>
      <c r="H5" s="3"/>
      <c r="I5" s="3"/>
      <c r="J5" s="3"/>
      <c r="K5" s="3"/>
      <c r="L5" s="3" t="s">
        <v>438</v>
      </c>
      <c r="M5" s="3" t="s">
        <v>438</v>
      </c>
      <c r="N5" s="3" t="s">
        <v>438</v>
      </c>
      <c r="O5" s="3" t="s">
        <v>438</v>
      </c>
    </row>
    <row r="6" spans="1:15">
      <c r="A6" t="s">
        <v>396</v>
      </c>
      <c r="B6" s="2" t="s">
        <v>703</v>
      </c>
      <c r="C6" s="3"/>
      <c r="D6" s="3"/>
      <c r="E6" s="3"/>
      <c r="F6" s="3"/>
      <c r="G6" s="3"/>
      <c r="H6" s="3"/>
      <c r="I6" s="3"/>
      <c r="J6" s="3"/>
      <c r="K6" s="3"/>
      <c r="L6" s="3" t="s">
        <v>438</v>
      </c>
      <c r="M6" s="3" t="s">
        <v>438</v>
      </c>
      <c r="N6" s="3" t="s">
        <v>438</v>
      </c>
      <c r="O6" s="3" t="s">
        <v>438</v>
      </c>
    </row>
    <row r="7" spans="1:15">
      <c r="A7" t="s">
        <v>463</v>
      </c>
      <c r="B7" s="2" t="s">
        <v>704</v>
      </c>
      <c r="C7" s="3"/>
      <c r="D7" s="3"/>
      <c r="E7" s="3"/>
      <c r="F7" s="3"/>
      <c r="G7" s="3"/>
      <c r="H7" s="3"/>
      <c r="I7" s="3"/>
      <c r="J7" s="3"/>
      <c r="K7" s="3"/>
      <c r="L7" s="3" t="s">
        <v>438</v>
      </c>
      <c r="M7" s="3" t="s">
        <v>438</v>
      </c>
      <c r="N7" s="3" t="s">
        <v>438</v>
      </c>
      <c r="O7" s="3" t="s">
        <v>438</v>
      </c>
    </row>
    <row r="8" spans="1:15">
      <c r="A8" t="s">
        <v>732</v>
      </c>
      <c r="B8" s="2" t="s">
        <v>459</v>
      </c>
      <c r="C8" s="3"/>
      <c r="D8" s="3"/>
      <c r="E8" s="3"/>
      <c r="F8" s="3"/>
      <c r="G8" s="3" t="s">
        <v>438</v>
      </c>
      <c r="H8" s="3"/>
      <c r="I8" s="3"/>
      <c r="J8" s="3"/>
      <c r="K8" s="3"/>
      <c r="L8" s="3"/>
      <c r="M8" s="3"/>
      <c r="N8" s="3"/>
      <c r="O8" s="3"/>
    </row>
    <row r="9" spans="1:15">
      <c r="A9" t="s">
        <v>482</v>
      </c>
      <c r="B9" s="2" t="s">
        <v>705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>
      <c r="A10" t="s">
        <v>483</v>
      </c>
      <c r="B10" s="2" t="s">
        <v>706</v>
      </c>
      <c r="C10" s="3"/>
      <c r="D10" s="3"/>
      <c r="E10" s="3"/>
      <c r="F10" s="3"/>
      <c r="G10" s="3"/>
      <c r="H10" s="3"/>
      <c r="I10" s="3" t="s">
        <v>438</v>
      </c>
      <c r="J10" s="3"/>
      <c r="K10" s="3"/>
      <c r="L10" s="3" t="s">
        <v>438</v>
      </c>
      <c r="M10" s="3" t="s">
        <v>438</v>
      </c>
      <c r="N10" s="3" t="s">
        <v>438</v>
      </c>
      <c r="O10" s="3" t="s">
        <v>438</v>
      </c>
    </row>
    <row r="11" spans="1:15">
      <c r="A11" t="s">
        <v>484</v>
      </c>
      <c r="B11" s="2" t="s">
        <v>455</v>
      </c>
      <c r="C11" s="3"/>
      <c r="D11" s="3"/>
      <c r="E11" s="3"/>
      <c r="F11" s="3"/>
      <c r="G11" s="3"/>
      <c r="H11" s="3"/>
      <c r="I11" s="3" t="s">
        <v>438</v>
      </c>
      <c r="J11" s="3" t="s">
        <v>438</v>
      </c>
      <c r="K11" s="3"/>
      <c r="L11" s="3" t="s">
        <v>438</v>
      </c>
      <c r="M11" s="3" t="s">
        <v>438</v>
      </c>
      <c r="N11" s="3" t="s">
        <v>438</v>
      </c>
      <c r="O11" s="3" t="s">
        <v>438</v>
      </c>
    </row>
    <row r="12" spans="1:15">
      <c r="A12" t="s">
        <v>485</v>
      </c>
      <c r="B12" s="2" t="s">
        <v>456</v>
      </c>
      <c r="C12" s="3"/>
      <c r="D12" s="3"/>
      <c r="E12" s="3"/>
      <c r="F12" s="3"/>
      <c r="G12" s="3"/>
      <c r="H12" s="3"/>
      <c r="I12" s="3"/>
      <c r="J12" s="3"/>
      <c r="K12" s="3"/>
      <c r="L12" s="3" t="s">
        <v>438</v>
      </c>
      <c r="M12" s="3" t="s">
        <v>438</v>
      </c>
      <c r="N12" s="3" t="s">
        <v>438</v>
      </c>
      <c r="O12" s="3" t="s">
        <v>438</v>
      </c>
    </row>
    <row r="13" spans="1:15">
      <c r="A13" t="s">
        <v>496</v>
      </c>
      <c r="B13" s="2" t="s">
        <v>460</v>
      </c>
      <c r="C13" s="3"/>
      <c r="D13" s="3"/>
      <c r="E13" s="3"/>
      <c r="F13" s="3"/>
      <c r="G13" s="3" t="s">
        <v>438</v>
      </c>
      <c r="H13" s="3"/>
      <c r="I13" s="3"/>
      <c r="J13" s="3"/>
      <c r="K13" s="3"/>
      <c r="L13" s="3"/>
      <c r="M13" s="3"/>
      <c r="N13" s="3"/>
      <c r="O13" s="3"/>
    </row>
    <row r="14" spans="1:15">
      <c r="A14" t="s">
        <v>503</v>
      </c>
      <c r="B14" s="2" t="s">
        <v>461</v>
      </c>
      <c r="C14" s="3"/>
      <c r="D14" s="3"/>
      <c r="E14" s="3"/>
      <c r="F14" s="3"/>
      <c r="G14" s="3"/>
      <c r="H14" s="3" t="s">
        <v>438</v>
      </c>
      <c r="I14" s="3"/>
      <c r="J14" s="3"/>
      <c r="K14" s="3" t="s">
        <v>438</v>
      </c>
      <c r="L14" s="3"/>
      <c r="M14" s="3"/>
      <c r="N14" s="3"/>
      <c r="O14" s="3"/>
    </row>
    <row r="15" spans="1:15">
      <c r="A15" t="s">
        <v>514</v>
      </c>
      <c r="B15" s="2" t="s">
        <v>457</v>
      </c>
      <c r="C15" s="3"/>
      <c r="D15" s="3"/>
      <c r="E15" s="3"/>
      <c r="F15" s="3"/>
      <c r="G15" s="3"/>
      <c r="H15" s="3"/>
      <c r="I15" s="3"/>
      <c r="J15" s="3"/>
      <c r="K15" s="3"/>
      <c r="L15" s="3" t="s">
        <v>438</v>
      </c>
      <c r="M15" s="3" t="s">
        <v>438</v>
      </c>
      <c r="N15" s="3" t="s">
        <v>438</v>
      </c>
      <c r="O15" s="3" t="s">
        <v>438</v>
      </c>
    </row>
    <row r="16" spans="1:15">
      <c r="A16" t="s">
        <v>515</v>
      </c>
      <c r="B16" s="2" t="s">
        <v>458</v>
      </c>
      <c r="C16" s="3"/>
      <c r="D16" s="3"/>
      <c r="E16" s="3"/>
      <c r="F16" s="3"/>
      <c r="G16" s="3"/>
      <c r="H16" s="3"/>
      <c r="I16" s="3"/>
      <c r="J16" s="3"/>
      <c r="K16" s="3"/>
      <c r="L16" s="3" t="s">
        <v>438</v>
      </c>
      <c r="M16" s="3" t="s">
        <v>438</v>
      </c>
      <c r="N16" s="3" t="s">
        <v>438</v>
      </c>
      <c r="O16" s="3" t="s">
        <v>438</v>
      </c>
    </row>
    <row r="20" spans="1:1">
      <c r="A20" t="s">
        <v>394</v>
      </c>
    </row>
    <row r="21" spans="1:1">
      <c r="A21" t="s">
        <v>395</v>
      </c>
    </row>
    <row r="22" spans="1:1">
      <c r="A22" t="s">
        <v>371</v>
      </c>
    </row>
    <row r="23" spans="1:1">
      <c r="A23" t="s">
        <v>372</v>
      </c>
    </row>
    <row r="24" spans="1:1">
      <c r="A24" t="s">
        <v>373</v>
      </c>
    </row>
    <row r="25" spans="1:1">
      <c r="A25" t="s">
        <v>374</v>
      </c>
    </row>
    <row r="26" spans="1:1">
      <c r="A26" t="s">
        <v>375</v>
      </c>
    </row>
    <row r="27" spans="1:1">
      <c r="A27" t="s">
        <v>612</v>
      </c>
    </row>
    <row r="28" spans="1:1">
      <c r="A28" t="s">
        <v>613</v>
      </c>
    </row>
    <row r="29" spans="1:1">
      <c r="A29" t="s">
        <v>614</v>
      </c>
    </row>
    <row r="30" spans="1:1">
      <c r="A30" t="s">
        <v>615</v>
      </c>
    </row>
    <row r="31" spans="1:1">
      <c r="A31" t="s">
        <v>616</v>
      </c>
    </row>
    <row r="32" spans="1:1">
      <c r="A32" t="s">
        <v>848</v>
      </c>
    </row>
    <row r="33" spans="1:1">
      <c r="A33" t="s">
        <v>617</v>
      </c>
    </row>
    <row r="34" spans="1:1">
      <c r="A34" t="s">
        <v>618</v>
      </c>
    </row>
    <row r="35" spans="1:1">
      <c r="A35" t="s">
        <v>377</v>
      </c>
    </row>
    <row r="37" spans="1:1">
      <c r="A37" t="s">
        <v>379</v>
      </c>
    </row>
    <row r="38" spans="1:1">
      <c r="A38" t="s">
        <v>388</v>
      </c>
    </row>
    <row r="39" spans="1:1">
      <c r="A39" t="s">
        <v>389</v>
      </c>
    </row>
    <row r="40" spans="1:1">
      <c r="A40" t="s">
        <v>390</v>
      </c>
    </row>
    <row r="41" spans="1:1">
      <c r="A41" t="s">
        <v>391</v>
      </c>
    </row>
    <row r="42" spans="1:1">
      <c r="A42" t="s">
        <v>392</v>
      </c>
    </row>
    <row r="43" spans="1:1">
      <c r="A43" t="s">
        <v>393</v>
      </c>
    </row>
    <row r="44" spans="1:1">
      <c r="A44" t="s">
        <v>380</v>
      </c>
    </row>
    <row r="45" spans="1:1">
      <c r="A45" t="s">
        <v>381</v>
      </c>
    </row>
    <row r="46" spans="1:1">
      <c r="A46" t="s">
        <v>382</v>
      </c>
    </row>
    <row r="47" spans="1:1">
      <c r="A47" t="s">
        <v>383</v>
      </c>
    </row>
    <row r="48" spans="1:1">
      <c r="A48" t="s">
        <v>384</v>
      </c>
    </row>
    <row r="50" spans="1:1">
      <c r="A50" t="s">
        <v>386</v>
      </c>
    </row>
    <row r="51" spans="1:1">
      <c r="A51" t="s">
        <v>387</v>
      </c>
    </row>
    <row r="56" spans="1:1">
      <c r="A56" t="s">
        <v>464</v>
      </c>
    </row>
    <row r="57" spans="1:1">
      <c r="A57" t="s">
        <v>465</v>
      </c>
    </row>
    <row r="58" spans="1:1">
      <c r="A58" t="s">
        <v>721</v>
      </c>
    </row>
    <row r="59" spans="1:1">
      <c r="A59" t="s">
        <v>722</v>
      </c>
    </row>
    <row r="60" spans="1:1">
      <c r="A60" t="s">
        <v>723</v>
      </c>
    </row>
    <row r="61" spans="1:1">
      <c r="A61" t="s">
        <v>724</v>
      </c>
    </row>
    <row r="62" spans="1:1">
      <c r="A62" t="s">
        <v>725</v>
      </c>
    </row>
    <row r="63" spans="1:1">
      <c r="A63" t="s">
        <v>726</v>
      </c>
    </row>
    <row r="64" spans="1:1">
      <c r="A64" t="s">
        <v>727</v>
      </c>
    </row>
    <row r="65" spans="1:1">
      <c r="A65" t="s">
        <v>728</v>
      </c>
    </row>
    <row r="66" spans="1:1">
      <c r="A66" t="s">
        <v>729</v>
      </c>
    </row>
    <row r="67" spans="1:1">
      <c r="A67" t="s">
        <v>730</v>
      </c>
    </row>
    <row r="68" spans="1:1">
      <c r="A68" t="s">
        <v>731</v>
      </c>
    </row>
    <row r="69" spans="1:1">
      <c r="A69" t="s">
        <v>733</v>
      </c>
    </row>
    <row r="71" spans="1:1">
      <c r="A71" t="s">
        <v>735</v>
      </c>
    </row>
    <row r="72" spans="1:1">
      <c r="A72" t="s">
        <v>734</v>
      </c>
    </row>
    <row r="77" spans="1:1">
      <c r="A77" t="s">
        <v>486</v>
      </c>
    </row>
    <row r="78" spans="1:1">
      <c r="A78" t="s">
        <v>494</v>
      </c>
    </row>
    <row r="79" spans="1:1">
      <c r="A79" t="s">
        <v>495</v>
      </c>
    </row>
    <row r="81" spans="1:1">
      <c r="A81" t="s">
        <v>497</v>
      </c>
    </row>
    <row r="82" spans="1:1">
      <c r="A82" t="s">
        <v>498</v>
      </c>
    </row>
    <row r="83" spans="1:1">
      <c r="A83" t="s">
        <v>499</v>
      </c>
    </row>
    <row r="84" spans="1:1">
      <c r="A84" t="s">
        <v>500</v>
      </c>
    </row>
    <row r="85" spans="1:1">
      <c r="A85" t="s">
        <v>501</v>
      </c>
    </row>
    <row r="86" spans="1:1">
      <c r="A86" t="s">
        <v>502</v>
      </c>
    </row>
    <row r="88" spans="1:1">
      <c r="A88" t="s">
        <v>487</v>
      </c>
    </row>
    <row r="89" spans="1:1">
      <c r="A89" t="s">
        <v>504</v>
      </c>
    </row>
    <row r="90" spans="1:1">
      <c r="A90" t="s">
        <v>505</v>
      </c>
    </row>
    <row r="91" spans="1:1">
      <c r="A91" t="s">
        <v>506</v>
      </c>
    </row>
    <row r="92" spans="1:1">
      <c r="A92" t="s">
        <v>507</v>
      </c>
    </row>
    <row r="93" spans="1:1">
      <c r="A93" t="s">
        <v>508</v>
      </c>
    </row>
    <row r="94" spans="1:1">
      <c r="A94" t="s">
        <v>509</v>
      </c>
    </row>
    <row r="95" spans="1:1">
      <c r="A95" t="s">
        <v>510</v>
      </c>
    </row>
    <row r="96" spans="1:1">
      <c r="A96" t="s">
        <v>488</v>
      </c>
    </row>
    <row r="97" spans="1:1">
      <c r="A97" t="s">
        <v>511</v>
      </c>
    </row>
    <row r="98" spans="1:1">
      <c r="A98" t="s">
        <v>512</v>
      </c>
    </row>
    <row r="99" spans="1:1">
      <c r="A99" t="s">
        <v>513</v>
      </c>
    </row>
    <row r="100" spans="1:1">
      <c r="A100" t="s">
        <v>489</v>
      </c>
    </row>
    <row r="101" spans="1:1">
      <c r="A101" t="s">
        <v>490</v>
      </c>
    </row>
    <row r="102" spans="1:1">
      <c r="A102" t="s">
        <v>491</v>
      </c>
    </row>
    <row r="103" spans="1:1">
      <c r="A103" t="s">
        <v>492</v>
      </c>
    </row>
    <row r="104" spans="1:1">
      <c r="A104" t="s">
        <v>493</v>
      </c>
    </row>
    <row r="105" spans="1:1">
      <c r="A105" t="s">
        <v>849</v>
      </c>
    </row>
    <row r="108" spans="1:1">
      <c r="A108" t="s">
        <v>516</v>
      </c>
    </row>
    <row r="109" spans="1:1">
      <c r="A109" t="s">
        <v>517</v>
      </c>
    </row>
    <row r="110" spans="1:1">
      <c r="A110" t="s">
        <v>518</v>
      </c>
    </row>
  </sheetData>
  <sortState ref="A2:O18">
    <sortCondition ref="B3:B18"/>
  </sortState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N56"/>
  <sheetViews>
    <sheetView topLeftCell="H22" workbookViewId="0">
      <selection activeCell="D29" sqref="D29:N56"/>
    </sheetView>
  </sheetViews>
  <sheetFormatPr baseColWidth="10" defaultRowHeight="13"/>
  <cols>
    <col min="1" max="1" width="15.5703125" style="5" bestFit="1" customWidth="1"/>
    <col min="2" max="2" width="11.7109375" style="5" bestFit="1" customWidth="1"/>
    <col min="3" max="3" width="5.5703125" style="5" bestFit="1" customWidth="1"/>
    <col min="4" max="4" width="7.7109375" style="5" bestFit="1" customWidth="1"/>
    <col min="5" max="5" width="5.5703125" style="5" bestFit="1" customWidth="1"/>
    <col min="6" max="6" width="6.42578125" style="5" bestFit="1" customWidth="1"/>
    <col min="7" max="7" width="6" style="5" bestFit="1" customWidth="1"/>
    <col min="8" max="8" width="10.28515625" style="5" bestFit="1" customWidth="1"/>
    <col min="9" max="9" width="6" style="5" bestFit="1" customWidth="1"/>
    <col min="10" max="10" width="8.85546875" style="5" bestFit="1" customWidth="1"/>
    <col min="11" max="13" width="7" style="5" bestFit="1" customWidth="1"/>
    <col min="14" max="14" width="11.7109375" style="5" bestFit="1" customWidth="1"/>
    <col min="15" max="15" width="5.140625" style="5" bestFit="1" customWidth="1"/>
    <col min="16" max="18" width="6" style="5" bestFit="1" customWidth="1"/>
    <col min="19" max="19" width="6.7109375" style="5" bestFit="1" customWidth="1"/>
    <col min="20" max="21" width="6" style="5" bestFit="1" customWidth="1"/>
    <col min="22" max="22" width="6.7109375" style="5" bestFit="1" customWidth="1"/>
    <col min="23" max="23" width="6.85546875" style="5" bestFit="1" customWidth="1"/>
    <col min="24" max="24" width="6" style="5" bestFit="1" customWidth="1"/>
    <col min="25" max="25" width="6.7109375" style="5" bestFit="1" customWidth="1"/>
    <col min="26" max="27" width="6" style="5" bestFit="1" customWidth="1"/>
    <col min="28" max="28" width="6.7109375" style="5" bestFit="1" customWidth="1"/>
    <col min="29" max="30" width="6" style="5" bestFit="1" customWidth="1"/>
    <col min="31" max="31" width="11.7109375" style="5" bestFit="1" customWidth="1"/>
    <col min="32" max="32" width="7.5703125" style="5" bestFit="1" customWidth="1"/>
    <col min="33" max="33" width="6" style="5" bestFit="1" customWidth="1"/>
    <col min="34" max="34" width="7.5703125" style="5" bestFit="1" customWidth="1"/>
    <col min="35" max="35" width="6" style="5" bestFit="1" customWidth="1"/>
    <col min="36" max="36" width="7.5703125" style="5" bestFit="1" customWidth="1"/>
    <col min="37" max="37" width="6" style="5" bestFit="1" customWidth="1"/>
    <col min="38" max="38" width="6.140625" style="5" bestFit="1" customWidth="1"/>
    <col min="39" max="39" width="6" style="5" bestFit="1" customWidth="1"/>
    <col min="40" max="40" width="11.7109375" style="5" bestFit="1" customWidth="1"/>
    <col min="41" max="16384" width="10.7109375" style="5"/>
  </cols>
  <sheetData>
    <row r="1" spans="1:40">
      <c r="A1" s="5" t="s">
        <v>289</v>
      </c>
      <c r="B1" s="6" t="s">
        <v>290</v>
      </c>
      <c r="C1" s="6" t="s">
        <v>291</v>
      </c>
      <c r="D1" s="6" t="s">
        <v>311</v>
      </c>
      <c r="E1" s="6" t="s">
        <v>292</v>
      </c>
      <c r="F1" s="6" t="s">
        <v>475</v>
      </c>
      <c r="G1" s="6" t="s">
        <v>476</v>
      </c>
      <c r="H1" s="6" t="s">
        <v>293</v>
      </c>
      <c r="I1" s="6" t="s">
        <v>294</v>
      </c>
      <c r="J1" s="6" t="s">
        <v>310</v>
      </c>
      <c r="K1" s="6" t="s">
        <v>294</v>
      </c>
      <c r="L1" s="6" t="s">
        <v>312</v>
      </c>
      <c r="M1" s="6" t="s">
        <v>295</v>
      </c>
      <c r="N1" s="6" t="s">
        <v>290</v>
      </c>
      <c r="O1" s="6" t="s">
        <v>171</v>
      </c>
      <c r="P1" s="6" t="s">
        <v>172</v>
      </c>
      <c r="Q1" s="6" t="s">
        <v>425</v>
      </c>
      <c r="R1" s="6" t="s">
        <v>426</v>
      </c>
      <c r="S1" s="6" t="s">
        <v>296</v>
      </c>
      <c r="T1" s="6" t="s">
        <v>313</v>
      </c>
      <c r="U1" s="6" t="s">
        <v>297</v>
      </c>
      <c r="V1" s="6" t="s">
        <v>298</v>
      </c>
      <c r="W1" s="6" t="s">
        <v>299</v>
      </c>
      <c r="X1" s="6" t="s">
        <v>300</v>
      </c>
      <c r="Y1" s="6" t="s">
        <v>301</v>
      </c>
      <c r="Z1" s="6" t="s">
        <v>302</v>
      </c>
      <c r="AA1" s="7" t="s">
        <v>303</v>
      </c>
      <c r="AB1" s="7" t="s">
        <v>304</v>
      </c>
      <c r="AC1" s="6" t="s">
        <v>314</v>
      </c>
      <c r="AD1" s="6" t="s">
        <v>424</v>
      </c>
      <c r="AE1" s="2" t="s">
        <v>477</v>
      </c>
      <c r="AF1" s="6" t="s">
        <v>306</v>
      </c>
      <c r="AG1" s="6" t="s">
        <v>305</v>
      </c>
      <c r="AH1" s="6" t="s">
        <v>307</v>
      </c>
      <c r="AI1" s="6" t="s">
        <v>305</v>
      </c>
      <c r="AJ1" s="6" t="s">
        <v>308</v>
      </c>
      <c r="AK1" s="6" t="s">
        <v>305</v>
      </c>
      <c r="AL1" s="6" t="s">
        <v>309</v>
      </c>
      <c r="AM1" s="7" t="s">
        <v>305</v>
      </c>
      <c r="AN1" s="6" t="s">
        <v>290</v>
      </c>
    </row>
    <row r="2" spans="1:40">
      <c r="A2" s="5" t="s">
        <v>315</v>
      </c>
      <c r="B2" s="6" t="s">
        <v>316</v>
      </c>
      <c r="C2" s="8"/>
      <c r="D2" s="8"/>
      <c r="E2" s="8"/>
      <c r="F2" s="8"/>
      <c r="G2" s="8"/>
      <c r="H2" s="9">
        <v>1.6E-2</v>
      </c>
      <c r="I2" s="9">
        <v>6.0000000000000001E-3</v>
      </c>
      <c r="J2" s="10">
        <v>1.26E-2</v>
      </c>
      <c r="K2" s="10">
        <v>3.3E-3</v>
      </c>
      <c r="L2" s="8"/>
      <c r="M2" s="8"/>
      <c r="N2" s="6" t="s">
        <v>316</v>
      </c>
      <c r="O2" s="6"/>
      <c r="P2" s="6"/>
      <c r="Q2" s="8"/>
      <c r="R2" s="8"/>
      <c r="S2" s="8"/>
      <c r="T2" s="8"/>
      <c r="U2" s="8"/>
      <c r="V2" s="8"/>
      <c r="W2" s="11">
        <v>0.27800000000000002</v>
      </c>
      <c r="X2" s="11">
        <v>4.2999999999999997E-2</v>
      </c>
      <c r="Y2" s="11">
        <v>-6.6000000000000003E-2</v>
      </c>
      <c r="Z2" s="12">
        <v>0.33600000000000002</v>
      </c>
      <c r="AA2" s="12">
        <v>4.2000000000000003E-2</v>
      </c>
      <c r="AB2" s="12">
        <v>-4.2000000000000003E-2</v>
      </c>
      <c r="AC2" s="8"/>
      <c r="AD2" s="8"/>
      <c r="AE2" s="2" t="s">
        <v>478</v>
      </c>
      <c r="AF2" s="13">
        <v>0.41499999999999998</v>
      </c>
      <c r="AG2" s="13">
        <v>4.2000000000000003E-2</v>
      </c>
      <c r="AH2" s="13">
        <v>0.48199999999999998</v>
      </c>
      <c r="AI2" s="13">
        <v>4.2000000000000003E-2</v>
      </c>
      <c r="AJ2" s="8"/>
      <c r="AK2" s="8"/>
      <c r="AL2" s="8"/>
      <c r="AM2" s="6"/>
      <c r="AN2" s="6" t="s">
        <v>316</v>
      </c>
    </row>
    <row r="3" spans="1:40">
      <c r="A3" s="5" t="s">
        <v>317</v>
      </c>
      <c r="B3" s="6" t="s">
        <v>318</v>
      </c>
      <c r="C3" s="8"/>
      <c r="D3" s="8"/>
      <c r="E3" s="8"/>
      <c r="F3" s="8"/>
      <c r="G3" s="8"/>
      <c r="H3" s="14">
        <v>6.0000000000000001E-3</v>
      </c>
      <c r="I3" s="14">
        <v>2E-3</v>
      </c>
      <c r="J3" s="15">
        <v>1.0200000000000001E-2</v>
      </c>
      <c r="K3" s="15">
        <v>2E-3</v>
      </c>
      <c r="L3" s="8"/>
      <c r="M3" s="8"/>
      <c r="N3" s="6" t="s">
        <v>318</v>
      </c>
      <c r="O3" s="6"/>
      <c r="P3" s="6"/>
      <c r="Q3" s="8"/>
      <c r="R3" s="8"/>
      <c r="S3" s="8"/>
      <c r="T3" s="8"/>
      <c r="U3" s="8"/>
      <c r="V3" s="8"/>
      <c r="W3" s="8" t="s">
        <v>319</v>
      </c>
      <c r="X3" s="8"/>
      <c r="Y3" s="8"/>
      <c r="Z3" s="8">
        <v>0.16</v>
      </c>
      <c r="AA3" s="6">
        <v>0.09</v>
      </c>
      <c r="AB3" s="6">
        <v>0.09</v>
      </c>
      <c r="AC3" s="8"/>
      <c r="AD3" s="8"/>
      <c r="AE3" s="2" t="s">
        <v>479</v>
      </c>
      <c r="AF3" s="13">
        <v>0.35499999999999998</v>
      </c>
      <c r="AG3" s="13">
        <v>0.02</v>
      </c>
      <c r="AH3" s="16">
        <v>0.51</v>
      </c>
      <c r="AI3" s="16">
        <v>4.2000000000000003E-2</v>
      </c>
      <c r="AJ3" s="8"/>
      <c r="AK3" s="8"/>
      <c r="AL3" s="16">
        <v>0.41</v>
      </c>
      <c r="AM3" s="16">
        <v>0.11</v>
      </c>
      <c r="AN3" s="6" t="s">
        <v>318</v>
      </c>
    </row>
    <row r="4" spans="1:40">
      <c r="B4" s="6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6"/>
      <c r="O4" s="6"/>
      <c r="P4" s="6"/>
      <c r="Q4" s="8"/>
      <c r="R4" s="8"/>
      <c r="S4" s="8"/>
      <c r="T4" s="8"/>
      <c r="U4" s="8"/>
      <c r="V4" s="8"/>
      <c r="W4" s="8"/>
      <c r="X4" s="8"/>
      <c r="Y4" s="8"/>
      <c r="Z4" s="8"/>
      <c r="AA4" s="6"/>
      <c r="AB4" s="6"/>
      <c r="AC4" s="8"/>
      <c r="AD4" s="8"/>
      <c r="AE4" s="2"/>
      <c r="AF4" s="8"/>
      <c r="AG4" s="8"/>
      <c r="AH4" s="13">
        <v>0.5</v>
      </c>
      <c r="AI4" s="13">
        <v>0.02</v>
      </c>
      <c r="AJ4" s="8"/>
      <c r="AK4" s="8"/>
      <c r="AL4" s="13">
        <v>0.44600000000000001</v>
      </c>
      <c r="AM4" s="13">
        <v>0.1</v>
      </c>
      <c r="AN4" s="6"/>
    </row>
    <row r="5" spans="1:40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6"/>
      <c r="O5" s="6"/>
      <c r="P5" s="6"/>
      <c r="Q5" s="8"/>
      <c r="R5" s="8"/>
      <c r="S5" s="8"/>
      <c r="T5" s="8"/>
      <c r="U5" s="8"/>
      <c r="V5" s="8"/>
      <c r="W5" s="8"/>
      <c r="X5" s="8"/>
      <c r="Y5" s="8"/>
      <c r="Z5" s="8"/>
      <c r="AA5" s="6"/>
      <c r="AB5" s="6"/>
      <c r="AC5" s="8"/>
      <c r="AD5" s="8"/>
      <c r="AE5" s="2"/>
      <c r="AF5" s="8"/>
      <c r="AG5" s="8"/>
      <c r="AH5" s="8"/>
      <c r="AI5" s="8"/>
      <c r="AJ5" s="8"/>
      <c r="AK5" s="8"/>
      <c r="AL5" s="13">
        <v>0.51</v>
      </c>
      <c r="AM5" s="13">
        <v>5.8999999999999997E-2</v>
      </c>
      <c r="AN5" s="6"/>
    </row>
    <row r="6" spans="1:40">
      <c r="A6" s="5" t="s">
        <v>320</v>
      </c>
      <c r="B6" s="6" t="s">
        <v>321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6" t="s">
        <v>321</v>
      </c>
      <c r="O6" s="6"/>
      <c r="P6" s="6"/>
      <c r="Q6" s="8"/>
      <c r="R6" s="8"/>
      <c r="S6" s="8"/>
      <c r="T6" s="8"/>
      <c r="U6" s="8"/>
      <c r="V6" s="8"/>
      <c r="W6" s="8"/>
      <c r="X6" s="8"/>
      <c r="Y6" s="8"/>
      <c r="Z6" s="8"/>
      <c r="AA6" s="6"/>
      <c r="AB6" s="6"/>
      <c r="AC6" s="8"/>
      <c r="AD6" s="8"/>
      <c r="AE6" s="2" t="s">
        <v>480</v>
      </c>
      <c r="AF6" s="8"/>
      <c r="AG6" s="8"/>
      <c r="AH6" s="8"/>
      <c r="AI6" s="8"/>
      <c r="AJ6" s="8"/>
      <c r="AK6" s="8"/>
      <c r="AL6" s="8" t="s">
        <v>319</v>
      </c>
      <c r="AM6" s="6"/>
      <c r="AN6" s="6" t="s">
        <v>321</v>
      </c>
    </row>
    <row r="7" spans="1:40">
      <c r="A7" s="5" t="s">
        <v>385</v>
      </c>
      <c r="B7" s="6" t="s">
        <v>322</v>
      </c>
      <c r="C7" s="18">
        <v>0</v>
      </c>
      <c r="D7" s="18">
        <v>5.5E-2</v>
      </c>
      <c r="E7" s="18" t="s">
        <v>319</v>
      </c>
      <c r="F7" s="18"/>
      <c r="G7" s="18"/>
      <c r="H7" s="8"/>
      <c r="I7" s="8"/>
      <c r="J7" s="8"/>
      <c r="K7" s="8"/>
      <c r="L7" s="8"/>
      <c r="M7" s="8"/>
      <c r="N7" s="6" t="s">
        <v>322</v>
      </c>
      <c r="O7" s="6"/>
      <c r="P7" s="6"/>
      <c r="Q7" s="8"/>
      <c r="R7" s="8"/>
      <c r="S7" s="8"/>
      <c r="T7" s="8"/>
      <c r="U7" s="8"/>
      <c r="V7" s="8"/>
      <c r="W7" s="8"/>
      <c r="X7" s="8"/>
      <c r="Y7" s="8"/>
      <c r="Z7" s="8"/>
      <c r="AA7" s="6"/>
      <c r="AB7" s="6"/>
      <c r="AC7" s="8"/>
      <c r="AD7" s="8"/>
      <c r="AE7" s="2" t="s">
        <v>481</v>
      </c>
      <c r="AF7" s="18">
        <v>9.8000000000000004E-2</v>
      </c>
      <c r="AG7" s="18">
        <v>1.7000000000000001E-2</v>
      </c>
      <c r="AH7" s="18">
        <v>0.159</v>
      </c>
      <c r="AI7" s="18">
        <v>2.1999999999999999E-2</v>
      </c>
      <c r="AJ7" s="18">
        <v>0.245</v>
      </c>
      <c r="AK7" s="18">
        <v>3.1E-2</v>
      </c>
      <c r="AL7" s="18">
        <v>0.22500000000000001</v>
      </c>
      <c r="AM7" s="18">
        <v>5.1999999999999998E-2</v>
      </c>
      <c r="AN7" s="6" t="s">
        <v>322</v>
      </c>
    </row>
    <row r="8" spans="1:40">
      <c r="A8" s="5" t="s">
        <v>323</v>
      </c>
      <c r="B8" s="6" t="s">
        <v>324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6" t="s">
        <v>324</v>
      </c>
      <c r="O8" s="6"/>
      <c r="P8" s="6"/>
      <c r="Q8" s="8"/>
      <c r="R8" s="8"/>
      <c r="S8" s="8"/>
      <c r="T8" s="8"/>
      <c r="U8" s="8"/>
      <c r="V8" s="8"/>
      <c r="W8" s="8"/>
      <c r="X8" s="8"/>
      <c r="Y8" s="8"/>
      <c r="Z8" s="8"/>
      <c r="AA8" s="6"/>
      <c r="AB8" s="6"/>
      <c r="AC8" s="8"/>
      <c r="AD8" s="8"/>
      <c r="AE8" s="2" t="s">
        <v>269</v>
      </c>
      <c r="AF8" s="8" t="s">
        <v>319</v>
      </c>
      <c r="AG8" s="8"/>
      <c r="AH8" s="8" t="s">
        <v>319</v>
      </c>
      <c r="AI8" s="8"/>
      <c r="AJ8" s="8" t="s">
        <v>319</v>
      </c>
      <c r="AK8" s="8"/>
      <c r="AL8" s="8" t="s">
        <v>319</v>
      </c>
      <c r="AM8" s="6"/>
      <c r="AN8" s="6" t="s">
        <v>324</v>
      </c>
    </row>
    <row r="9" spans="1:40">
      <c r="A9" s="5" t="s">
        <v>325</v>
      </c>
      <c r="B9" s="6" t="s">
        <v>326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6" t="s">
        <v>326</v>
      </c>
      <c r="O9" s="6"/>
      <c r="P9" s="6"/>
      <c r="Q9" s="8"/>
      <c r="R9" s="8"/>
      <c r="S9" s="8"/>
      <c r="T9" s="8"/>
      <c r="U9" s="8"/>
      <c r="V9" s="8"/>
      <c r="W9" s="8"/>
      <c r="X9" s="8"/>
      <c r="Y9" s="8"/>
      <c r="Z9" s="8"/>
      <c r="AA9" s="6"/>
      <c r="AB9" s="6"/>
      <c r="AC9" s="8"/>
      <c r="AD9" s="8"/>
      <c r="AE9" s="2" t="s">
        <v>270</v>
      </c>
      <c r="AF9" s="8" t="s">
        <v>319</v>
      </c>
      <c r="AG9" s="8"/>
      <c r="AH9" s="8" t="s">
        <v>319</v>
      </c>
      <c r="AI9" s="8"/>
      <c r="AJ9" s="8" t="s">
        <v>319</v>
      </c>
      <c r="AK9" s="8"/>
      <c r="AL9" s="8" t="s">
        <v>319</v>
      </c>
      <c r="AM9" s="6"/>
      <c r="AN9" s="6" t="s">
        <v>326</v>
      </c>
    </row>
    <row r="10" spans="1:40">
      <c r="A10" s="5" t="s">
        <v>327</v>
      </c>
      <c r="B10" s="6" t="s">
        <v>328</v>
      </c>
      <c r="C10" s="8"/>
      <c r="D10" s="8"/>
      <c r="E10" s="8"/>
      <c r="F10" s="8"/>
      <c r="G10" s="8"/>
      <c r="H10" s="8"/>
      <c r="I10" s="8"/>
      <c r="J10" s="8"/>
      <c r="K10" s="8"/>
      <c r="L10" s="19">
        <v>3.6299999999999999E-2</v>
      </c>
      <c r="M10" s="19">
        <v>9.1000000000000004E-3</v>
      </c>
      <c r="N10" s="6" t="s">
        <v>328</v>
      </c>
      <c r="O10" s="6"/>
      <c r="P10" s="6"/>
      <c r="Q10" s="8"/>
      <c r="R10" s="8"/>
      <c r="S10" s="8"/>
      <c r="T10" s="8"/>
      <c r="U10" s="8"/>
      <c r="V10" s="8"/>
      <c r="W10" s="8"/>
      <c r="X10" s="8"/>
      <c r="Y10" s="8"/>
      <c r="Z10" s="8"/>
      <c r="AA10" s="6"/>
      <c r="AB10" s="6"/>
      <c r="AC10" s="8"/>
      <c r="AD10" s="8"/>
      <c r="AE10" s="2" t="s">
        <v>271</v>
      </c>
      <c r="AF10" s="8"/>
      <c r="AG10" s="8"/>
      <c r="AH10" s="8"/>
      <c r="AI10" s="8"/>
      <c r="AJ10" s="8"/>
      <c r="AK10" s="8"/>
      <c r="AL10" s="8"/>
      <c r="AM10" s="6"/>
      <c r="AN10" s="6" t="s">
        <v>328</v>
      </c>
    </row>
    <row r="11" spans="1:40">
      <c r="A11" s="5" t="s">
        <v>286</v>
      </c>
      <c r="B11" s="2" t="s">
        <v>280</v>
      </c>
      <c r="C11" s="8"/>
      <c r="D11" s="8"/>
      <c r="E11" s="8"/>
      <c r="F11" s="8"/>
      <c r="G11" s="8"/>
      <c r="H11" s="8"/>
      <c r="I11" s="8"/>
      <c r="J11" s="8"/>
      <c r="K11" s="8"/>
      <c r="L11" s="17"/>
      <c r="M11" s="17"/>
      <c r="N11" s="2" t="s">
        <v>280</v>
      </c>
      <c r="O11" s="2"/>
      <c r="P11" s="2"/>
      <c r="Q11" s="8"/>
      <c r="R11" s="8"/>
      <c r="S11" s="8"/>
      <c r="T11" s="8"/>
      <c r="U11" s="8"/>
      <c r="V11" s="8"/>
      <c r="W11" s="8"/>
      <c r="X11" s="8"/>
      <c r="Y11" s="8"/>
      <c r="Z11" s="8"/>
      <c r="AA11" s="6"/>
      <c r="AB11" s="6"/>
      <c r="AC11" s="47">
        <v>0.17</v>
      </c>
      <c r="AD11" s="47">
        <v>0.05</v>
      </c>
      <c r="AE11" s="2" t="s">
        <v>280</v>
      </c>
      <c r="AF11" s="8"/>
      <c r="AG11" s="8"/>
      <c r="AH11" s="8"/>
      <c r="AI11" s="8"/>
      <c r="AJ11" s="8"/>
      <c r="AK11" s="8"/>
      <c r="AL11" s="8"/>
      <c r="AM11" s="6"/>
      <c r="AN11" s="2" t="s">
        <v>280</v>
      </c>
    </row>
    <row r="12" spans="1:40">
      <c r="A12" s="5" t="s">
        <v>329</v>
      </c>
      <c r="B12" s="6" t="s">
        <v>330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6" t="s">
        <v>330</v>
      </c>
      <c r="O12" s="6"/>
      <c r="P12" s="6"/>
      <c r="Q12" s="8"/>
      <c r="R12" s="8"/>
      <c r="S12" s="8"/>
      <c r="T12" s="8"/>
      <c r="U12" s="8"/>
      <c r="V12" s="8"/>
      <c r="W12" s="8"/>
      <c r="X12" s="8"/>
      <c r="Y12" s="8"/>
      <c r="Z12" s="8"/>
      <c r="AA12" s="6"/>
      <c r="AB12" s="6"/>
      <c r="AC12" s="8"/>
      <c r="AD12" s="8"/>
      <c r="AE12" s="2" t="s">
        <v>272</v>
      </c>
      <c r="AF12" s="8"/>
      <c r="AG12" s="8"/>
      <c r="AH12" s="8"/>
      <c r="AI12" s="8"/>
      <c r="AJ12" s="8"/>
      <c r="AK12" s="8"/>
      <c r="AL12" s="8"/>
      <c r="AM12" s="6"/>
      <c r="AN12" s="6" t="s">
        <v>330</v>
      </c>
    </row>
    <row r="13" spans="1:40">
      <c r="A13" s="5" t="s">
        <v>483</v>
      </c>
      <c r="B13" s="6" t="s">
        <v>331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6" t="s">
        <v>331</v>
      </c>
      <c r="O13" s="6"/>
      <c r="P13" s="6"/>
      <c r="Q13" s="8"/>
      <c r="R13" s="8"/>
      <c r="S13" s="8"/>
      <c r="T13" s="8"/>
      <c r="U13" s="8"/>
      <c r="V13" s="8"/>
      <c r="W13" s="8"/>
      <c r="X13" s="8"/>
      <c r="Y13" s="8"/>
      <c r="Z13" s="8" t="s">
        <v>319</v>
      </c>
      <c r="AA13" s="6"/>
      <c r="AB13" s="6"/>
      <c r="AC13" s="8"/>
      <c r="AD13" s="8"/>
      <c r="AE13" s="2" t="s">
        <v>273</v>
      </c>
      <c r="AF13" s="8" t="s">
        <v>319</v>
      </c>
      <c r="AG13" s="8"/>
      <c r="AH13" s="8" t="s">
        <v>319</v>
      </c>
      <c r="AI13" s="8"/>
      <c r="AJ13" s="8" t="s">
        <v>319</v>
      </c>
      <c r="AK13" s="8"/>
      <c r="AL13" s="8" t="s">
        <v>319</v>
      </c>
      <c r="AM13" s="6"/>
      <c r="AN13" s="6" t="s">
        <v>331</v>
      </c>
    </row>
    <row r="14" spans="1:40">
      <c r="A14" s="5" t="s">
        <v>484</v>
      </c>
      <c r="B14" s="6" t="s">
        <v>332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6" t="s">
        <v>332</v>
      </c>
      <c r="O14" s="6"/>
      <c r="P14" s="6"/>
      <c r="Q14" s="8"/>
      <c r="R14" s="8"/>
      <c r="S14" s="8"/>
      <c r="T14" s="8"/>
      <c r="U14" s="8"/>
      <c r="V14" s="8"/>
      <c r="W14" s="8"/>
      <c r="X14" s="8"/>
      <c r="Y14" s="8"/>
      <c r="Z14" s="8" t="s">
        <v>319</v>
      </c>
      <c r="AA14" s="6"/>
      <c r="AB14" s="6"/>
      <c r="AC14" s="48">
        <v>0.24099999999999999</v>
      </c>
      <c r="AD14" s="48">
        <v>4.2999999999999997E-2</v>
      </c>
      <c r="AE14" s="2" t="s">
        <v>274</v>
      </c>
      <c r="AF14" s="49">
        <v>0.34599999999999997</v>
      </c>
      <c r="AG14" s="49">
        <v>3.5000000000000003E-2</v>
      </c>
      <c r="AH14" s="49">
        <v>0.372</v>
      </c>
      <c r="AI14" s="49">
        <v>5.3999999999999999E-2</v>
      </c>
      <c r="AJ14" s="49">
        <v>0.44900000000000001</v>
      </c>
      <c r="AK14" s="49">
        <v>9.7000000000000003E-2</v>
      </c>
      <c r="AL14" s="49">
        <v>0.47499999999999998</v>
      </c>
      <c r="AM14" s="50">
        <v>4.5999999999999999E-2</v>
      </c>
      <c r="AN14" s="6" t="s">
        <v>332</v>
      </c>
    </row>
    <row r="15" spans="1:40">
      <c r="A15" s="5" t="s">
        <v>485</v>
      </c>
      <c r="B15" s="6" t="s">
        <v>333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6" t="s">
        <v>333</v>
      </c>
      <c r="O15" s="6"/>
      <c r="P15" s="6"/>
      <c r="Q15" s="8"/>
      <c r="R15" s="8"/>
      <c r="S15" s="8"/>
      <c r="T15" s="8"/>
      <c r="U15" s="8"/>
      <c r="V15" s="8"/>
      <c r="W15" s="8"/>
      <c r="X15" s="8"/>
      <c r="Y15" s="8"/>
      <c r="Z15" s="8"/>
      <c r="AA15" s="6"/>
      <c r="AB15" s="6"/>
      <c r="AC15" s="8"/>
      <c r="AD15" s="8"/>
      <c r="AE15" s="2" t="s">
        <v>275</v>
      </c>
      <c r="AF15" s="8" t="s">
        <v>319</v>
      </c>
      <c r="AG15" s="8"/>
      <c r="AH15" s="8" t="s">
        <v>319</v>
      </c>
      <c r="AI15" s="8"/>
      <c r="AJ15" s="8" t="s">
        <v>319</v>
      </c>
      <c r="AK15" s="8"/>
      <c r="AL15" s="8" t="s">
        <v>319</v>
      </c>
      <c r="AM15" s="6"/>
      <c r="AN15" s="6" t="s">
        <v>333</v>
      </c>
    </row>
    <row r="16" spans="1:40">
      <c r="A16" s="5" t="s">
        <v>262</v>
      </c>
      <c r="B16" s="6" t="s">
        <v>263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6" t="s">
        <v>263</v>
      </c>
      <c r="O16" s="6"/>
      <c r="P16" s="6"/>
      <c r="Q16" s="8"/>
      <c r="R16" s="8"/>
      <c r="S16" s="8"/>
      <c r="T16" s="8"/>
      <c r="U16" s="8"/>
      <c r="V16" s="8"/>
      <c r="W16" s="8"/>
      <c r="X16" s="8"/>
      <c r="Y16" s="8"/>
      <c r="Z16" s="58">
        <v>0.185</v>
      </c>
      <c r="AA16" s="59">
        <v>1.4E-2</v>
      </c>
      <c r="AB16" s="59">
        <v>-1.2999999999999999E-2</v>
      </c>
      <c r="AC16" s="8"/>
      <c r="AD16" s="8"/>
      <c r="AE16" s="6" t="s">
        <v>263</v>
      </c>
      <c r="AF16" s="60">
        <v>0.31900000000000001</v>
      </c>
      <c r="AG16" s="60">
        <v>3.1E-2</v>
      </c>
      <c r="AH16" s="60">
        <v>0.34300000000000003</v>
      </c>
      <c r="AI16" s="60">
        <v>2.7E-2</v>
      </c>
      <c r="AJ16" s="8"/>
      <c r="AK16" s="8"/>
      <c r="AL16" s="8"/>
      <c r="AM16" s="6"/>
      <c r="AN16" s="6"/>
    </row>
    <row r="17" spans="1:40">
      <c r="A17" s="5" t="s">
        <v>496</v>
      </c>
      <c r="B17" s="6" t="s">
        <v>334</v>
      </c>
      <c r="C17" s="8"/>
      <c r="D17" s="8"/>
      <c r="E17" s="8"/>
      <c r="F17" s="8"/>
      <c r="G17" s="8"/>
      <c r="H17" s="8"/>
      <c r="I17" s="8"/>
      <c r="J17" s="8"/>
      <c r="K17" s="8"/>
      <c r="L17" s="20">
        <v>8.2000000000000003E-2</v>
      </c>
      <c r="M17" s="20">
        <v>1.4999999999999999E-2</v>
      </c>
      <c r="N17" s="6" t="s">
        <v>334</v>
      </c>
      <c r="O17" s="6"/>
      <c r="P17" s="6"/>
      <c r="Q17" s="21">
        <v>0.13100000000000001</v>
      </c>
      <c r="R17" s="21">
        <v>2.7E-2</v>
      </c>
      <c r="S17" s="21">
        <v>-2.9000000000000001E-2</v>
      </c>
      <c r="T17" s="21">
        <v>0.17599999999999999</v>
      </c>
      <c r="U17" s="21">
        <v>1.6E-2</v>
      </c>
      <c r="V17" s="21">
        <v>-2.1000000000000001E-2</v>
      </c>
      <c r="W17" s="8"/>
      <c r="X17" s="8"/>
      <c r="Y17" s="8"/>
      <c r="Z17" s="21">
        <v>0.309</v>
      </c>
      <c r="AA17" s="22">
        <v>1.2999999999999999E-2</v>
      </c>
      <c r="AB17" s="22">
        <v>-1.2E-2</v>
      </c>
      <c r="AC17" s="8"/>
      <c r="AD17" s="8"/>
      <c r="AE17" s="2" t="s">
        <v>276</v>
      </c>
      <c r="AF17" s="8"/>
      <c r="AG17" s="8"/>
      <c r="AH17" s="8"/>
      <c r="AI17" s="8"/>
      <c r="AJ17" s="8"/>
      <c r="AK17" s="8"/>
      <c r="AL17" s="8"/>
      <c r="AM17" s="6"/>
      <c r="AN17" s="6" t="s">
        <v>334</v>
      </c>
    </row>
    <row r="18" spans="1:40">
      <c r="A18" s="5" t="s">
        <v>503</v>
      </c>
      <c r="B18" s="6" t="s">
        <v>335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6" t="s">
        <v>335</v>
      </c>
      <c r="O18" s="6"/>
      <c r="P18" s="6"/>
      <c r="Q18" s="8"/>
      <c r="R18" s="8"/>
      <c r="S18" s="8"/>
      <c r="T18" s="23">
        <v>0.25900000000000001</v>
      </c>
      <c r="U18" s="23">
        <v>4.5999999999999999E-2</v>
      </c>
      <c r="V18" s="23">
        <v>-4.3999999999999997E-2</v>
      </c>
      <c r="W18" s="24">
        <v>0.36599999999999999</v>
      </c>
      <c r="X18" s="24">
        <v>7.1999999999999995E-2</v>
      </c>
      <c r="Y18" s="24">
        <v>-7.1999999999999995E-2</v>
      </c>
      <c r="Z18" s="8"/>
      <c r="AA18" s="6"/>
      <c r="AB18" s="6"/>
      <c r="AC18" s="8"/>
      <c r="AD18" s="8"/>
      <c r="AE18" s="2" t="s">
        <v>277</v>
      </c>
      <c r="AF18" s="8"/>
      <c r="AG18" s="8"/>
      <c r="AH18" s="8"/>
      <c r="AI18" s="8"/>
      <c r="AJ18" s="8"/>
      <c r="AK18" s="8"/>
      <c r="AL18" s="8"/>
      <c r="AM18" s="6"/>
      <c r="AN18" s="6" t="s">
        <v>335</v>
      </c>
    </row>
    <row r="19" spans="1:40">
      <c r="A19" s="5" t="s">
        <v>169</v>
      </c>
      <c r="B19" s="6" t="s">
        <v>170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6" t="s">
        <v>170</v>
      </c>
      <c r="O19" s="52">
        <v>0.09</v>
      </c>
      <c r="P19" s="52">
        <v>1.6E-2</v>
      </c>
      <c r="Q19" s="8"/>
      <c r="R19" s="8"/>
      <c r="S19" s="8"/>
      <c r="T19" s="8"/>
      <c r="U19" s="8"/>
      <c r="V19" s="8"/>
      <c r="W19" s="8"/>
      <c r="X19" s="8"/>
      <c r="Y19" s="8"/>
      <c r="Z19" s="8"/>
      <c r="AA19" s="6"/>
      <c r="AB19" s="6"/>
      <c r="AC19" s="8"/>
      <c r="AD19" s="8"/>
      <c r="AE19" s="6" t="s">
        <v>170</v>
      </c>
      <c r="AF19" s="8"/>
      <c r="AG19" s="8"/>
      <c r="AH19" s="8"/>
      <c r="AI19" s="8"/>
      <c r="AJ19" s="8"/>
      <c r="AK19" s="8"/>
      <c r="AL19" s="8"/>
      <c r="AM19" s="6"/>
      <c r="AN19" s="6" t="s">
        <v>170</v>
      </c>
    </row>
    <row r="20" spans="1:40">
      <c r="A20" s="5" t="s">
        <v>441</v>
      </c>
      <c r="B20" s="6" t="s">
        <v>442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6" t="s">
        <v>442</v>
      </c>
      <c r="O20" s="6"/>
      <c r="P20" s="6"/>
      <c r="Q20" s="8"/>
      <c r="R20" s="8"/>
      <c r="S20" s="8"/>
      <c r="T20" s="8"/>
      <c r="U20" s="8"/>
      <c r="V20" s="8"/>
      <c r="W20" s="8"/>
      <c r="X20" s="8"/>
      <c r="Y20" s="8"/>
      <c r="Z20" s="8"/>
      <c r="AA20" s="6"/>
      <c r="AB20" s="6"/>
      <c r="AC20" s="8"/>
      <c r="AD20" s="8"/>
      <c r="AE20" s="2" t="s">
        <v>278</v>
      </c>
      <c r="AF20" s="25" t="s">
        <v>319</v>
      </c>
      <c r="AG20" s="25"/>
      <c r="AH20" s="25" t="s">
        <v>319</v>
      </c>
      <c r="AI20" s="25"/>
      <c r="AJ20" s="25" t="s">
        <v>319</v>
      </c>
      <c r="AK20" s="25"/>
      <c r="AL20" s="25" t="s">
        <v>319</v>
      </c>
      <c r="AM20" s="26"/>
      <c r="AN20" s="6" t="s">
        <v>442</v>
      </c>
    </row>
    <row r="21" spans="1:40">
      <c r="A21" s="5" t="s">
        <v>515</v>
      </c>
      <c r="B21" s="6" t="s">
        <v>443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6" t="s">
        <v>443</v>
      </c>
      <c r="O21" s="6"/>
      <c r="P21" s="6"/>
      <c r="Q21" s="8"/>
      <c r="R21" s="8"/>
      <c r="S21" s="8"/>
      <c r="T21" s="8"/>
      <c r="U21" s="8"/>
      <c r="V21" s="8"/>
      <c r="W21" s="8"/>
      <c r="X21" s="8"/>
      <c r="Y21" s="8"/>
      <c r="Z21" s="8"/>
      <c r="AA21" s="6"/>
      <c r="AB21" s="6"/>
      <c r="AC21" s="8"/>
      <c r="AD21" s="8"/>
      <c r="AE21" s="2" t="s">
        <v>279</v>
      </c>
      <c r="AF21" s="27" t="s">
        <v>319</v>
      </c>
      <c r="AG21" s="27"/>
      <c r="AH21" s="27" t="s">
        <v>319</v>
      </c>
      <c r="AI21" s="27"/>
      <c r="AJ21" s="27" t="s">
        <v>319</v>
      </c>
      <c r="AK21" s="27"/>
      <c r="AL21" s="27" t="s">
        <v>319</v>
      </c>
      <c r="AM21" s="28"/>
      <c r="AN21" s="6" t="s">
        <v>443</v>
      </c>
    </row>
    <row r="23" spans="1:40">
      <c r="L23" s="5" t="s">
        <v>287</v>
      </c>
    </row>
    <row r="24" spans="1:40">
      <c r="A24" s="5" t="s">
        <v>444</v>
      </c>
      <c r="L24" s="54">
        <f>L10/M10</f>
        <v>3.9890109890109886</v>
      </c>
      <c r="W24" s="54">
        <f>W2/Y2</f>
        <v>-4.2121212121212119</v>
      </c>
      <c r="Z24" s="5">
        <f>Z2/AB2</f>
        <v>-8</v>
      </c>
      <c r="AC24" s="5">
        <f>AC11/AD11</f>
        <v>3.4</v>
      </c>
    </row>
    <row r="25" spans="1:40">
      <c r="L25" s="54">
        <f>L17/M17</f>
        <v>5.4666666666666668</v>
      </c>
      <c r="Q25" s="54">
        <f>Q17/S17</f>
        <v>-4.5172413793103452</v>
      </c>
      <c r="T25" s="54">
        <f>T17/V17</f>
        <v>-8.3809523809523796</v>
      </c>
      <c r="Z25" s="55">
        <f>Z17/AB17</f>
        <v>-25.75</v>
      </c>
    </row>
    <row r="26" spans="1:40">
      <c r="T26" s="54">
        <f>T18/V18</f>
        <v>-5.8863636363636367</v>
      </c>
      <c r="W26" s="54">
        <f>W18/Y18</f>
        <v>-5.0833333333333339</v>
      </c>
    </row>
    <row r="27" spans="1:40">
      <c r="AC27" s="54">
        <f>AC14/AD14</f>
        <v>5.6046511627906979</v>
      </c>
    </row>
    <row r="28" spans="1:40">
      <c r="A28" s="5" t="s">
        <v>474</v>
      </c>
    </row>
    <row r="29" spans="1:40">
      <c r="A29" s="29" t="s">
        <v>445</v>
      </c>
      <c r="D29" s="5" t="s">
        <v>266</v>
      </c>
      <c r="E29" s="5" t="s">
        <v>267</v>
      </c>
      <c r="F29" s="5" t="s">
        <v>268</v>
      </c>
      <c r="G29" s="5" t="s">
        <v>128</v>
      </c>
      <c r="H29" s="5" t="s">
        <v>132</v>
      </c>
      <c r="I29" s="5" t="s">
        <v>133</v>
      </c>
      <c r="J29" s="5" t="s">
        <v>134</v>
      </c>
      <c r="K29" s="5" t="s">
        <v>162</v>
      </c>
      <c r="L29" s="5" t="s">
        <v>142</v>
      </c>
      <c r="M29" s="5" t="s">
        <v>143</v>
      </c>
      <c r="N29" s="5" t="s">
        <v>144</v>
      </c>
    </row>
    <row r="30" spans="1:40">
      <c r="A30" s="30" t="s">
        <v>446</v>
      </c>
      <c r="D30" s="5" t="s">
        <v>129</v>
      </c>
      <c r="E30" s="5" t="s">
        <v>130</v>
      </c>
      <c r="F30" s="5" t="s">
        <v>131</v>
      </c>
      <c r="G30" s="5">
        <v>0.6</v>
      </c>
      <c r="H30" s="5">
        <v>1.6E-2</v>
      </c>
      <c r="I30" s="5">
        <v>6.0000000000000001E-3</v>
      </c>
      <c r="J30" s="5">
        <v>-6.0000000000000001E-3</v>
      </c>
      <c r="K30" s="5" t="s">
        <v>163</v>
      </c>
    </row>
    <row r="31" spans="1:40">
      <c r="A31" s="31" t="s">
        <v>447</v>
      </c>
      <c r="D31" s="5" t="s">
        <v>129</v>
      </c>
      <c r="E31" s="5" t="s">
        <v>130</v>
      </c>
      <c r="F31" s="5" t="s">
        <v>138</v>
      </c>
      <c r="G31" s="5">
        <v>0.71</v>
      </c>
      <c r="H31" s="5">
        <v>1.26E-2</v>
      </c>
      <c r="I31" s="5">
        <v>3.3E-3</v>
      </c>
      <c r="J31" s="5">
        <v>-3.3E-3</v>
      </c>
      <c r="K31" s="5" t="s">
        <v>163</v>
      </c>
      <c r="L31" s="5">
        <v>2009</v>
      </c>
      <c r="M31" s="5" t="s">
        <v>157</v>
      </c>
      <c r="N31" s="5" t="s">
        <v>156</v>
      </c>
    </row>
    <row r="32" spans="1:40">
      <c r="A32" s="32" t="s">
        <v>448</v>
      </c>
      <c r="D32" s="5" t="s">
        <v>129</v>
      </c>
      <c r="E32" s="5" t="s">
        <v>108</v>
      </c>
      <c r="F32" s="5" t="s">
        <v>109</v>
      </c>
      <c r="G32" s="5">
        <v>2.09</v>
      </c>
      <c r="H32" s="5">
        <v>0.27800000000000002</v>
      </c>
      <c r="I32" s="5">
        <v>4.2999999999999997E-2</v>
      </c>
      <c r="J32" s="5">
        <v>-6.6000000000000003E-2</v>
      </c>
      <c r="K32" s="5" t="s">
        <v>111</v>
      </c>
      <c r="L32" s="5">
        <v>2009</v>
      </c>
      <c r="M32" s="5" t="s">
        <v>158</v>
      </c>
      <c r="N32" s="5" t="s">
        <v>110</v>
      </c>
    </row>
    <row r="33" spans="1:14">
      <c r="A33" s="33" t="s">
        <v>449</v>
      </c>
      <c r="D33" s="5" t="s">
        <v>129</v>
      </c>
      <c r="E33" s="5" t="s">
        <v>112</v>
      </c>
      <c r="F33" s="5" t="s">
        <v>160</v>
      </c>
      <c r="G33" s="5">
        <v>2.15</v>
      </c>
      <c r="H33" s="5">
        <v>0.33600000000000002</v>
      </c>
      <c r="I33" s="5">
        <v>4.2000000000000003E-2</v>
      </c>
      <c r="J33" s="5">
        <v>-4.2000000000000003E-2</v>
      </c>
      <c r="K33" s="5" t="s">
        <v>113</v>
      </c>
      <c r="L33" s="5">
        <v>2009</v>
      </c>
      <c r="M33" s="5" t="s">
        <v>106</v>
      </c>
      <c r="N33" s="5" t="s">
        <v>114</v>
      </c>
    </row>
    <row r="34" spans="1:14">
      <c r="A34" s="34" t="s">
        <v>450</v>
      </c>
      <c r="D34" s="5" t="s">
        <v>129</v>
      </c>
      <c r="E34" s="5" t="s">
        <v>108</v>
      </c>
      <c r="F34" s="5" t="s">
        <v>101</v>
      </c>
      <c r="G34" s="5">
        <v>3.6</v>
      </c>
      <c r="H34" s="5">
        <v>0.41499999999999998</v>
      </c>
      <c r="I34" s="5">
        <v>4.2000000000000003E-2</v>
      </c>
      <c r="J34" s="5">
        <v>-4.2000000000000003E-2</v>
      </c>
      <c r="K34" s="5" t="s">
        <v>105</v>
      </c>
      <c r="L34" s="5">
        <v>2011</v>
      </c>
      <c r="M34" s="5" t="s">
        <v>106</v>
      </c>
      <c r="N34" s="5" t="s">
        <v>115</v>
      </c>
    </row>
    <row r="35" spans="1:14">
      <c r="A35" s="35" t="s">
        <v>451</v>
      </c>
      <c r="D35" s="5" t="s">
        <v>129</v>
      </c>
      <c r="E35" s="5" t="s">
        <v>108</v>
      </c>
      <c r="F35" s="5" t="s">
        <v>102</v>
      </c>
      <c r="G35" s="5">
        <v>4.5</v>
      </c>
      <c r="H35" s="5">
        <v>0.48199999999999998</v>
      </c>
      <c r="I35" s="5">
        <v>4.2000000000000003E-2</v>
      </c>
      <c r="J35" s="5">
        <v>-4.2000000000000003E-2</v>
      </c>
      <c r="K35" s="5" t="s">
        <v>105</v>
      </c>
      <c r="L35" s="5">
        <v>2011</v>
      </c>
      <c r="M35" s="5" t="s">
        <v>106</v>
      </c>
      <c r="N35" s="5" t="s">
        <v>115</v>
      </c>
    </row>
    <row r="36" spans="1:14">
      <c r="A36" s="36" t="s">
        <v>452</v>
      </c>
      <c r="D36" s="5" t="s">
        <v>67</v>
      </c>
      <c r="E36" s="5" t="s">
        <v>149</v>
      </c>
      <c r="F36" s="5" t="s">
        <v>131</v>
      </c>
      <c r="G36" s="5">
        <v>0.56000000000000005</v>
      </c>
      <c r="H36" s="5">
        <v>6.0000000000000001E-3</v>
      </c>
      <c r="I36" s="5">
        <v>2E-3</v>
      </c>
      <c r="J36" s="5">
        <v>-2E-3</v>
      </c>
      <c r="K36" s="5" t="s">
        <v>163</v>
      </c>
      <c r="L36" s="5">
        <v>2009</v>
      </c>
      <c r="M36" s="5" t="s">
        <v>158</v>
      </c>
      <c r="N36" s="5" t="s">
        <v>159</v>
      </c>
    </row>
    <row r="37" spans="1:14">
      <c r="A37" s="37" t="s">
        <v>285</v>
      </c>
      <c r="D37" s="5" t="s">
        <v>67</v>
      </c>
      <c r="E37" s="5" t="s">
        <v>149</v>
      </c>
      <c r="F37" s="5" t="s">
        <v>138</v>
      </c>
      <c r="G37" s="5">
        <v>0.6</v>
      </c>
      <c r="H37" s="5">
        <v>1.0200000000000001E-2</v>
      </c>
      <c r="I37" s="5">
        <v>2E-3</v>
      </c>
      <c r="J37" s="5">
        <v>-2E-3</v>
      </c>
      <c r="K37" s="5" t="s">
        <v>163</v>
      </c>
    </row>
    <row r="38" spans="1:14">
      <c r="A38" s="38" t="s">
        <v>282</v>
      </c>
      <c r="D38" s="5" t="s">
        <v>67</v>
      </c>
      <c r="E38" s="5" t="s">
        <v>149</v>
      </c>
      <c r="F38" s="5" t="s">
        <v>101</v>
      </c>
      <c r="G38" s="5">
        <v>3.6</v>
      </c>
      <c r="H38" s="5">
        <v>0.35499999999999998</v>
      </c>
      <c r="I38" s="5">
        <v>0.02</v>
      </c>
      <c r="J38" s="5">
        <v>-0.02</v>
      </c>
      <c r="K38" s="5" t="s">
        <v>105</v>
      </c>
      <c r="L38" s="5">
        <v>2011</v>
      </c>
      <c r="M38" s="5" t="s">
        <v>106</v>
      </c>
      <c r="N38" s="5" t="s">
        <v>115</v>
      </c>
    </row>
    <row r="39" spans="1:14">
      <c r="A39" s="39" t="s">
        <v>283</v>
      </c>
      <c r="D39" s="5" t="s">
        <v>67</v>
      </c>
      <c r="E39" s="5" t="s">
        <v>149</v>
      </c>
      <c r="F39" s="5" t="s">
        <v>102</v>
      </c>
      <c r="G39" s="5">
        <v>4.5</v>
      </c>
      <c r="H39" s="5">
        <v>0.5</v>
      </c>
      <c r="I39" s="5">
        <v>0.02</v>
      </c>
      <c r="J39" s="5">
        <v>-0.02</v>
      </c>
      <c r="K39" s="5" t="s">
        <v>105</v>
      </c>
      <c r="L39" s="5">
        <v>2011</v>
      </c>
      <c r="M39" s="5" t="s">
        <v>106</v>
      </c>
      <c r="N39" s="5" t="s">
        <v>115</v>
      </c>
    </row>
    <row r="40" spans="1:14">
      <c r="A40" s="40" t="s">
        <v>453</v>
      </c>
      <c r="D40" s="5" t="s">
        <v>67</v>
      </c>
      <c r="E40" s="5" t="s">
        <v>149</v>
      </c>
      <c r="F40" s="5" t="s">
        <v>116</v>
      </c>
      <c r="G40" s="5">
        <v>8</v>
      </c>
      <c r="H40" s="5">
        <v>0.41</v>
      </c>
      <c r="I40" s="5">
        <v>0.11</v>
      </c>
      <c r="J40" s="5">
        <v>-0.11</v>
      </c>
      <c r="K40" s="5" t="s">
        <v>105</v>
      </c>
      <c r="L40" s="5">
        <v>2011</v>
      </c>
      <c r="M40" s="5" t="s">
        <v>106</v>
      </c>
      <c r="N40" s="5" t="s">
        <v>115</v>
      </c>
    </row>
    <row r="41" spans="1:14">
      <c r="A41" s="41" t="s">
        <v>454</v>
      </c>
      <c r="D41" s="5" t="s">
        <v>137</v>
      </c>
      <c r="E41" s="5" t="s">
        <v>135</v>
      </c>
      <c r="F41" s="5" t="s">
        <v>136</v>
      </c>
      <c r="H41" s="5">
        <v>0</v>
      </c>
      <c r="I41" s="5">
        <v>5.5E-2</v>
      </c>
      <c r="J41" s="5">
        <v>0</v>
      </c>
    </row>
    <row r="42" spans="1:14">
      <c r="A42" s="42" t="s">
        <v>471</v>
      </c>
      <c r="D42" s="5" t="s">
        <v>68</v>
      </c>
      <c r="E42" s="5" t="s">
        <v>139</v>
      </c>
      <c r="F42" s="5" t="s">
        <v>140</v>
      </c>
      <c r="G42" s="5">
        <v>0.9</v>
      </c>
      <c r="H42" s="5">
        <v>3.6299999999999999E-2</v>
      </c>
      <c r="I42" s="5">
        <v>9.1000000000000004E-3</v>
      </c>
      <c r="J42" s="5">
        <v>-9.1000000000000004E-3</v>
      </c>
      <c r="K42" s="5" t="s">
        <v>166</v>
      </c>
      <c r="L42" s="5">
        <v>2008</v>
      </c>
      <c r="M42" s="5" t="s">
        <v>150</v>
      </c>
      <c r="N42" s="5" t="s">
        <v>155</v>
      </c>
    </row>
    <row r="43" spans="1:14">
      <c r="A43" s="43" t="s">
        <v>472</v>
      </c>
      <c r="D43" s="5" t="s">
        <v>69</v>
      </c>
      <c r="E43" s="5" t="s">
        <v>124</v>
      </c>
      <c r="F43" s="5" t="s">
        <v>160</v>
      </c>
      <c r="G43" s="5">
        <v>2.15</v>
      </c>
      <c r="H43" s="5">
        <v>6.2E-2</v>
      </c>
      <c r="I43" s="5">
        <v>1.2999999999999999E-2</v>
      </c>
      <c r="J43" s="5">
        <v>-1.0999999999999999E-2</v>
      </c>
      <c r="K43" s="5" t="s">
        <v>125</v>
      </c>
      <c r="L43" s="5">
        <v>2010</v>
      </c>
      <c r="M43" s="5" t="s">
        <v>106</v>
      </c>
      <c r="N43" s="5" t="s">
        <v>126</v>
      </c>
    </row>
    <row r="44" spans="1:14">
      <c r="A44" s="44" t="s">
        <v>473</v>
      </c>
      <c r="D44" s="5" t="s">
        <v>70</v>
      </c>
      <c r="E44" s="5" t="s">
        <v>151</v>
      </c>
      <c r="F44" s="5" t="s">
        <v>152</v>
      </c>
      <c r="G44" s="5">
        <v>2.2000000000000002</v>
      </c>
      <c r="H44" s="5">
        <v>0.24099999999999999</v>
      </c>
      <c r="I44" s="5">
        <v>4.2999999999999997E-2</v>
      </c>
      <c r="J44" s="5">
        <v>-4.2999999999999997E-2</v>
      </c>
      <c r="K44" s="5" t="s">
        <v>100</v>
      </c>
      <c r="L44" s="5">
        <v>2008</v>
      </c>
      <c r="M44" s="5" t="s">
        <v>153</v>
      </c>
      <c r="N44" s="5" t="s">
        <v>154</v>
      </c>
    </row>
    <row r="45" spans="1:14">
      <c r="A45" s="45" t="s">
        <v>281</v>
      </c>
      <c r="D45" s="5" t="s">
        <v>70</v>
      </c>
      <c r="E45" s="5" t="s">
        <v>151</v>
      </c>
      <c r="F45" s="5" t="s">
        <v>160</v>
      </c>
      <c r="G45" s="5">
        <v>2.15</v>
      </c>
      <c r="H45" s="5">
        <v>0.13300000000000001</v>
      </c>
      <c r="I45" s="5">
        <v>1.7999999999999999E-2</v>
      </c>
      <c r="J45" s="5">
        <v>-1.6E-2</v>
      </c>
      <c r="K45" s="5" t="s">
        <v>125</v>
      </c>
      <c r="L45" s="5">
        <v>2010</v>
      </c>
      <c r="M45" s="5" t="s">
        <v>106</v>
      </c>
      <c r="N45" s="5" t="s">
        <v>127</v>
      </c>
    </row>
    <row r="46" spans="1:14">
      <c r="A46" s="46" t="s">
        <v>284</v>
      </c>
      <c r="D46" s="5" t="s">
        <v>71</v>
      </c>
      <c r="E46" s="5" t="s">
        <v>145</v>
      </c>
      <c r="F46" s="5" t="s">
        <v>141</v>
      </c>
      <c r="G46" s="5">
        <v>0.9</v>
      </c>
      <c r="H46" s="5">
        <v>8.2000000000000003E-2</v>
      </c>
      <c r="I46" s="5">
        <v>1.4999999999999999E-2</v>
      </c>
      <c r="J46" s="5">
        <v>-1.4999999999999999E-2</v>
      </c>
      <c r="K46" s="5" t="s">
        <v>165</v>
      </c>
      <c r="L46" s="5">
        <v>2010</v>
      </c>
      <c r="M46" s="5" t="s">
        <v>147</v>
      </c>
      <c r="N46" s="5" t="s">
        <v>148</v>
      </c>
    </row>
    <row r="47" spans="1:14">
      <c r="A47" s="51" t="s">
        <v>288</v>
      </c>
      <c r="D47" s="5" t="s">
        <v>71</v>
      </c>
      <c r="E47" s="5" t="s">
        <v>145</v>
      </c>
      <c r="F47" s="5" t="s">
        <v>65</v>
      </c>
      <c r="G47" s="5">
        <v>1.1000000000000001</v>
      </c>
      <c r="H47" s="5">
        <v>0.13100000000000001</v>
      </c>
      <c r="I47" s="5">
        <v>2.7E-2</v>
      </c>
      <c r="J47" s="5">
        <v>-2.9000000000000001E-2</v>
      </c>
      <c r="K47" s="5" t="s">
        <v>125</v>
      </c>
      <c r="L47" s="5">
        <v>2010</v>
      </c>
      <c r="M47" s="5" t="s">
        <v>79</v>
      </c>
      <c r="N47" s="5" t="s">
        <v>80</v>
      </c>
    </row>
    <row r="48" spans="1:14">
      <c r="A48" s="53" t="s">
        <v>173</v>
      </c>
      <c r="D48" s="5" t="s">
        <v>71</v>
      </c>
      <c r="E48" s="5" t="s">
        <v>145</v>
      </c>
      <c r="F48" s="5" t="s">
        <v>118</v>
      </c>
      <c r="G48" s="5">
        <v>1.6</v>
      </c>
      <c r="H48" s="5">
        <v>0.17599999999999999</v>
      </c>
      <c r="I48" s="5">
        <v>1.6E-2</v>
      </c>
      <c r="J48" s="5">
        <v>-2.1000000000000001E-2</v>
      </c>
      <c r="K48" s="5" t="s">
        <v>125</v>
      </c>
      <c r="L48" s="5">
        <v>2010</v>
      </c>
      <c r="M48" s="5" t="s">
        <v>79</v>
      </c>
      <c r="N48" s="5" t="s">
        <v>80</v>
      </c>
    </row>
    <row r="49" spans="1:14">
      <c r="A49" s="56" t="s">
        <v>264</v>
      </c>
      <c r="D49" s="5" t="s">
        <v>71</v>
      </c>
      <c r="E49" s="5" t="s">
        <v>145</v>
      </c>
      <c r="F49" s="5" t="s">
        <v>66</v>
      </c>
      <c r="G49" s="5">
        <v>2.15</v>
      </c>
      <c r="H49" s="5">
        <v>0.309</v>
      </c>
      <c r="I49" s="5">
        <v>1.2999999999999999E-2</v>
      </c>
      <c r="J49" s="5">
        <v>-1.2E-2</v>
      </c>
      <c r="K49" s="5" t="s">
        <v>125</v>
      </c>
      <c r="L49" s="5">
        <v>2010</v>
      </c>
      <c r="M49" s="5" t="s">
        <v>79</v>
      </c>
      <c r="N49" s="5" t="s">
        <v>80</v>
      </c>
    </row>
    <row r="50" spans="1:14">
      <c r="A50" s="57" t="s">
        <v>265</v>
      </c>
      <c r="D50" s="5" t="s">
        <v>72</v>
      </c>
      <c r="E50" s="5" t="s">
        <v>117</v>
      </c>
      <c r="F50" s="5" t="s">
        <v>119</v>
      </c>
      <c r="G50" s="5">
        <v>1.6</v>
      </c>
      <c r="H50" s="5">
        <v>0.25900000000000001</v>
      </c>
      <c r="I50" s="5">
        <v>4.5999999999999999E-2</v>
      </c>
      <c r="J50" s="5">
        <v>-4.3999999999999997E-2</v>
      </c>
      <c r="K50" s="5" t="s">
        <v>120</v>
      </c>
      <c r="L50" s="5">
        <v>2010</v>
      </c>
      <c r="M50" s="5" t="s">
        <v>158</v>
      </c>
      <c r="N50" s="5" t="s">
        <v>121</v>
      </c>
    </row>
    <row r="51" spans="1:14">
      <c r="D51" s="5" t="s">
        <v>72</v>
      </c>
      <c r="E51" s="5" t="s">
        <v>117</v>
      </c>
      <c r="F51" s="5" t="s">
        <v>109</v>
      </c>
      <c r="G51" s="5">
        <v>2.09</v>
      </c>
      <c r="H51" s="5">
        <v>0.36599999999999999</v>
      </c>
      <c r="I51" s="5">
        <v>7.1999999999999995E-2</v>
      </c>
      <c r="J51" s="5">
        <v>-7.1999999999999995E-2</v>
      </c>
      <c r="K51" s="5" t="s">
        <v>120</v>
      </c>
      <c r="L51" s="5">
        <v>2010</v>
      </c>
      <c r="M51" s="5" t="s">
        <v>122</v>
      </c>
      <c r="N51" s="5" t="s">
        <v>123</v>
      </c>
    </row>
    <row r="52" spans="1:14">
      <c r="D52" s="5" t="s">
        <v>73</v>
      </c>
      <c r="E52" s="5" t="s">
        <v>62</v>
      </c>
      <c r="F52" s="5" t="s">
        <v>64</v>
      </c>
      <c r="G52" s="5">
        <v>0.91</v>
      </c>
      <c r="H52" s="5">
        <v>0.09</v>
      </c>
      <c r="I52" s="5">
        <v>1.6E-2</v>
      </c>
      <c r="J52" s="5">
        <v>-1.6E-2</v>
      </c>
      <c r="K52" s="5" t="s">
        <v>63</v>
      </c>
      <c r="L52" s="5">
        <v>2011</v>
      </c>
      <c r="M52" s="5" t="s">
        <v>122</v>
      </c>
      <c r="N52" s="5" t="s">
        <v>61</v>
      </c>
    </row>
    <row r="53" spans="1:14">
      <c r="D53" t="s">
        <v>74</v>
      </c>
      <c r="E53" s="5" t="s">
        <v>262</v>
      </c>
      <c r="F53" s="5" t="s">
        <v>160</v>
      </c>
      <c r="G53" s="5">
        <v>2.16</v>
      </c>
      <c r="H53" s="5">
        <v>0.185</v>
      </c>
      <c r="I53" s="5">
        <v>1.4E-2</v>
      </c>
      <c r="J53" s="5">
        <v>-1.2999999999999999E-2</v>
      </c>
      <c r="K53" s="5" t="s">
        <v>164</v>
      </c>
      <c r="L53" s="5">
        <v>2011</v>
      </c>
      <c r="M53" s="5" t="s">
        <v>158</v>
      </c>
      <c r="N53" s="5" t="s">
        <v>161</v>
      </c>
    </row>
    <row r="54" spans="1:14">
      <c r="D54" t="s">
        <v>74</v>
      </c>
      <c r="E54" s="5" t="s">
        <v>262</v>
      </c>
      <c r="F54" s="5" t="s">
        <v>101</v>
      </c>
      <c r="G54" s="5">
        <v>3.6</v>
      </c>
      <c r="H54" s="5">
        <v>0.31900000000000001</v>
      </c>
      <c r="I54" s="5">
        <v>3.1E-2</v>
      </c>
      <c r="J54" s="5">
        <v>-3.1E-2</v>
      </c>
      <c r="K54" s="5" t="s">
        <v>104</v>
      </c>
      <c r="L54" s="5">
        <v>2011</v>
      </c>
      <c r="M54" s="5" t="s">
        <v>106</v>
      </c>
      <c r="N54" s="5" t="s">
        <v>107</v>
      </c>
    </row>
    <row r="55" spans="1:14">
      <c r="D55" t="s">
        <v>74</v>
      </c>
      <c r="E55" s="5" t="s">
        <v>262</v>
      </c>
      <c r="F55" s="5" t="s">
        <v>102</v>
      </c>
      <c r="G55" s="5">
        <v>4.5</v>
      </c>
      <c r="H55" s="5">
        <v>0.34300000000000003</v>
      </c>
      <c r="I55" s="5">
        <v>2.7E-2</v>
      </c>
      <c r="J55" s="5">
        <v>-2.7E-2</v>
      </c>
      <c r="K55" s="5" t="s">
        <v>105</v>
      </c>
      <c r="L55" s="5">
        <v>2011</v>
      </c>
      <c r="M55" s="5" t="s">
        <v>106</v>
      </c>
      <c r="N55" s="5" t="s">
        <v>107</v>
      </c>
    </row>
    <row r="56" spans="1:14">
      <c r="D56" s="5" t="s">
        <v>78</v>
      </c>
      <c r="E56" s="5" t="s">
        <v>76</v>
      </c>
      <c r="F56" s="5" t="s">
        <v>75</v>
      </c>
      <c r="G56" s="5">
        <v>2.2000000000000002</v>
      </c>
      <c r="H56" s="5">
        <v>0.17</v>
      </c>
      <c r="I56" s="5">
        <v>0.05</v>
      </c>
      <c r="J56" s="5">
        <v>-0.05</v>
      </c>
      <c r="L56" s="5">
        <v>2008</v>
      </c>
      <c r="N56" s="5" t="s">
        <v>77</v>
      </c>
    </row>
  </sheetData>
  <sortState ref="D30:N55">
    <sortCondition ref="E31:E55"/>
  </sortState>
  <phoneticPr fontId="3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M63"/>
  <sheetViews>
    <sheetView tabSelected="1" topLeftCell="A16" workbookViewId="0">
      <selection activeCell="L19" sqref="L19"/>
    </sheetView>
  </sheetViews>
  <sheetFormatPr baseColWidth="10" defaultRowHeight="13"/>
  <cols>
    <col min="1" max="1" width="11.7109375" bestFit="1" customWidth="1"/>
    <col min="2" max="2" width="8.42578125" bestFit="1" customWidth="1"/>
    <col min="3" max="3" width="11.5703125" bestFit="1" customWidth="1"/>
    <col min="4" max="6" width="7" bestFit="1" customWidth="1"/>
    <col min="7" max="7" width="7.7109375" bestFit="1" customWidth="1"/>
    <col min="8" max="8" width="7.42578125" bestFit="1" customWidth="1"/>
    <col min="9" max="9" width="5" bestFit="1" customWidth="1"/>
    <col min="10" max="10" width="6.28515625" bestFit="1" customWidth="1"/>
    <col min="11" max="11" width="39.5703125" bestFit="1" customWidth="1"/>
  </cols>
  <sheetData>
    <row r="1" spans="1:13">
      <c r="A1" s="5" t="s">
        <v>266</v>
      </c>
      <c r="B1" s="5" t="s">
        <v>267</v>
      </c>
      <c r="C1" s="5" t="s">
        <v>268</v>
      </c>
      <c r="D1" s="5" t="s">
        <v>128</v>
      </c>
      <c r="E1" s="5" t="s">
        <v>132</v>
      </c>
      <c r="F1" s="5" t="s">
        <v>133</v>
      </c>
      <c r="G1" s="5" t="s">
        <v>134</v>
      </c>
      <c r="H1" s="5" t="s">
        <v>162</v>
      </c>
      <c r="I1" s="5" t="s">
        <v>142</v>
      </c>
      <c r="J1" s="5" t="s">
        <v>143</v>
      </c>
      <c r="K1" s="5" t="s">
        <v>144</v>
      </c>
      <c r="L1" s="5" t="s">
        <v>25</v>
      </c>
      <c r="M1" s="5" t="s">
        <v>24</v>
      </c>
    </row>
    <row r="2" spans="1:13">
      <c r="A2" s="5" t="s">
        <v>71</v>
      </c>
      <c r="B2" s="5" t="s">
        <v>145</v>
      </c>
      <c r="C2" s="5" t="s">
        <v>66</v>
      </c>
      <c r="D2" s="5">
        <v>2.15</v>
      </c>
      <c r="E2" s="5">
        <v>0.309</v>
      </c>
      <c r="F2" s="5">
        <v>1.2999999999999999E-2</v>
      </c>
      <c r="G2" s="5">
        <v>-1.2E-2</v>
      </c>
      <c r="H2" s="5" t="s">
        <v>125</v>
      </c>
      <c r="I2" s="5">
        <v>2010</v>
      </c>
      <c r="J2" s="5" t="s">
        <v>79</v>
      </c>
      <c r="K2" s="5" t="s">
        <v>80</v>
      </c>
      <c r="L2" s="5" t="s">
        <v>27</v>
      </c>
      <c r="M2" s="63">
        <f>E2/-G2</f>
        <v>25.75</v>
      </c>
    </row>
    <row r="3" spans="1:13">
      <c r="A3" t="s">
        <v>74</v>
      </c>
      <c r="B3" s="5" t="s">
        <v>262</v>
      </c>
      <c r="C3" s="5" t="s">
        <v>160</v>
      </c>
      <c r="D3" s="5">
        <v>2.16</v>
      </c>
      <c r="E3" s="5">
        <v>0.185</v>
      </c>
      <c r="F3" s="5">
        <v>1.4E-2</v>
      </c>
      <c r="G3" s="5">
        <v>-1.2999999999999999E-2</v>
      </c>
      <c r="H3" s="5" t="s">
        <v>164</v>
      </c>
      <c r="I3" s="5">
        <v>2011</v>
      </c>
      <c r="J3" s="5" t="s">
        <v>158</v>
      </c>
      <c r="K3" s="5" t="s">
        <v>161</v>
      </c>
      <c r="L3" s="5" t="s">
        <v>27</v>
      </c>
      <c r="M3" s="63">
        <f>E3/-G3</f>
        <v>14.230769230769232</v>
      </c>
    </row>
    <row r="4" spans="1:13">
      <c r="A4" s="5" t="s">
        <v>71</v>
      </c>
      <c r="B4" s="5" t="s">
        <v>145</v>
      </c>
      <c r="C4" s="5" t="s">
        <v>118</v>
      </c>
      <c r="D4" s="5">
        <v>1.6</v>
      </c>
      <c r="E4" s="5">
        <v>0.17599999999999999</v>
      </c>
      <c r="F4" s="5">
        <v>1.6E-2</v>
      </c>
      <c r="G4" s="5">
        <v>-2.1000000000000001E-2</v>
      </c>
      <c r="H4" s="5" t="s">
        <v>125</v>
      </c>
      <c r="I4" s="5">
        <v>2010</v>
      </c>
      <c r="J4" s="5" t="s">
        <v>79</v>
      </c>
      <c r="K4" s="5" t="s">
        <v>80</v>
      </c>
      <c r="L4" s="5" t="s">
        <v>27</v>
      </c>
      <c r="M4" s="63">
        <f>E4/-G4</f>
        <v>8.3809523809523796</v>
      </c>
    </row>
    <row r="5" spans="1:13">
      <c r="A5" s="5" t="s">
        <v>70</v>
      </c>
      <c r="B5" s="5" t="s">
        <v>151</v>
      </c>
      <c r="C5" s="5" t="s">
        <v>160</v>
      </c>
      <c r="D5" s="5">
        <v>2.15</v>
      </c>
      <c r="E5" s="5">
        <v>0.13300000000000001</v>
      </c>
      <c r="F5" s="5">
        <v>1.7999999999999999E-2</v>
      </c>
      <c r="G5" s="5">
        <v>-1.6E-2</v>
      </c>
      <c r="H5" s="5" t="s">
        <v>125</v>
      </c>
      <c r="I5" s="5">
        <v>2010</v>
      </c>
      <c r="J5" s="5" t="s">
        <v>106</v>
      </c>
      <c r="K5" s="5" t="s">
        <v>127</v>
      </c>
      <c r="L5" s="5" t="s">
        <v>27</v>
      </c>
      <c r="M5" s="63">
        <f>E5/-G5</f>
        <v>8.3125</v>
      </c>
    </row>
    <row r="6" spans="1:13">
      <c r="A6" s="5" t="s">
        <v>129</v>
      </c>
      <c r="B6" s="5" t="s">
        <v>112</v>
      </c>
      <c r="C6" s="5" t="s">
        <v>160</v>
      </c>
      <c r="D6" s="5">
        <v>2.15</v>
      </c>
      <c r="E6" s="5">
        <v>0.33600000000000002</v>
      </c>
      <c r="F6" s="5">
        <v>4.2000000000000003E-2</v>
      </c>
      <c r="G6" s="5">
        <v>-4.2000000000000003E-2</v>
      </c>
      <c r="H6" s="5" t="s">
        <v>113</v>
      </c>
      <c r="I6" s="5">
        <v>2009</v>
      </c>
      <c r="J6" s="5" t="s">
        <v>106</v>
      </c>
      <c r="K6" s="5" t="s">
        <v>114</v>
      </c>
      <c r="L6" s="5" t="s">
        <v>27</v>
      </c>
      <c r="M6" s="63">
        <f>E6/-G6</f>
        <v>8</v>
      </c>
    </row>
    <row r="7" spans="1:13">
      <c r="A7" s="5" t="s">
        <v>72</v>
      </c>
      <c r="B7" s="5" t="s">
        <v>117</v>
      </c>
      <c r="C7" s="5" t="s">
        <v>119</v>
      </c>
      <c r="D7" s="5">
        <v>1.6</v>
      </c>
      <c r="E7" s="5">
        <v>0.25900000000000001</v>
      </c>
      <c r="F7" s="5">
        <v>4.5999999999999999E-2</v>
      </c>
      <c r="G7" s="5">
        <v>-4.3999999999999997E-2</v>
      </c>
      <c r="H7" s="5" t="s">
        <v>120</v>
      </c>
      <c r="I7" s="5">
        <v>2010</v>
      </c>
      <c r="J7" s="5" t="s">
        <v>158</v>
      </c>
      <c r="K7" s="5" t="s">
        <v>121</v>
      </c>
      <c r="L7" s="5" t="s">
        <v>27</v>
      </c>
      <c r="M7" s="63">
        <f>E7/-G7</f>
        <v>5.8863636363636367</v>
      </c>
    </row>
    <row r="8" spans="1:13">
      <c r="A8" s="5" t="s">
        <v>69</v>
      </c>
      <c r="B8" s="5" t="s">
        <v>124</v>
      </c>
      <c r="C8" s="5" t="s">
        <v>160</v>
      </c>
      <c r="D8" s="5">
        <v>2.15</v>
      </c>
      <c r="E8" s="5">
        <v>6.2E-2</v>
      </c>
      <c r="F8" s="5">
        <v>1.2999999999999999E-2</v>
      </c>
      <c r="G8" s="5">
        <v>-1.0999999999999999E-2</v>
      </c>
      <c r="H8" s="5" t="s">
        <v>125</v>
      </c>
      <c r="I8" s="5">
        <v>2010</v>
      </c>
      <c r="J8" s="5" t="s">
        <v>106</v>
      </c>
      <c r="K8" s="5" t="s">
        <v>126</v>
      </c>
      <c r="L8" s="5" t="s">
        <v>27</v>
      </c>
      <c r="M8" s="63">
        <f>E8/-G8</f>
        <v>5.6363636363636367</v>
      </c>
    </row>
    <row r="9" spans="1:13">
      <c r="A9" s="5" t="s">
        <v>73</v>
      </c>
      <c r="B9" s="5" t="s">
        <v>62</v>
      </c>
      <c r="C9" s="5" t="s">
        <v>64</v>
      </c>
      <c r="D9" s="5">
        <v>0.91</v>
      </c>
      <c r="E9" s="5">
        <v>0.09</v>
      </c>
      <c r="F9" s="5">
        <v>1.6E-2</v>
      </c>
      <c r="G9" s="5">
        <v>-1.6E-2</v>
      </c>
      <c r="H9" s="5" t="s">
        <v>63</v>
      </c>
      <c r="I9" s="5">
        <v>2011</v>
      </c>
      <c r="J9" s="5" t="s">
        <v>122</v>
      </c>
      <c r="K9" s="5" t="s">
        <v>61</v>
      </c>
      <c r="L9" s="5" t="s">
        <v>27</v>
      </c>
      <c r="M9" s="63">
        <f>E9/-G9</f>
        <v>5.625</v>
      </c>
    </row>
    <row r="10" spans="1:13">
      <c r="A10" s="5" t="s">
        <v>70</v>
      </c>
      <c r="B10" s="5" t="s">
        <v>151</v>
      </c>
      <c r="C10" s="5" t="s">
        <v>152</v>
      </c>
      <c r="D10" s="5">
        <v>2.2000000000000002</v>
      </c>
      <c r="E10" s="5">
        <v>0.24099999999999999</v>
      </c>
      <c r="F10" s="5">
        <v>4.2999999999999997E-2</v>
      </c>
      <c r="G10" s="5">
        <v>-4.2999999999999997E-2</v>
      </c>
      <c r="H10" s="5" t="s">
        <v>100</v>
      </c>
      <c r="I10" s="5">
        <v>2008</v>
      </c>
      <c r="J10" s="5" t="s">
        <v>153</v>
      </c>
      <c r="K10" s="5" t="s">
        <v>154</v>
      </c>
      <c r="L10" s="5" t="s">
        <v>27</v>
      </c>
      <c r="M10" s="63">
        <f>E10/-G10</f>
        <v>5.6046511627906979</v>
      </c>
    </row>
    <row r="11" spans="1:13">
      <c r="A11" s="5" t="s">
        <v>71</v>
      </c>
      <c r="B11" s="5" t="s">
        <v>145</v>
      </c>
      <c r="C11" s="5" t="s">
        <v>141</v>
      </c>
      <c r="D11" s="5">
        <v>0.9</v>
      </c>
      <c r="E11" s="5">
        <v>8.2000000000000003E-2</v>
      </c>
      <c r="F11" s="5">
        <v>1.4999999999999999E-2</v>
      </c>
      <c r="G11" s="5">
        <v>-1.4999999999999999E-2</v>
      </c>
      <c r="H11" s="5" t="s">
        <v>165</v>
      </c>
      <c r="I11" s="5">
        <v>2010</v>
      </c>
      <c r="J11" s="5" t="s">
        <v>147</v>
      </c>
      <c r="K11" s="5" t="s">
        <v>148</v>
      </c>
      <c r="L11" s="5" t="s">
        <v>27</v>
      </c>
      <c r="M11" s="63">
        <f>E11/-G11</f>
        <v>5.4666666666666668</v>
      </c>
    </row>
    <row r="12" spans="1:13">
      <c r="A12" s="5" t="s">
        <v>72</v>
      </c>
      <c r="B12" s="5" t="s">
        <v>117</v>
      </c>
      <c r="C12" s="5" t="s">
        <v>109</v>
      </c>
      <c r="D12" s="5">
        <v>2.09</v>
      </c>
      <c r="E12" s="5">
        <v>0.36599999999999999</v>
      </c>
      <c r="F12" s="5">
        <v>7.1999999999999995E-2</v>
      </c>
      <c r="G12" s="5">
        <v>-7.1999999999999995E-2</v>
      </c>
      <c r="H12" s="5" t="s">
        <v>120</v>
      </c>
      <c r="I12" s="5">
        <v>2010</v>
      </c>
      <c r="J12" s="5" t="s">
        <v>122</v>
      </c>
      <c r="K12" s="5" t="s">
        <v>123</v>
      </c>
      <c r="L12" s="5" t="s">
        <v>27</v>
      </c>
      <c r="M12" s="63">
        <f>E12/-G12</f>
        <v>5.0833333333333339</v>
      </c>
    </row>
    <row r="13" spans="1:13">
      <c r="A13" s="5" t="s">
        <v>71</v>
      </c>
      <c r="B13" s="5" t="s">
        <v>145</v>
      </c>
      <c r="C13" s="5" t="s">
        <v>65</v>
      </c>
      <c r="D13" s="5">
        <v>1.1000000000000001</v>
      </c>
      <c r="E13" s="5">
        <v>0.13100000000000001</v>
      </c>
      <c r="F13" s="5">
        <v>2.7E-2</v>
      </c>
      <c r="G13" s="5">
        <v>-2.9000000000000001E-2</v>
      </c>
      <c r="H13" s="5" t="s">
        <v>125</v>
      </c>
      <c r="I13" s="5">
        <v>2010</v>
      </c>
      <c r="J13" s="5" t="s">
        <v>79</v>
      </c>
      <c r="K13" s="5" t="s">
        <v>80</v>
      </c>
      <c r="L13" s="5" t="s">
        <v>27</v>
      </c>
      <c r="M13" s="63">
        <f>E13/-G13</f>
        <v>4.5172413793103452</v>
      </c>
    </row>
    <row r="14" spans="1:13">
      <c r="A14" t="s">
        <v>46</v>
      </c>
      <c r="B14" t="s">
        <v>39</v>
      </c>
      <c r="C14" s="5" t="s">
        <v>23</v>
      </c>
      <c r="D14" s="5">
        <v>2.15</v>
      </c>
      <c r="E14" s="5">
        <v>0.109</v>
      </c>
      <c r="F14">
        <v>2.5000000000000001E-2</v>
      </c>
      <c r="G14">
        <v>-2.5000000000000001E-2</v>
      </c>
      <c r="H14" t="s">
        <v>22</v>
      </c>
      <c r="I14">
        <v>2011</v>
      </c>
      <c r="J14" t="s">
        <v>86</v>
      </c>
      <c r="K14" t="s">
        <v>21</v>
      </c>
      <c r="L14" s="5" t="s">
        <v>27</v>
      </c>
      <c r="M14" s="63">
        <f>E14/-G14</f>
        <v>4.3599999999999994</v>
      </c>
    </row>
    <row r="15" spans="1:13">
      <c r="A15" s="5" t="s">
        <v>129</v>
      </c>
      <c r="B15" s="5" t="s">
        <v>108</v>
      </c>
      <c r="C15" s="5" t="s">
        <v>109</v>
      </c>
      <c r="D15" s="5">
        <v>2.09</v>
      </c>
      <c r="E15" s="5">
        <v>0.27800000000000002</v>
      </c>
      <c r="F15" s="5">
        <v>4.2999999999999997E-2</v>
      </c>
      <c r="G15" s="5">
        <v>-6.6000000000000003E-2</v>
      </c>
      <c r="H15" s="5" t="s">
        <v>111</v>
      </c>
      <c r="I15" s="5">
        <v>2009</v>
      </c>
      <c r="J15" s="5" t="s">
        <v>158</v>
      </c>
      <c r="K15" s="5" t="s">
        <v>110</v>
      </c>
      <c r="L15" s="5" t="s">
        <v>27</v>
      </c>
      <c r="M15" s="63">
        <f>E15/-G15</f>
        <v>4.2121212121212119</v>
      </c>
    </row>
    <row r="16" spans="1:13">
      <c r="A16" s="5" t="s">
        <v>68</v>
      </c>
      <c r="B16" s="5" t="s">
        <v>139</v>
      </c>
      <c r="C16" s="5" t="s">
        <v>140</v>
      </c>
      <c r="D16" s="5">
        <v>0.9</v>
      </c>
      <c r="E16" s="5">
        <v>3.6299999999999999E-2</v>
      </c>
      <c r="F16" s="5">
        <v>9.1000000000000004E-3</v>
      </c>
      <c r="G16" s="5">
        <v>-9.1000000000000004E-3</v>
      </c>
      <c r="H16" s="5" t="s">
        <v>166</v>
      </c>
      <c r="I16" s="5">
        <v>2008</v>
      </c>
      <c r="J16" s="5" t="s">
        <v>150</v>
      </c>
      <c r="K16" s="5" t="s">
        <v>155</v>
      </c>
      <c r="L16" s="5" t="s">
        <v>27</v>
      </c>
      <c r="M16" s="63">
        <f>E16/-G16</f>
        <v>3.9890109890109886</v>
      </c>
    </row>
    <row r="17" spans="1:13">
      <c r="A17" s="5" t="s">
        <v>78</v>
      </c>
      <c r="B17" s="5" t="s">
        <v>76</v>
      </c>
      <c r="C17" s="5" t="s">
        <v>75</v>
      </c>
      <c r="D17" s="5">
        <v>2.2000000000000002</v>
      </c>
      <c r="E17" s="5">
        <v>0.17</v>
      </c>
      <c r="F17" s="5">
        <v>0.05</v>
      </c>
      <c r="G17" s="5">
        <v>-0.05</v>
      </c>
      <c r="H17" s="5"/>
      <c r="I17" s="5">
        <v>2008</v>
      </c>
      <c r="J17" s="5"/>
      <c r="K17" s="5" t="s">
        <v>77</v>
      </c>
      <c r="L17" s="5" t="s">
        <v>27</v>
      </c>
      <c r="M17" s="63">
        <f>E17/-G17</f>
        <v>3.4</v>
      </c>
    </row>
    <row r="18" spans="1:13">
      <c r="A18" s="5" t="s">
        <v>137</v>
      </c>
      <c r="B18" s="5" t="s">
        <v>135</v>
      </c>
      <c r="C18" s="5" t="s">
        <v>58</v>
      </c>
      <c r="D18" s="5">
        <v>0.7</v>
      </c>
      <c r="E18" s="5">
        <v>0</v>
      </c>
      <c r="F18" s="5">
        <v>5.5E-2</v>
      </c>
      <c r="G18" s="5">
        <v>0</v>
      </c>
      <c r="H18" s="5" t="s">
        <v>38</v>
      </c>
      <c r="I18" s="5">
        <v>2010</v>
      </c>
      <c r="J18" s="5" t="s">
        <v>89</v>
      </c>
      <c r="K18" s="5" t="s">
        <v>98</v>
      </c>
      <c r="L18" s="5" t="s">
        <v>26</v>
      </c>
      <c r="M18" s="63" t="e">
        <f>E18/-G18</f>
        <v>#DIV/0!</v>
      </c>
    </row>
    <row r="19" spans="1:13">
      <c r="A19" s="5" t="s">
        <v>67</v>
      </c>
      <c r="B19" s="5" t="s">
        <v>149</v>
      </c>
      <c r="C19" s="5" t="s">
        <v>102</v>
      </c>
      <c r="D19" s="5">
        <v>4.5</v>
      </c>
      <c r="E19" s="5"/>
      <c r="F19" s="5"/>
      <c r="G19" s="5"/>
      <c r="H19" s="5" t="s">
        <v>105</v>
      </c>
      <c r="I19" s="5">
        <v>2010</v>
      </c>
      <c r="J19" s="5" t="s">
        <v>45</v>
      </c>
      <c r="K19" s="5" t="s">
        <v>44</v>
      </c>
      <c r="L19" s="5" t="s">
        <v>26</v>
      </c>
      <c r="M19" s="63" t="e">
        <f>E19/-G19</f>
        <v>#DIV/0!</v>
      </c>
    </row>
    <row r="20" spans="1:13">
      <c r="A20" s="5" t="s">
        <v>67</v>
      </c>
      <c r="B20" s="5" t="s">
        <v>149</v>
      </c>
      <c r="C20" s="5" t="s">
        <v>116</v>
      </c>
      <c r="D20" s="5">
        <v>8</v>
      </c>
      <c r="E20" s="5"/>
      <c r="F20" s="5"/>
      <c r="G20" s="5"/>
      <c r="H20" s="5" t="s">
        <v>105</v>
      </c>
      <c r="I20" s="5">
        <v>2010</v>
      </c>
      <c r="J20" s="5" t="s">
        <v>45</v>
      </c>
      <c r="K20" s="5" t="s">
        <v>44</v>
      </c>
      <c r="L20" s="5" t="s">
        <v>26</v>
      </c>
      <c r="M20" s="63" t="e">
        <f>E20/-G20</f>
        <v>#DIV/0!</v>
      </c>
    </row>
    <row r="21" spans="1:13">
      <c r="A21" s="5" t="s">
        <v>50</v>
      </c>
      <c r="B21" s="5" t="s">
        <v>30</v>
      </c>
      <c r="H21" s="5" t="s">
        <v>92</v>
      </c>
      <c r="I21" s="5">
        <v>2008</v>
      </c>
      <c r="K21" s="5" t="s">
        <v>31</v>
      </c>
      <c r="L21" s="5" t="s">
        <v>26</v>
      </c>
      <c r="M21" s="63" t="e">
        <f>E21/-G21</f>
        <v>#DIV/0!</v>
      </c>
    </row>
    <row r="22" spans="1:13">
      <c r="A22" t="s">
        <v>442</v>
      </c>
      <c r="B22" s="5" t="s">
        <v>99</v>
      </c>
      <c r="H22" s="5" t="s">
        <v>92</v>
      </c>
      <c r="I22" s="5">
        <v>2008</v>
      </c>
      <c r="K22" s="5" t="s">
        <v>28</v>
      </c>
      <c r="L22" s="5" t="s">
        <v>26</v>
      </c>
      <c r="M22" s="63" t="e">
        <f>E22/-G22</f>
        <v>#DIV/0!</v>
      </c>
    </row>
    <row r="23" spans="1:13">
      <c r="A23" t="s">
        <v>443</v>
      </c>
      <c r="B23" s="5" t="s">
        <v>29</v>
      </c>
      <c r="H23" s="5" t="s">
        <v>92</v>
      </c>
      <c r="I23" s="5">
        <v>2009</v>
      </c>
      <c r="K23" s="5" t="s">
        <v>28</v>
      </c>
      <c r="L23" s="5" t="s">
        <v>26</v>
      </c>
      <c r="M23" s="63" t="e">
        <f>E23/-G23</f>
        <v>#DIV/0!</v>
      </c>
    </row>
    <row r="24" spans="1:13">
      <c r="A24" s="5" t="s">
        <v>50</v>
      </c>
      <c r="B24" s="5" t="s">
        <v>30</v>
      </c>
      <c r="C24" t="s">
        <v>12</v>
      </c>
      <c r="H24" s="5" t="s">
        <v>14</v>
      </c>
      <c r="I24" s="5">
        <v>2007</v>
      </c>
      <c r="J24" t="s">
        <v>41</v>
      </c>
      <c r="K24" s="5" t="s">
        <v>20</v>
      </c>
      <c r="L24" s="5" t="s">
        <v>26</v>
      </c>
      <c r="M24" s="63" t="e">
        <f>E24/-G24</f>
        <v>#DIV/0!</v>
      </c>
    </row>
    <row r="25" spans="1:13">
      <c r="A25" t="s">
        <v>18</v>
      </c>
      <c r="B25" s="61" t="s">
        <v>17</v>
      </c>
      <c r="C25" s="5" t="s">
        <v>13</v>
      </c>
      <c r="D25" s="5">
        <v>16</v>
      </c>
      <c r="E25" s="5">
        <v>0</v>
      </c>
      <c r="F25" s="5">
        <v>0.185</v>
      </c>
      <c r="G25" s="5">
        <v>0</v>
      </c>
      <c r="H25" t="s">
        <v>56</v>
      </c>
      <c r="I25">
        <v>2009</v>
      </c>
      <c r="J25" t="s">
        <v>97</v>
      </c>
      <c r="K25" t="s">
        <v>15</v>
      </c>
      <c r="L25" s="5" t="s">
        <v>26</v>
      </c>
      <c r="M25" s="63" t="e">
        <f>E25/-G25</f>
        <v>#DIV/0!</v>
      </c>
    </row>
    <row r="26" spans="1:13">
      <c r="A26" s="5" t="s">
        <v>137</v>
      </c>
      <c r="B26" s="5" t="s">
        <v>34</v>
      </c>
      <c r="C26" t="s">
        <v>35</v>
      </c>
      <c r="D26">
        <v>0.65</v>
      </c>
      <c r="H26" s="5" t="s">
        <v>36</v>
      </c>
      <c r="I26" s="5">
        <v>2009</v>
      </c>
      <c r="K26" s="5" t="s">
        <v>37</v>
      </c>
      <c r="L26" s="5" t="s">
        <v>26</v>
      </c>
      <c r="M26" s="63" t="e">
        <f>E26/-G26</f>
        <v>#DIV/0!</v>
      </c>
    </row>
    <row r="27" spans="1:13">
      <c r="A27" s="5" t="s">
        <v>50</v>
      </c>
      <c r="B27" s="5" t="s">
        <v>30</v>
      </c>
      <c r="C27" s="5" t="s">
        <v>57</v>
      </c>
      <c r="D27">
        <v>24</v>
      </c>
      <c r="H27" s="5" t="s">
        <v>43</v>
      </c>
      <c r="I27" s="5">
        <v>2005</v>
      </c>
      <c r="J27" t="s">
        <v>41</v>
      </c>
      <c r="K27" s="5" t="s">
        <v>42</v>
      </c>
      <c r="L27" s="5" t="s">
        <v>26</v>
      </c>
      <c r="M27" s="63" t="e">
        <f>E27/-G27</f>
        <v>#DIV/0!</v>
      </c>
    </row>
    <row r="28" spans="1:13">
      <c r="A28" t="s">
        <v>48</v>
      </c>
      <c r="B28" s="61" t="s">
        <v>32</v>
      </c>
      <c r="C28" s="62" t="s">
        <v>13</v>
      </c>
      <c r="D28" s="5">
        <v>16</v>
      </c>
      <c r="E28" s="5">
        <v>0.51900000000000002</v>
      </c>
      <c r="F28" s="5">
        <v>0.02</v>
      </c>
      <c r="G28" s="5">
        <v>-0.02</v>
      </c>
      <c r="H28" t="s">
        <v>14</v>
      </c>
      <c r="I28">
        <v>2008</v>
      </c>
      <c r="J28" t="s">
        <v>146</v>
      </c>
      <c r="K28" t="s">
        <v>8</v>
      </c>
      <c r="L28" s="5" t="s">
        <v>26</v>
      </c>
      <c r="M28" s="63">
        <f>E28/-G28</f>
        <v>25.95</v>
      </c>
    </row>
    <row r="29" spans="1:13">
      <c r="A29" s="5" t="s">
        <v>67</v>
      </c>
      <c r="B29" s="5" t="s">
        <v>149</v>
      </c>
      <c r="C29" s="5" t="s">
        <v>102</v>
      </c>
      <c r="D29" s="5">
        <v>4.5</v>
      </c>
      <c r="E29" s="5">
        <v>0.5</v>
      </c>
      <c r="F29" s="5">
        <v>0.02</v>
      </c>
      <c r="G29" s="5">
        <v>-0.02</v>
      </c>
      <c r="H29" s="5" t="s">
        <v>105</v>
      </c>
      <c r="I29" s="5">
        <v>2011</v>
      </c>
      <c r="J29" s="5" t="s">
        <v>106</v>
      </c>
      <c r="K29" s="5" t="s">
        <v>115</v>
      </c>
      <c r="L29" s="5" t="s">
        <v>26</v>
      </c>
      <c r="M29" s="63">
        <f>E29/-G29</f>
        <v>25</v>
      </c>
    </row>
    <row r="30" spans="1:13">
      <c r="A30" t="s">
        <v>48</v>
      </c>
      <c r="B30" s="61" t="s">
        <v>32</v>
      </c>
      <c r="C30" s="62" t="s">
        <v>13</v>
      </c>
      <c r="D30" s="5">
        <v>16</v>
      </c>
      <c r="E30" s="5">
        <v>0.49</v>
      </c>
      <c r="F30" s="5">
        <v>0.02</v>
      </c>
      <c r="G30" s="5">
        <v>-0.02</v>
      </c>
      <c r="H30" t="s">
        <v>14</v>
      </c>
      <c r="I30">
        <v>2007</v>
      </c>
      <c r="J30" t="s">
        <v>146</v>
      </c>
      <c r="K30" t="s">
        <v>19</v>
      </c>
      <c r="L30" s="5" t="s">
        <v>26</v>
      </c>
      <c r="M30" s="63">
        <f>E30/-G30</f>
        <v>24.5</v>
      </c>
    </row>
    <row r="31" spans="1:13">
      <c r="A31" s="5" t="s">
        <v>55</v>
      </c>
      <c r="B31" s="5" t="s">
        <v>33</v>
      </c>
      <c r="C31" s="5" t="s">
        <v>59</v>
      </c>
      <c r="D31" s="5">
        <v>16</v>
      </c>
      <c r="E31" s="5">
        <v>0.55100000000000005</v>
      </c>
      <c r="F31" s="5">
        <v>0.03</v>
      </c>
      <c r="G31" s="5">
        <v>-0.03</v>
      </c>
      <c r="H31" s="5" t="s">
        <v>56</v>
      </c>
      <c r="I31" s="5">
        <v>2006</v>
      </c>
      <c r="J31" s="5" t="s">
        <v>89</v>
      </c>
      <c r="K31" s="5" t="s">
        <v>54</v>
      </c>
      <c r="L31" s="5" t="s">
        <v>26</v>
      </c>
      <c r="M31" s="63">
        <f>E31/-G31</f>
        <v>18.366666666666667</v>
      </c>
    </row>
    <row r="32" spans="1:13">
      <c r="A32" s="5" t="s">
        <v>49</v>
      </c>
      <c r="B32" s="5" t="s">
        <v>33</v>
      </c>
      <c r="C32" s="5" t="s">
        <v>10</v>
      </c>
      <c r="D32" s="5">
        <v>3.6</v>
      </c>
      <c r="E32" s="5">
        <v>0.25600000000000001</v>
      </c>
      <c r="F32" s="5">
        <v>1.4E-2</v>
      </c>
      <c r="G32" s="5">
        <v>-1.4E-2</v>
      </c>
      <c r="H32" s="5" t="s">
        <v>92</v>
      </c>
      <c r="I32" s="5">
        <v>2008</v>
      </c>
      <c r="J32" s="5" t="s">
        <v>89</v>
      </c>
      <c r="K32" s="5" t="s">
        <v>9</v>
      </c>
      <c r="L32" s="5" t="s">
        <v>26</v>
      </c>
      <c r="M32" s="63">
        <f>E32/-G32</f>
        <v>18.285714285714285</v>
      </c>
    </row>
    <row r="33" spans="1:13">
      <c r="A33" s="5" t="s">
        <v>49</v>
      </c>
      <c r="B33" s="5" t="s">
        <v>33</v>
      </c>
      <c r="C33" s="5" t="s">
        <v>95</v>
      </c>
      <c r="D33" s="5">
        <v>8</v>
      </c>
      <c r="E33" s="5">
        <v>0.39100000000000001</v>
      </c>
      <c r="F33" s="5">
        <v>2.1999999999999999E-2</v>
      </c>
      <c r="G33" s="5">
        <v>-2.1999999999999999E-2</v>
      </c>
      <c r="H33" s="5" t="s">
        <v>92</v>
      </c>
      <c r="I33" s="5">
        <v>2008</v>
      </c>
      <c r="J33" s="5" t="s">
        <v>89</v>
      </c>
      <c r="K33" s="5" t="s">
        <v>9</v>
      </c>
      <c r="L33" s="5" t="s">
        <v>26</v>
      </c>
      <c r="M33" s="63">
        <f>E33/-G33</f>
        <v>17.772727272727273</v>
      </c>
    </row>
    <row r="34" spans="1:13">
      <c r="A34" s="5" t="s">
        <v>67</v>
      </c>
      <c r="B34" s="5" t="s">
        <v>149</v>
      </c>
      <c r="C34" s="5" t="s">
        <v>101</v>
      </c>
      <c r="D34" s="5">
        <v>3.6</v>
      </c>
      <c r="E34" s="5">
        <v>0.35499999999999998</v>
      </c>
      <c r="F34" s="5">
        <v>0.02</v>
      </c>
      <c r="G34" s="5">
        <v>-0.02</v>
      </c>
      <c r="H34" s="5" t="s">
        <v>105</v>
      </c>
      <c r="I34" s="5">
        <v>2011</v>
      </c>
      <c r="J34" s="5" t="s">
        <v>106</v>
      </c>
      <c r="K34" s="5" t="s">
        <v>115</v>
      </c>
      <c r="L34" s="5" t="s">
        <v>26</v>
      </c>
      <c r="M34" s="63">
        <f>E34/-G34</f>
        <v>17.75</v>
      </c>
    </row>
    <row r="35" spans="1:13">
      <c r="A35" s="5" t="s">
        <v>49</v>
      </c>
      <c r="B35" s="5" t="s">
        <v>33</v>
      </c>
      <c r="C35" s="5" t="s">
        <v>11</v>
      </c>
      <c r="D35" s="5">
        <v>24</v>
      </c>
      <c r="E35" s="5">
        <v>0.59799999999999998</v>
      </c>
      <c r="F35" s="5">
        <v>3.7999999999999999E-2</v>
      </c>
      <c r="G35" s="5">
        <v>-3.7999999999999999E-2</v>
      </c>
      <c r="H35" s="5" t="s">
        <v>43</v>
      </c>
      <c r="I35" s="5">
        <v>2008</v>
      </c>
      <c r="J35" s="5" t="s">
        <v>89</v>
      </c>
      <c r="K35" s="5" t="s">
        <v>9</v>
      </c>
      <c r="L35" s="5" t="s">
        <v>26</v>
      </c>
      <c r="M35" s="63">
        <f>E35/-G35</f>
        <v>15.736842105263158</v>
      </c>
    </row>
    <row r="36" spans="1:13">
      <c r="A36" t="s">
        <v>74</v>
      </c>
      <c r="B36" s="5" t="s">
        <v>262</v>
      </c>
      <c r="C36" s="5" t="s">
        <v>102</v>
      </c>
      <c r="D36" s="5">
        <v>4.5</v>
      </c>
      <c r="E36" s="5">
        <v>0.34300000000000003</v>
      </c>
      <c r="F36" s="5">
        <v>2.7E-2</v>
      </c>
      <c r="G36" s="5">
        <v>-2.7E-2</v>
      </c>
      <c r="H36" s="5" t="s">
        <v>105</v>
      </c>
      <c r="I36" s="5">
        <v>2011</v>
      </c>
      <c r="J36" s="5" t="s">
        <v>106</v>
      </c>
      <c r="K36" s="5" t="s">
        <v>107</v>
      </c>
      <c r="L36" s="5" t="s">
        <v>26</v>
      </c>
      <c r="M36" s="63">
        <f>E36/-G36</f>
        <v>12.703703703703704</v>
      </c>
    </row>
    <row r="37" spans="1:13">
      <c r="A37" t="s">
        <v>16</v>
      </c>
      <c r="B37" s="61" t="s">
        <v>17</v>
      </c>
      <c r="C37" s="5" t="s">
        <v>10</v>
      </c>
      <c r="D37" s="5">
        <v>3.6</v>
      </c>
      <c r="E37" s="5">
        <v>0.13700000000000001</v>
      </c>
      <c r="F37" s="5">
        <v>1.0999999999999999E-2</v>
      </c>
      <c r="G37" s="5">
        <v>-1.0999999999999999E-2</v>
      </c>
      <c r="H37" t="s">
        <v>91</v>
      </c>
      <c r="I37">
        <v>2009</v>
      </c>
      <c r="J37" t="s">
        <v>97</v>
      </c>
      <c r="K37" t="s">
        <v>15</v>
      </c>
      <c r="L37" s="5" t="s">
        <v>26</v>
      </c>
      <c r="M37" s="63">
        <f>E37/-G37</f>
        <v>12.454545454545457</v>
      </c>
    </row>
    <row r="38" spans="1:13">
      <c r="A38" s="5" t="s">
        <v>129</v>
      </c>
      <c r="B38" s="5" t="s">
        <v>108</v>
      </c>
      <c r="C38" s="5" t="s">
        <v>102</v>
      </c>
      <c r="D38" s="5">
        <v>4.5</v>
      </c>
      <c r="E38" s="5">
        <v>0.48199999999999998</v>
      </c>
      <c r="F38" s="5">
        <v>4.2000000000000003E-2</v>
      </c>
      <c r="G38" s="5">
        <v>-4.2000000000000003E-2</v>
      </c>
      <c r="H38" s="5" t="s">
        <v>105</v>
      </c>
      <c r="I38" s="5">
        <v>2011</v>
      </c>
      <c r="J38" s="5" t="s">
        <v>106</v>
      </c>
      <c r="K38" s="5" t="s">
        <v>115</v>
      </c>
      <c r="L38" s="5" t="s">
        <v>26</v>
      </c>
      <c r="M38" s="63">
        <f>E38/-G38</f>
        <v>11.476190476190474</v>
      </c>
    </row>
    <row r="39" spans="1:13">
      <c r="A39" s="5" t="s">
        <v>49</v>
      </c>
      <c r="B39" s="5" t="s">
        <v>33</v>
      </c>
      <c r="C39" s="5" t="s">
        <v>94</v>
      </c>
      <c r="D39" s="5">
        <v>4.5</v>
      </c>
      <c r="E39" s="5">
        <v>0.214</v>
      </c>
      <c r="F39" s="5">
        <v>0.02</v>
      </c>
      <c r="G39" s="5">
        <v>-0.02</v>
      </c>
      <c r="H39" s="5" t="s">
        <v>92</v>
      </c>
      <c r="I39" s="5">
        <v>2008</v>
      </c>
      <c r="J39" s="5" t="s">
        <v>89</v>
      </c>
      <c r="K39" s="5" t="s">
        <v>9</v>
      </c>
      <c r="L39" s="5" t="s">
        <v>26</v>
      </c>
      <c r="M39" s="63">
        <f>E39/-G39</f>
        <v>10.7</v>
      </c>
    </row>
    <row r="40" spans="1:13">
      <c r="A40" t="s">
        <v>74</v>
      </c>
      <c r="B40" s="5" t="s">
        <v>262</v>
      </c>
      <c r="C40" s="5" t="s">
        <v>101</v>
      </c>
      <c r="D40" s="5">
        <v>3.6</v>
      </c>
      <c r="E40" s="5">
        <v>0.31900000000000001</v>
      </c>
      <c r="F40" s="5">
        <v>3.1E-2</v>
      </c>
      <c r="G40" s="5">
        <v>-3.1E-2</v>
      </c>
      <c r="H40" s="5" t="s">
        <v>104</v>
      </c>
      <c r="I40" s="5">
        <v>2011</v>
      </c>
      <c r="J40" s="5" t="s">
        <v>106</v>
      </c>
      <c r="K40" s="5" t="s">
        <v>107</v>
      </c>
      <c r="L40" s="5" t="s">
        <v>26</v>
      </c>
      <c r="M40" s="63">
        <f>E40/-G40</f>
        <v>10.290322580645162</v>
      </c>
    </row>
    <row r="41" spans="1:13">
      <c r="A41" s="5" t="s">
        <v>47</v>
      </c>
      <c r="B41" s="5" t="s">
        <v>40</v>
      </c>
      <c r="C41" s="5" t="s">
        <v>101</v>
      </c>
      <c r="D41" s="5">
        <v>3.6</v>
      </c>
      <c r="E41">
        <v>0.08</v>
      </c>
      <c r="F41">
        <v>8.0000000000000002E-3</v>
      </c>
      <c r="G41">
        <v>-8.0000000000000002E-3</v>
      </c>
      <c r="H41" s="5" t="s">
        <v>92</v>
      </c>
      <c r="I41" s="5">
        <v>2010</v>
      </c>
      <c r="J41" s="5" t="s">
        <v>89</v>
      </c>
      <c r="K41" s="5" t="s">
        <v>52</v>
      </c>
      <c r="L41" s="5" t="s">
        <v>26</v>
      </c>
      <c r="M41" s="63">
        <f>E41/-G41</f>
        <v>10</v>
      </c>
    </row>
    <row r="42" spans="1:13">
      <c r="A42" s="5" t="s">
        <v>129</v>
      </c>
      <c r="B42" s="5" t="s">
        <v>108</v>
      </c>
      <c r="C42" s="5" t="s">
        <v>101</v>
      </c>
      <c r="D42" s="5">
        <v>3.6</v>
      </c>
      <c r="E42" s="5">
        <v>0.41499999999999998</v>
      </c>
      <c r="F42" s="5">
        <v>4.2000000000000003E-2</v>
      </c>
      <c r="G42" s="5">
        <v>-4.2000000000000003E-2</v>
      </c>
      <c r="H42" s="5" t="s">
        <v>105</v>
      </c>
      <c r="I42" s="5">
        <v>2011</v>
      </c>
      <c r="J42" s="5" t="s">
        <v>106</v>
      </c>
      <c r="K42" s="5" t="s">
        <v>115</v>
      </c>
      <c r="L42" s="5" t="s">
        <v>26</v>
      </c>
      <c r="M42" s="63">
        <f>E42/-G42</f>
        <v>9.8809523809523796</v>
      </c>
    </row>
    <row r="43" spans="1:13">
      <c r="A43" t="s">
        <v>16</v>
      </c>
      <c r="B43" s="61" t="s">
        <v>17</v>
      </c>
      <c r="C43" s="5" t="s">
        <v>94</v>
      </c>
      <c r="D43" s="5">
        <v>4.5</v>
      </c>
      <c r="E43" s="5">
        <v>0.14799999999999999</v>
      </c>
      <c r="F43" s="5">
        <v>1.6E-2</v>
      </c>
      <c r="G43" s="5">
        <v>-1.6E-2</v>
      </c>
      <c r="H43" t="s">
        <v>91</v>
      </c>
      <c r="I43">
        <v>2009</v>
      </c>
      <c r="J43" t="s">
        <v>97</v>
      </c>
      <c r="K43" t="s">
        <v>15</v>
      </c>
      <c r="L43" s="5" t="s">
        <v>26</v>
      </c>
      <c r="M43" s="63">
        <f>E43/-G43</f>
        <v>9.25</v>
      </c>
    </row>
    <row r="44" spans="1:13">
      <c r="A44" s="5" t="s">
        <v>49</v>
      </c>
      <c r="B44" s="5" t="s">
        <v>33</v>
      </c>
      <c r="C44" s="5" t="s">
        <v>96</v>
      </c>
      <c r="D44" s="5">
        <v>5.6</v>
      </c>
      <c r="E44" s="5">
        <v>0.31</v>
      </c>
      <c r="F44" s="5">
        <v>3.4000000000000002E-2</v>
      </c>
      <c r="G44" s="5">
        <v>-3.4000000000000002E-2</v>
      </c>
      <c r="H44" s="5" t="s">
        <v>92</v>
      </c>
      <c r="I44" s="5">
        <v>2008</v>
      </c>
      <c r="J44" s="5" t="s">
        <v>89</v>
      </c>
      <c r="K44" s="5" t="s">
        <v>9</v>
      </c>
      <c r="L44" s="5" t="s">
        <v>26</v>
      </c>
      <c r="M44" s="63">
        <f>E44/-G44</f>
        <v>9.117647058823529</v>
      </c>
    </row>
    <row r="45" spans="1:13">
      <c r="A45" s="5" t="s">
        <v>137</v>
      </c>
      <c r="B45" s="5" t="s">
        <v>135</v>
      </c>
      <c r="C45" s="5" t="s">
        <v>96</v>
      </c>
      <c r="D45" s="5">
        <v>5.6</v>
      </c>
      <c r="E45" s="5">
        <v>0.245</v>
      </c>
      <c r="F45" s="5">
        <v>3.1E-2</v>
      </c>
      <c r="G45" s="5">
        <v>-3.1E-2</v>
      </c>
      <c r="H45" s="5" t="s">
        <v>91</v>
      </c>
      <c r="I45" s="5">
        <v>2010</v>
      </c>
      <c r="J45" s="5" t="s">
        <v>89</v>
      </c>
      <c r="K45" s="5" t="s">
        <v>98</v>
      </c>
      <c r="L45" s="5" t="s">
        <v>26</v>
      </c>
      <c r="M45" s="63">
        <f>E45/-G45</f>
        <v>7.903225806451613</v>
      </c>
    </row>
    <row r="46" spans="1:13">
      <c r="A46" s="5" t="s">
        <v>1</v>
      </c>
      <c r="B46" s="5" t="s">
        <v>0</v>
      </c>
      <c r="C46" s="5" t="s">
        <v>95</v>
      </c>
      <c r="D46" s="5">
        <v>8</v>
      </c>
      <c r="E46" s="5">
        <v>5.3999999999999999E-2</v>
      </c>
      <c r="F46" s="5">
        <v>7.0000000000000001E-3</v>
      </c>
      <c r="G46" s="5">
        <v>-7.0000000000000001E-3</v>
      </c>
      <c r="H46" s="5" t="s">
        <v>92</v>
      </c>
      <c r="I46" s="5">
        <v>2007</v>
      </c>
      <c r="J46" s="5" t="s">
        <v>2</v>
      </c>
      <c r="K46" s="5" t="s">
        <v>3</v>
      </c>
      <c r="L46" s="5" t="s">
        <v>26</v>
      </c>
      <c r="M46" s="63">
        <f>E46/-G46</f>
        <v>7.7142857142857144</v>
      </c>
    </row>
    <row r="47" spans="1:13">
      <c r="A47" s="5" t="s">
        <v>137</v>
      </c>
      <c r="B47" s="5" t="s">
        <v>135</v>
      </c>
      <c r="C47" s="5" t="s">
        <v>102</v>
      </c>
      <c r="D47" s="5">
        <v>4.5</v>
      </c>
      <c r="E47" s="5">
        <v>0.159</v>
      </c>
      <c r="F47" s="5">
        <v>2.1999999999999999E-2</v>
      </c>
      <c r="G47" s="5">
        <v>-2.1999999999999999E-2</v>
      </c>
      <c r="H47" s="5" t="s">
        <v>91</v>
      </c>
      <c r="I47" s="5">
        <v>2010</v>
      </c>
      <c r="J47" s="5" t="s">
        <v>89</v>
      </c>
      <c r="K47" s="5" t="s">
        <v>98</v>
      </c>
      <c r="L47" s="5" t="s">
        <v>26</v>
      </c>
      <c r="M47" s="63">
        <f>E47/-G47</f>
        <v>7.2272727272727275</v>
      </c>
    </row>
    <row r="48" spans="1:13">
      <c r="A48" t="s">
        <v>16</v>
      </c>
      <c r="B48" s="61" t="s">
        <v>17</v>
      </c>
      <c r="C48" s="5" t="s">
        <v>95</v>
      </c>
      <c r="D48" s="5">
        <v>8</v>
      </c>
      <c r="E48" s="5">
        <v>0.318</v>
      </c>
      <c r="F48" s="5">
        <v>4.3999999999999997E-2</v>
      </c>
      <c r="G48" s="5">
        <v>-4.3999999999999997E-2</v>
      </c>
      <c r="H48" t="s">
        <v>91</v>
      </c>
      <c r="I48">
        <v>2009</v>
      </c>
      <c r="J48" t="s">
        <v>97</v>
      </c>
      <c r="K48" t="s">
        <v>15</v>
      </c>
      <c r="L48" s="5" t="s">
        <v>26</v>
      </c>
      <c r="M48" s="63">
        <f>E48/-G48</f>
        <v>7.2272727272727275</v>
      </c>
    </row>
    <row r="49" spans="1:13">
      <c r="A49" s="5" t="s">
        <v>1</v>
      </c>
      <c r="B49" s="5" t="s">
        <v>0</v>
      </c>
      <c r="C49" s="5" t="s">
        <v>95</v>
      </c>
      <c r="D49" s="5">
        <v>8</v>
      </c>
      <c r="E49" s="5">
        <v>5.7000000000000002E-2</v>
      </c>
      <c r="F49" s="5">
        <v>8.0000000000000002E-3</v>
      </c>
      <c r="G49" s="5">
        <v>-8.0000000000000002E-3</v>
      </c>
      <c r="H49" s="5" t="s">
        <v>92</v>
      </c>
      <c r="I49" s="5">
        <v>2007</v>
      </c>
      <c r="J49" s="5" t="s">
        <v>89</v>
      </c>
      <c r="K49" s="5" t="s">
        <v>60</v>
      </c>
      <c r="L49" s="5" t="s">
        <v>26</v>
      </c>
      <c r="M49" s="63">
        <f>E49/-G49</f>
        <v>7.125</v>
      </c>
    </row>
    <row r="50" spans="1:13">
      <c r="A50" s="5" t="s">
        <v>6</v>
      </c>
      <c r="B50" s="5" t="s">
        <v>7</v>
      </c>
      <c r="C50" s="5" t="s">
        <v>95</v>
      </c>
      <c r="D50" s="5">
        <v>8</v>
      </c>
      <c r="E50" s="5">
        <v>8.4000000000000005E-2</v>
      </c>
      <c r="F50" s="5">
        <v>8.9999999999999993E-3</v>
      </c>
      <c r="G50" s="5">
        <v>-1.2E-2</v>
      </c>
      <c r="H50" s="5" t="s">
        <v>92</v>
      </c>
      <c r="I50" s="5">
        <v>2007</v>
      </c>
      <c r="J50" s="5" t="s">
        <v>4</v>
      </c>
      <c r="K50" s="5" t="s">
        <v>5</v>
      </c>
      <c r="L50" s="5" t="s">
        <v>26</v>
      </c>
      <c r="M50" s="63">
        <f>E50/-G50</f>
        <v>7</v>
      </c>
    </row>
    <row r="51" spans="1:13">
      <c r="A51" t="s">
        <v>46</v>
      </c>
      <c r="B51" t="s">
        <v>39</v>
      </c>
      <c r="C51" s="5" t="s">
        <v>96</v>
      </c>
      <c r="D51" s="5">
        <v>5.6</v>
      </c>
      <c r="E51">
        <v>0.20300000000000001</v>
      </c>
      <c r="F51">
        <v>3.1E-2</v>
      </c>
      <c r="G51">
        <v>-3.1E-2</v>
      </c>
      <c r="H51" t="s">
        <v>103</v>
      </c>
      <c r="I51">
        <v>2010</v>
      </c>
      <c r="J51" t="s">
        <v>146</v>
      </c>
      <c r="K51" t="s">
        <v>51</v>
      </c>
      <c r="L51" s="5" t="s">
        <v>26</v>
      </c>
      <c r="M51" s="63">
        <f>E51/-G51</f>
        <v>6.5483870967741939</v>
      </c>
    </row>
    <row r="52" spans="1:13">
      <c r="A52" s="5" t="s">
        <v>93</v>
      </c>
      <c r="B52" s="5" t="s">
        <v>88</v>
      </c>
      <c r="C52" s="5" t="s">
        <v>95</v>
      </c>
      <c r="D52" s="5">
        <v>8</v>
      </c>
      <c r="E52" s="5">
        <v>0.22500000000000001</v>
      </c>
      <c r="F52" s="5">
        <v>3.5999999999999997E-2</v>
      </c>
      <c r="G52" s="5">
        <v>-3.5999999999999997E-2</v>
      </c>
      <c r="H52" s="5" t="s">
        <v>92</v>
      </c>
      <c r="I52" s="5">
        <v>2005</v>
      </c>
      <c r="J52" s="5" t="s">
        <v>89</v>
      </c>
      <c r="K52" s="5" t="s">
        <v>90</v>
      </c>
      <c r="L52" s="5" t="s">
        <v>26</v>
      </c>
      <c r="M52" s="63">
        <f>E52/-G52</f>
        <v>6.2500000000000009</v>
      </c>
    </row>
    <row r="53" spans="1:13">
      <c r="A53" t="s">
        <v>46</v>
      </c>
      <c r="B53" t="s">
        <v>39</v>
      </c>
      <c r="C53" s="5" t="s">
        <v>102</v>
      </c>
      <c r="D53" s="5">
        <v>4.5</v>
      </c>
      <c r="E53">
        <v>0.13500000000000001</v>
      </c>
      <c r="F53">
        <v>2.1999999999999999E-2</v>
      </c>
      <c r="G53">
        <v>-2.1999999999999999E-2</v>
      </c>
      <c r="H53" t="s">
        <v>103</v>
      </c>
      <c r="I53">
        <v>2010</v>
      </c>
      <c r="J53" t="s">
        <v>146</v>
      </c>
      <c r="K53" t="s">
        <v>51</v>
      </c>
      <c r="L53" s="5" t="s">
        <v>26</v>
      </c>
      <c r="M53" s="63">
        <f>E53/-G53</f>
        <v>6.1363636363636367</v>
      </c>
    </row>
    <row r="54" spans="1:13">
      <c r="A54" t="s">
        <v>46</v>
      </c>
      <c r="B54" t="s">
        <v>39</v>
      </c>
      <c r="C54" s="5" t="s">
        <v>116</v>
      </c>
      <c r="D54" s="5">
        <v>8</v>
      </c>
      <c r="E54">
        <v>0.23799999999999999</v>
      </c>
      <c r="F54">
        <v>0.04</v>
      </c>
      <c r="G54">
        <v>-0.04</v>
      </c>
      <c r="H54" t="s">
        <v>103</v>
      </c>
      <c r="I54">
        <v>2010</v>
      </c>
      <c r="J54" t="s">
        <v>146</v>
      </c>
      <c r="K54" t="s">
        <v>51</v>
      </c>
      <c r="L54" s="5" t="s">
        <v>26</v>
      </c>
      <c r="M54" s="63">
        <f>E54/-G54</f>
        <v>5.9499999999999993</v>
      </c>
    </row>
    <row r="55" spans="1:13">
      <c r="A55" s="5" t="s">
        <v>137</v>
      </c>
      <c r="B55" s="5" t="s">
        <v>135</v>
      </c>
      <c r="C55" s="5" t="s">
        <v>101</v>
      </c>
      <c r="D55" s="5">
        <v>3.6</v>
      </c>
      <c r="E55" s="5">
        <v>9.8000000000000004E-2</v>
      </c>
      <c r="F55" s="5">
        <v>1.7000000000000001E-2</v>
      </c>
      <c r="G55" s="5">
        <v>-1.7000000000000001E-2</v>
      </c>
      <c r="H55" s="5" t="s">
        <v>91</v>
      </c>
      <c r="I55" s="5">
        <v>2010</v>
      </c>
      <c r="J55" s="5" t="s">
        <v>89</v>
      </c>
      <c r="K55" s="5" t="s">
        <v>98</v>
      </c>
      <c r="L55" s="5" t="s">
        <v>26</v>
      </c>
      <c r="M55" s="63">
        <f>E55/-G55</f>
        <v>5.7647058823529411</v>
      </c>
    </row>
    <row r="56" spans="1:13">
      <c r="A56" s="5" t="s">
        <v>67</v>
      </c>
      <c r="B56" s="5" t="s">
        <v>149</v>
      </c>
      <c r="C56" s="5" t="s">
        <v>138</v>
      </c>
      <c r="D56" s="5">
        <v>0.6</v>
      </c>
      <c r="E56" s="5">
        <v>1.0200000000000001E-2</v>
      </c>
      <c r="F56" s="5">
        <v>2E-3</v>
      </c>
      <c r="G56" s="5">
        <v>-2E-3</v>
      </c>
      <c r="H56" s="5" t="s">
        <v>163</v>
      </c>
      <c r="I56" s="5">
        <v>2009</v>
      </c>
      <c r="J56" s="5"/>
      <c r="K56" s="5" t="s">
        <v>53</v>
      </c>
      <c r="L56" s="5" t="s">
        <v>26</v>
      </c>
      <c r="M56" s="63">
        <f>E56/-G56</f>
        <v>5.1000000000000005</v>
      </c>
    </row>
    <row r="57" spans="1:13">
      <c r="A57" s="5" t="s">
        <v>93</v>
      </c>
      <c r="B57" s="5" t="s">
        <v>88</v>
      </c>
      <c r="C57" s="5" t="s">
        <v>94</v>
      </c>
      <c r="D57" s="5">
        <v>4.5</v>
      </c>
      <c r="E57" s="5">
        <v>6.6000000000000003E-2</v>
      </c>
      <c r="F57" s="5">
        <v>1.2999999999999999E-2</v>
      </c>
      <c r="G57" s="5">
        <v>-1.2999999999999999E-2</v>
      </c>
      <c r="H57" s="5" t="s">
        <v>92</v>
      </c>
      <c r="I57" s="5">
        <v>2005</v>
      </c>
      <c r="J57" s="5" t="s">
        <v>89</v>
      </c>
      <c r="K57" s="5" t="s">
        <v>90</v>
      </c>
      <c r="L57" s="5" t="s">
        <v>26</v>
      </c>
      <c r="M57" s="63">
        <f>E57/-G57</f>
        <v>5.0769230769230775</v>
      </c>
    </row>
    <row r="58" spans="1:13">
      <c r="A58" t="s">
        <v>16</v>
      </c>
      <c r="B58" s="61" t="s">
        <v>17</v>
      </c>
      <c r="C58" s="5" t="s">
        <v>96</v>
      </c>
      <c r="D58" s="5">
        <v>5.6</v>
      </c>
      <c r="E58" s="5">
        <v>0.26100000000000001</v>
      </c>
      <c r="F58" s="5">
        <v>5.8999999999999997E-2</v>
      </c>
      <c r="G58" s="5">
        <v>-5.8999999999999997E-2</v>
      </c>
      <c r="H58" t="s">
        <v>91</v>
      </c>
      <c r="I58">
        <v>2009</v>
      </c>
      <c r="J58" t="s">
        <v>97</v>
      </c>
      <c r="K58" t="s">
        <v>15</v>
      </c>
      <c r="L58" s="5" t="s">
        <v>26</v>
      </c>
      <c r="M58" s="63">
        <f>E58/-G58</f>
        <v>4.4237288135593227</v>
      </c>
    </row>
    <row r="59" spans="1:13">
      <c r="A59" s="5" t="s">
        <v>137</v>
      </c>
      <c r="B59" s="5" t="s">
        <v>135</v>
      </c>
      <c r="C59" s="5" t="s">
        <v>116</v>
      </c>
      <c r="D59" s="5">
        <v>8</v>
      </c>
      <c r="E59" s="5">
        <v>0.22500000000000001</v>
      </c>
      <c r="F59" s="5">
        <v>5.1999999999999998E-2</v>
      </c>
      <c r="G59" s="5">
        <v>-5.1999999999999998E-2</v>
      </c>
      <c r="H59" s="5" t="s">
        <v>91</v>
      </c>
      <c r="I59" s="5">
        <v>2010</v>
      </c>
      <c r="J59" s="5" t="s">
        <v>89</v>
      </c>
      <c r="K59" s="5" t="s">
        <v>98</v>
      </c>
      <c r="L59" s="5" t="s">
        <v>26</v>
      </c>
      <c r="M59" s="63">
        <f>E59/-G59</f>
        <v>4.3269230769230775</v>
      </c>
    </row>
    <row r="60" spans="1:13">
      <c r="A60" s="5" t="s">
        <v>129</v>
      </c>
      <c r="B60" s="5" t="s">
        <v>130</v>
      </c>
      <c r="C60" s="5" t="s">
        <v>138</v>
      </c>
      <c r="D60" s="5">
        <v>0.71</v>
      </c>
      <c r="E60" s="5">
        <v>1.26E-2</v>
      </c>
      <c r="F60" s="5">
        <v>3.3E-3</v>
      </c>
      <c r="G60" s="5">
        <v>-3.3E-3</v>
      </c>
      <c r="H60" s="5" t="s">
        <v>163</v>
      </c>
      <c r="I60" s="5">
        <v>2009</v>
      </c>
      <c r="J60" s="5" t="s">
        <v>157</v>
      </c>
      <c r="K60" s="5" t="s">
        <v>156</v>
      </c>
      <c r="L60" s="5" t="s">
        <v>26</v>
      </c>
      <c r="M60" s="63">
        <f>E60/-G60</f>
        <v>3.8181818181818183</v>
      </c>
    </row>
    <row r="61" spans="1:13">
      <c r="A61" s="5" t="s">
        <v>67</v>
      </c>
      <c r="B61" s="5" t="s">
        <v>149</v>
      </c>
      <c r="C61" s="5" t="s">
        <v>116</v>
      </c>
      <c r="D61" s="5">
        <v>8</v>
      </c>
      <c r="E61" s="5">
        <v>0.41</v>
      </c>
      <c r="F61" s="5">
        <v>0.11</v>
      </c>
      <c r="G61" s="5">
        <v>-0.11</v>
      </c>
      <c r="H61" s="5" t="s">
        <v>105</v>
      </c>
      <c r="I61" s="5">
        <v>2011</v>
      </c>
      <c r="J61" s="5" t="s">
        <v>106</v>
      </c>
      <c r="K61" s="5" t="s">
        <v>115</v>
      </c>
      <c r="L61" s="5" t="s">
        <v>26</v>
      </c>
      <c r="M61" s="63">
        <f>E61/-G61</f>
        <v>3.7272727272727271</v>
      </c>
    </row>
    <row r="62" spans="1:13">
      <c r="A62" s="5" t="s">
        <v>67</v>
      </c>
      <c r="B62" s="5" t="s">
        <v>149</v>
      </c>
      <c r="C62" s="5" t="s">
        <v>131</v>
      </c>
      <c r="D62" s="5">
        <v>0.56000000000000005</v>
      </c>
      <c r="E62" s="5">
        <v>6.0000000000000001E-3</v>
      </c>
      <c r="F62" s="5">
        <v>2E-3</v>
      </c>
      <c r="G62" s="5">
        <v>-2E-3</v>
      </c>
      <c r="H62" s="5" t="s">
        <v>163</v>
      </c>
      <c r="I62" s="5">
        <v>2009</v>
      </c>
      <c r="J62" s="5" t="s">
        <v>158</v>
      </c>
      <c r="K62" s="5" t="s">
        <v>159</v>
      </c>
      <c r="L62" s="5" t="s">
        <v>26</v>
      </c>
      <c r="M62" s="63">
        <f>E62/-G62</f>
        <v>3</v>
      </c>
    </row>
    <row r="63" spans="1:13">
      <c r="A63" s="5" t="s">
        <v>129</v>
      </c>
      <c r="B63" s="5" t="s">
        <v>130</v>
      </c>
      <c r="C63" s="5" t="s">
        <v>131</v>
      </c>
      <c r="D63" s="5">
        <v>0.6</v>
      </c>
      <c r="E63" s="5">
        <v>1.6E-2</v>
      </c>
      <c r="F63" s="5">
        <v>6.0000000000000001E-3</v>
      </c>
      <c r="G63" s="5">
        <v>-6.0000000000000001E-3</v>
      </c>
      <c r="H63" s="5" t="s">
        <v>163</v>
      </c>
      <c r="I63" s="5">
        <v>2009</v>
      </c>
      <c r="J63" s="5" t="s">
        <v>86</v>
      </c>
      <c r="K63" s="5" t="s">
        <v>87</v>
      </c>
      <c r="L63" s="5" t="s">
        <v>26</v>
      </c>
      <c r="M63" s="63">
        <f>E63/-G63</f>
        <v>2.6666666666666665</v>
      </c>
    </row>
  </sheetData>
  <sortState ref="A2:M63">
    <sortCondition ref="L3:L63"/>
  </sortState>
  <phoneticPr fontId="3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exodata</vt:lpstr>
      <vt:lpstr>E.Detections</vt:lpstr>
      <vt:lpstr>E.Depths</vt:lpstr>
      <vt:lpstr>Sheet1</vt:lpstr>
    </vt:vector>
  </TitlesOfParts>
  <Company>CIW/DTM</Company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Rogers</dc:creator>
  <cp:lastModifiedBy>Justin Rogers</cp:lastModifiedBy>
  <dcterms:created xsi:type="dcterms:W3CDTF">2010-07-21T21:59:03Z</dcterms:created>
  <dcterms:modified xsi:type="dcterms:W3CDTF">2011-04-30T13:59:52Z</dcterms:modified>
</cp:coreProperties>
</file>