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<sst xmlns="http://schemas.openxmlformats.org/spreadsheetml/2006/main" count="158" uniqueCount="30">
  <si>
    <t>train</t>
  </si>
  <si>
    <t>Cantidad de veces que aparece cada palabra en cada ejemplo</t>
  </si>
  <si>
    <t>class</t>
  </si>
  <si>
    <t>largo</t>
  </si>
  <si>
    <t>w06</t>
  </si>
  <si>
    <t>w01</t>
  </si>
  <si>
    <t>w08</t>
  </si>
  <si>
    <t>w03</t>
  </si>
  <si>
    <t>w05</t>
  </si>
  <si>
    <t>w02</t>
  </si>
  <si>
    <t>w09</t>
  </si>
  <si>
    <t>w07</t>
  </si>
  <si>
    <t>w00</t>
  </si>
  <si>
    <t>w04</t>
  </si>
  <si>
    <t>cantidad de palabras en cada clase</t>
  </si>
  <si>
    <t>probabilidad de cada clase</t>
  </si>
  <si>
    <t>Considerando las probabilidades directamente y sin usar Laplace Smothing</t>
  </si>
  <si>
    <t>Considerando las log-probabilidades y Laplace Smothing</t>
  </si>
  <si>
    <t>cantidad de cada palabra en cada clase</t>
  </si>
  <si>
    <t>alpha</t>
  </si>
  <si>
    <t>probabilidad de cada palabra en cada clase</t>
  </si>
  <si>
    <t>test</t>
  </si>
  <si>
    <t>probabilidades para cada palabra de cada ejemplo de test</t>
  </si>
  <si>
    <t>producto</t>
  </si>
  <si>
    <t>prediction</t>
  </si>
  <si>
    <t>log-probabilidades para cada palabra de cada ejemplo de test</t>
  </si>
  <si>
    <t>suma</t>
  </si>
  <si>
    <t>probabilidades</t>
  </si>
  <si>
    <t>test 1</t>
  </si>
  <si>
    <t>test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</si>
</sst>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0000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rgb="FFA31515"/>
      <name val="Monospace"/>
    </font>
    <font>
      <sz val="11.0"/>
      <color rgb="FF212121"/>
      <name val="Monospace"/>
    </font>
    <font>
      <sz val="11.0"/>
      <color rgb="FF0000FF"/>
      <name val="Arial"/>
    </font>
    <font>
      <sz val="11.0"/>
      <color rgb="FF0000FF"/>
      <name val="Monospace"/>
    </font>
    <font>
      <color rgb="FF0000FF"/>
      <name val="Arial"/>
      <scheme val="minor"/>
    </font>
    <font>
      <sz val="11.0"/>
      <color rgb="FFA31515"/>
      <name val="Arial"/>
    </font>
    <font>
      <color rgb="FFA31515"/>
      <name val="Arial"/>
      <scheme val="minor"/>
    </font>
    <font>
      <color rgb="FF000000"/>
      <name val="Arial"/>
    </font>
    <font>
      <color rgb="FF93C47D"/>
      <name val="Arial"/>
      <scheme val="minor"/>
    </font>
    <font>
      <b/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0" fillId="2" fontId="4" numFmtId="0" xfId="0" applyAlignment="1" applyFill="1" applyFont="1">
      <alignment readingOrder="0"/>
    </xf>
    <xf borderId="5" fillId="0" fontId="3" numFmtId="0" xfId="0" applyBorder="1" applyFont="1"/>
    <xf borderId="0" fillId="3" fontId="5" numFmtId="0" xfId="0" applyAlignment="1" applyFill="1" applyFont="1">
      <alignment readingOrder="0"/>
    </xf>
    <xf quotePrefix="1" borderId="0" fillId="3" fontId="5" numFmtId="0" xfId="0" applyAlignment="1" applyFont="1">
      <alignment readingOrder="0"/>
    </xf>
    <xf borderId="4" fillId="2" fontId="6" numFmtId="0" xfId="0" applyAlignment="1" applyBorder="1" applyFont="1">
      <alignment readingOrder="0"/>
    </xf>
    <xf borderId="0" fillId="2" fontId="7" numFmtId="0" xfId="0" applyAlignment="1" applyFont="1">
      <alignment readingOrder="0"/>
    </xf>
    <xf quotePrefix="1" borderId="0" fillId="2" fontId="7" numFmtId="0" xfId="0" applyAlignment="1" applyFont="1">
      <alignment readingOrder="0"/>
    </xf>
    <xf borderId="0" fillId="0" fontId="8" numFmtId="0" xfId="0" applyFont="1"/>
    <xf borderId="5" fillId="0" fontId="8" numFmtId="0" xfId="0" applyBorder="1" applyFont="1"/>
    <xf borderId="4" fillId="2" fontId="9" numFmtId="0" xfId="0" applyAlignment="1" applyBorder="1" applyFont="1">
      <alignment readingOrder="0"/>
    </xf>
    <xf quotePrefix="1" borderId="0" fillId="2" fontId="4" numFmtId="0" xfId="0" applyAlignment="1" applyFont="1">
      <alignment readingOrder="0"/>
    </xf>
    <xf quotePrefix="1" borderId="5" fillId="2" fontId="4" numFmtId="0" xfId="0" applyAlignment="1" applyBorder="1" applyFont="1">
      <alignment readingOrder="0"/>
    </xf>
    <xf borderId="0" fillId="0" fontId="10" numFmtId="0" xfId="0" applyFont="1"/>
    <xf quotePrefix="1" borderId="5" fillId="2" fontId="7" numFmtId="0" xfId="0" applyAlignment="1" applyBorder="1" applyFont="1">
      <alignment readingOrder="0"/>
    </xf>
    <xf borderId="5" fillId="0" fontId="10" numFmtId="0" xfId="0" applyBorder="1" applyFont="1"/>
    <xf borderId="6" fillId="2" fontId="9" numFmtId="0" xfId="0" applyAlignment="1" applyBorder="1" applyFont="1">
      <alignment readingOrder="0"/>
    </xf>
    <xf borderId="7" fillId="2" fontId="4" numFmtId="0" xfId="0" applyAlignment="1" applyBorder="1" applyFont="1">
      <alignment readingOrder="0"/>
    </xf>
    <xf quotePrefix="1" borderId="7" fillId="2" fontId="4" numFmtId="0" xfId="0" applyAlignment="1" applyBorder="1" applyFont="1">
      <alignment readingOrder="0"/>
    </xf>
    <xf borderId="8" fillId="0" fontId="10" numFmtId="0" xfId="0" applyBorder="1" applyFont="1"/>
    <xf borderId="0" fillId="0" fontId="3" numFmtId="0" xfId="0" applyFont="1"/>
    <xf borderId="2" fillId="0" fontId="3" numFmtId="0" xfId="0" applyBorder="1" applyFont="1"/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4" fillId="0" fontId="3" numFmtId="0" xfId="0" applyBorder="1" applyFont="1"/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3" fontId="11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4" fillId="0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quotePrefix="1" borderId="0" fillId="0" fontId="1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13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12" width="6.13"/>
    <col customWidth="1" min="13" max="19" width="4.75"/>
    <col customWidth="1" min="20" max="27" width="6.63"/>
    <col customWidth="1" min="28" max="28" width="6.38"/>
    <col customWidth="1" min="29" max="29" width="6.63"/>
    <col customWidth="1" min="30" max="30" width="5.75"/>
    <col customWidth="1" min="31" max="31" width="4.88"/>
    <col customWidth="1" min="32" max="32" width="5.0"/>
    <col customWidth="1" min="33" max="36" width="5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M1" s="4" t="s">
        <v>1</v>
      </c>
    </row>
    <row r="2">
      <c r="A2" s="5" t="s">
        <v>2</v>
      </c>
      <c r="B2" s="6"/>
      <c r="C2" s="6"/>
      <c r="D2" s="6"/>
      <c r="E2" s="6"/>
      <c r="F2" s="6"/>
      <c r="G2" s="6"/>
      <c r="H2" s="6"/>
      <c r="J2" s="7"/>
      <c r="K2" s="4" t="s">
        <v>3</v>
      </c>
      <c r="M2" s="8" t="s">
        <v>4</v>
      </c>
      <c r="N2" s="9" t="s">
        <v>5</v>
      </c>
      <c r="O2" s="9" t="s">
        <v>6</v>
      </c>
      <c r="P2" s="9" t="s">
        <v>7</v>
      </c>
      <c r="Q2" s="9" t="s">
        <v>8</v>
      </c>
      <c r="R2" s="9" t="s">
        <v>9</v>
      </c>
      <c r="S2" s="9" t="s">
        <v>10</v>
      </c>
      <c r="T2" s="9" t="s">
        <v>11</v>
      </c>
      <c r="U2" s="9" t="s">
        <v>12</v>
      </c>
      <c r="V2" s="9" t="s">
        <v>13</v>
      </c>
    </row>
    <row r="3">
      <c r="A3" s="10">
        <v>0.0</v>
      </c>
      <c r="B3" s="11" t="s">
        <v>7</v>
      </c>
      <c r="C3" s="12" t="s">
        <v>5</v>
      </c>
      <c r="D3" s="12" t="s">
        <v>9</v>
      </c>
      <c r="E3" s="12" t="s">
        <v>4</v>
      </c>
      <c r="F3" s="12" t="s">
        <v>9</v>
      </c>
      <c r="G3" s="12" t="s">
        <v>6</v>
      </c>
      <c r="H3" s="12" t="s">
        <v>11</v>
      </c>
      <c r="I3" s="13"/>
      <c r="J3" s="14"/>
      <c r="K3" s="13">
        <f t="shared" ref="K3:K10" si="2">COUNTIF(B3:J3, "&lt;&gt;")</f>
        <v>7</v>
      </c>
      <c r="L3" s="13"/>
      <c r="M3" s="13">
        <f t="shared" ref="M3:V3" si="1">COUNTIF($B3:$J3, M$2)</f>
        <v>1</v>
      </c>
      <c r="N3" s="13">
        <f t="shared" si="1"/>
        <v>1</v>
      </c>
      <c r="O3" s="13">
        <f t="shared" si="1"/>
        <v>1</v>
      </c>
      <c r="P3" s="13">
        <f t="shared" si="1"/>
        <v>1</v>
      </c>
      <c r="Q3" s="13">
        <f t="shared" si="1"/>
        <v>0</v>
      </c>
      <c r="R3" s="13">
        <f t="shared" si="1"/>
        <v>2</v>
      </c>
      <c r="S3" s="13">
        <f t="shared" si="1"/>
        <v>0</v>
      </c>
      <c r="T3" s="13">
        <f t="shared" si="1"/>
        <v>1</v>
      </c>
      <c r="U3" s="13">
        <f t="shared" si="1"/>
        <v>0</v>
      </c>
      <c r="V3" s="13">
        <f t="shared" si="1"/>
        <v>0</v>
      </c>
    </row>
    <row r="4">
      <c r="A4" s="15">
        <v>1.0</v>
      </c>
      <c r="B4" s="6" t="s">
        <v>8</v>
      </c>
      <c r="C4" s="16" t="s">
        <v>13</v>
      </c>
      <c r="D4" s="16" t="s">
        <v>12</v>
      </c>
      <c r="E4" s="16" t="s">
        <v>4</v>
      </c>
      <c r="F4" s="16" t="s">
        <v>10</v>
      </c>
      <c r="G4" s="16" t="s">
        <v>11</v>
      </c>
      <c r="H4" s="16" t="s">
        <v>4</v>
      </c>
      <c r="I4" s="16" t="s">
        <v>10</v>
      </c>
      <c r="J4" s="17" t="s">
        <v>8</v>
      </c>
      <c r="K4" s="18">
        <f t="shared" si="2"/>
        <v>9</v>
      </c>
      <c r="L4" s="18"/>
      <c r="M4" s="18">
        <f t="shared" ref="M4:V4" si="3">COUNTIF($B4:$J4, M$2)</f>
        <v>2</v>
      </c>
      <c r="N4" s="18">
        <f t="shared" si="3"/>
        <v>0</v>
      </c>
      <c r="O4" s="18">
        <f t="shared" si="3"/>
        <v>0</v>
      </c>
      <c r="P4" s="18">
        <f t="shared" si="3"/>
        <v>0</v>
      </c>
      <c r="Q4" s="18">
        <f t="shared" si="3"/>
        <v>2</v>
      </c>
      <c r="R4" s="18">
        <f t="shared" si="3"/>
        <v>0</v>
      </c>
      <c r="S4" s="18">
        <f t="shared" si="3"/>
        <v>2</v>
      </c>
      <c r="T4" s="18">
        <f t="shared" si="3"/>
        <v>1</v>
      </c>
      <c r="U4" s="18">
        <f t="shared" si="3"/>
        <v>1</v>
      </c>
      <c r="V4" s="18">
        <f t="shared" si="3"/>
        <v>1</v>
      </c>
    </row>
    <row r="5">
      <c r="A5" s="10">
        <v>0.0</v>
      </c>
      <c r="B5" s="11" t="s">
        <v>11</v>
      </c>
      <c r="C5" s="12" t="s">
        <v>4</v>
      </c>
      <c r="D5" s="12" t="s">
        <v>12</v>
      </c>
      <c r="E5" s="12" t="s">
        <v>6</v>
      </c>
      <c r="F5" s="12" t="s">
        <v>5</v>
      </c>
      <c r="G5" s="12" t="s">
        <v>6</v>
      </c>
      <c r="H5" s="12" t="s">
        <v>6</v>
      </c>
      <c r="I5" s="12" t="s">
        <v>10</v>
      </c>
      <c r="J5" s="19" t="s">
        <v>9</v>
      </c>
      <c r="K5" s="13">
        <f t="shared" si="2"/>
        <v>9</v>
      </c>
      <c r="L5" s="13"/>
      <c r="M5" s="13">
        <f t="shared" ref="M5:V5" si="4">COUNTIF($B5:$J5, M$2)</f>
        <v>1</v>
      </c>
      <c r="N5" s="13">
        <f t="shared" si="4"/>
        <v>1</v>
      </c>
      <c r="O5" s="13">
        <f t="shared" si="4"/>
        <v>3</v>
      </c>
      <c r="P5" s="13">
        <f t="shared" si="4"/>
        <v>0</v>
      </c>
      <c r="Q5" s="13">
        <f t="shared" si="4"/>
        <v>0</v>
      </c>
      <c r="R5" s="13">
        <f t="shared" si="4"/>
        <v>1</v>
      </c>
      <c r="S5" s="13">
        <f t="shared" si="4"/>
        <v>1</v>
      </c>
      <c r="T5" s="13">
        <f t="shared" si="4"/>
        <v>1</v>
      </c>
      <c r="U5" s="13">
        <f t="shared" si="4"/>
        <v>1</v>
      </c>
      <c r="V5" s="13">
        <f t="shared" si="4"/>
        <v>0</v>
      </c>
    </row>
    <row r="6">
      <c r="A6" s="15">
        <v>1.0</v>
      </c>
      <c r="B6" s="6" t="s">
        <v>6</v>
      </c>
      <c r="C6" s="16" t="s">
        <v>10</v>
      </c>
      <c r="D6" s="16" t="s">
        <v>9</v>
      </c>
      <c r="E6" s="16" t="s">
        <v>4</v>
      </c>
      <c r="F6" s="16" t="s">
        <v>8</v>
      </c>
      <c r="G6" s="16" t="s">
        <v>6</v>
      </c>
      <c r="H6" s="16" t="s">
        <v>11</v>
      </c>
      <c r="I6" s="18"/>
      <c r="J6" s="20"/>
      <c r="K6" s="18">
        <f t="shared" si="2"/>
        <v>7</v>
      </c>
      <c r="L6" s="18"/>
      <c r="M6" s="18">
        <f t="shared" ref="M6:V6" si="5">COUNTIF($B6:$J6, M$2)</f>
        <v>1</v>
      </c>
      <c r="N6" s="18">
        <f t="shared" si="5"/>
        <v>0</v>
      </c>
      <c r="O6" s="18">
        <f t="shared" si="5"/>
        <v>2</v>
      </c>
      <c r="P6" s="18">
        <f t="shared" si="5"/>
        <v>0</v>
      </c>
      <c r="Q6" s="18">
        <f t="shared" si="5"/>
        <v>1</v>
      </c>
      <c r="R6" s="18">
        <f t="shared" si="5"/>
        <v>1</v>
      </c>
      <c r="S6" s="18">
        <f t="shared" si="5"/>
        <v>1</v>
      </c>
      <c r="T6" s="18">
        <f t="shared" si="5"/>
        <v>1</v>
      </c>
      <c r="U6" s="18">
        <f t="shared" si="5"/>
        <v>0</v>
      </c>
      <c r="V6" s="18">
        <f t="shared" si="5"/>
        <v>0</v>
      </c>
    </row>
    <row r="7">
      <c r="A7" s="15">
        <v>1.0</v>
      </c>
      <c r="B7" s="6" t="s">
        <v>10</v>
      </c>
      <c r="C7" s="16" t="s">
        <v>6</v>
      </c>
      <c r="D7" s="16" t="s">
        <v>8</v>
      </c>
      <c r="E7" s="16" t="s">
        <v>6</v>
      </c>
      <c r="F7" s="16" t="s">
        <v>8</v>
      </c>
      <c r="G7" s="16" t="s">
        <v>12</v>
      </c>
      <c r="H7" s="16" t="s">
        <v>6</v>
      </c>
      <c r="I7" s="18"/>
      <c r="J7" s="20"/>
      <c r="K7" s="18">
        <f t="shared" si="2"/>
        <v>7</v>
      </c>
      <c r="L7" s="18"/>
      <c r="M7" s="18">
        <f t="shared" ref="M7:V7" si="6">COUNTIF($B7:$J7, M$2)</f>
        <v>0</v>
      </c>
      <c r="N7" s="18">
        <f t="shared" si="6"/>
        <v>0</v>
      </c>
      <c r="O7" s="18">
        <f t="shared" si="6"/>
        <v>3</v>
      </c>
      <c r="P7" s="18">
        <f t="shared" si="6"/>
        <v>0</v>
      </c>
      <c r="Q7" s="18">
        <f t="shared" si="6"/>
        <v>2</v>
      </c>
      <c r="R7" s="18">
        <f t="shared" si="6"/>
        <v>0</v>
      </c>
      <c r="S7" s="18">
        <f t="shared" si="6"/>
        <v>1</v>
      </c>
      <c r="T7" s="18">
        <f t="shared" si="6"/>
        <v>0</v>
      </c>
      <c r="U7" s="18">
        <f t="shared" si="6"/>
        <v>1</v>
      </c>
      <c r="V7" s="18">
        <f t="shared" si="6"/>
        <v>0</v>
      </c>
    </row>
    <row r="8">
      <c r="A8" s="15">
        <v>1.0</v>
      </c>
      <c r="B8" s="6" t="s">
        <v>8</v>
      </c>
      <c r="C8" s="16" t="s">
        <v>8</v>
      </c>
      <c r="D8" s="16" t="s">
        <v>4</v>
      </c>
      <c r="E8" s="16" t="s">
        <v>5</v>
      </c>
      <c r="F8" s="16" t="s">
        <v>4</v>
      </c>
      <c r="G8" s="16" t="s">
        <v>6</v>
      </c>
      <c r="H8" s="16" t="s">
        <v>9</v>
      </c>
      <c r="I8" s="18"/>
      <c r="J8" s="20"/>
      <c r="K8" s="18">
        <f t="shared" si="2"/>
        <v>7</v>
      </c>
      <c r="L8" s="18"/>
      <c r="M8" s="18">
        <f t="shared" ref="M8:V8" si="7">COUNTIF($B8:$J8, M$2)</f>
        <v>2</v>
      </c>
      <c r="N8" s="18">
        <f t="shared" si="7"/>
        <v>1</v>
      </c>
      <c r="O8" s="18">
        <f t="shared" si="7"/>
        <v>1</v>
      </c>
      <c r="P8" s="18">
        <f t="shared" si="7"/>
        <v>0</v>
      </c>
      <c r="Q8" s="18">
        <f t="shared" si="7"/>
        <v>2</v>
      </c>
      <c r="R8" s="18">
        <f t="shared" si="7"/>
        <v>1</v>
      </c>
      <c r="S8" s="18">
        <f t="shared" si="7"/>
        <v>0</v>
      </c>
      <c r="T8" s="18">
        <f t="shared" si="7"/>
        <v>0</v>
      </c>
      <c r="U8" s="18">
        <f t="shared" si="7"/>
        <v>0</v>
      </c>
      <c r="V8" s="18">
        <f t="shared" si="7"/>
        <v>0</v>
      </c>
    </row>
    <row r="9">
      <c r="A9" s="10">
        <v>0.0</v>
      </c>
      <c r="B9" s="11" t="s">
        <v>13</v>
      </c>
      <c r="C9" s="12" t="s">
        <v>7</v>
      </c>
      <c r="D9" s="12" t="s">
        <v>11</v>
      </c>
      <c r="E9" s="12" t="s">
        <v>8</v>
      </c>
      <c r="F9" s="12" t="s">
        <v>13</v>
      </c>
      <c r="G9" s="12" t="s">
        <v>12</v>
      </c>
      <c r="H9" s="12" t="s">
        <v>9</v>
      </c>
      <c r="I9" s="13"/>
      <c r="J9" s="14"/>
      <c r="K9" s="13">
        <f t="shared" si="2"/>
        <v>7</v>
      </c>
      <c r="L9" s="13"/>
      <c r="M9" s="13">
        <f t="shared" ref="M9:V9" si="8">COUNTIF($B9:$J9, M$2)</f>
        <v>0</v>
      </c>
      <c r="N9" s="13">
        <f t="shared" si="8"/>
        <v>0</v>
      </c>
      <c r="O9" s="13">
        <f t="shared" si="8"/>
        <v>0</v>
      </c>
      <c r="P9" s="13">
        <f t="shared" si="8"/>
        <v>1</v>
      </c>
      <c r="Q9" s="13">
        <f t="shared" si="8"/>
        <v>1</v>
      </c>
      <c r="R9" s="13">
        <f t="shared" si="8"/>
        <v>1</v>
      </c>
      <c r="S9" s="13">
        <f t="shared" si="8"/>
        <v>0</v>
      </c>
      <c r="T9" s="13">
        <f t="shared" si="8"/>
        <v>1</v>
      </c>
      <c r="U9" s="13">
        <f t="shared" si="8"/>
        <v>1</v>
      </c>
      <c r="V9" s="13">
        <f t="shared" si="8"/>
        <v>2</v>
      </c>
    </row>
    <row r="10">
      <c r="A10" s="21">
        <v>1.0</v>
      </c>
      <c r="B10" s="22" t="s">
        <v>5</v>
      </c>
      <c r="C10" s="23" t="s">
        <v>12</v>
      </c>
      <c r="D10" s="23" t="s">
        <v>5</v>
      </c>
      <c r="E10" s="23" t="s">
        <v>13</v>
      </c>
      <c r="F10" s="23" t="s">
        <v>10</v>
      </c>
      <c r="G10" s="23" t="s">
        <v>9</v>
      </c>
      <c r="H10" s="23" t="s">
        <v>13</v>
      </c>
      <c r="I10" s="23" t="s">
        <v>11</v>
      </c>
      <c r="J10" s="24"/>
      <c r="K10" s="18">
        <f t="shared" si="2"/>
        <v>8</v>
      </c>
      <c r="L10" s="18"/>
      <c r="M10" s="18">
        <f t="shared" ref="M10:V10" si="9">COUNTIF($B10:$J10, M$2)</f>
        <v>0</v>
      </c>
      <c r="N10" s="18">
        <f t="shared" si="9"/>
        <v>2</v>
      </c>
      <c r="O10" s="18">
        <f t="shared" si="9"/>
        <v>0</v>
      </c>
      <c r="P10" s="18">
        <f t="shared" si="9"/>
        <v>0</v>
      </c>
      <c r="Q10" s="18">
        <f t="shared" si="9"/>
        <v>0</v>
      </c>
      <c r="R10" s="18">
        <f t="shared" si="9"/>
        <v>1</v>
      </c>
      <c r="S10" s="18">
        <f t="shared" si="9"/>
        <v>1</v>
      </c>
      <c r="T10" s="18">
        <f t="shared" si="9"/>
        <v>1</v>
      </c>
      <c r="U10" s="18">
        <f t="shared" si="9"/>
        <v>1</v>
      </c>
      <c r="V10" s="18">
        <f t="shared" si="9"/>
        <v>2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2">
      <c r="B12" s="4" t="s">
        <v>14</v>
      </c>
      <c r="H12" s="4" t="s">
        <v>15</v>
      </c>
    </row>
    <row r="13">
      <c r="B13" s="4">
        <v>0.0</v>
      </c>
      <c r="C13" s="25">
        <f>K3+K5+K9</f>
        <v>23</v>
      </c>
      <c r="H13" s="4">
        <v>0.0</v>
      </c>
      <c r="I13" s="25">
        <f>COUNTIF(A3:A10, H13)/COUNT(A3:A10)</f>
        <v>0.375</v>
      </c>
    </row>
    <row r="14">
      <c r="B14" s="4">
        <v>1.0</v>
      </c>
      <c r="C14" s="25">
        <f>K4+K6+K7+K8+K10</f>
        <v>38</v>
      </c>
      <c r="H14" s="4">
        <v>1.0</v>
      </c>
      <c r="I14" s="25">
        <f>COUNTIF(A3:A10, H14)/COUNT(A3:A10)</f>
        <v>0.625</v>
      </c>
    </row>
    <row r="16">
      <c r="A16" s="26"/>
      <c r="B16" s="27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 t="s">
        <v>17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8"/>
      <c r="AI16" s="28"/>
      <c r="AJ16" s="28"/>
    </row>
    <row r="17">
      <c r="Q17" s="29"/>
    </row>
    <row r="18">
      <c r="B18" s="30" t="s">
        <v>18</v>
      </c>
      <c r="Q18" s="29"/>
    </row>
    <row r="19">
      <c r="C19" s="8" t="s">
        <v>4</v>
      </c>
      <c r="D19" s="9" t="s">
        <v>5</v>
      </c>
      <c r="E19" s="9" t="s">
        <v>6</v>
      </c>
      <c r="F19" s="9" t="s">
        <v>7</v>
      </c>
      <c r="G19" s="9" t="s">
        <v>8</v>
      </c>
      <c r="H19" s="9" t="s">
        <v>9</v>
      </c>
      <c r="I19" s="9" t="s">
        <v>10</v>
      </c>
      <c r="J19" s="9" t="s">
        <v>11</v>
      </c>
      <c r="K19" s="9" t="s">
        <v>12</v>
      </c>
      <c r="L19" s="9" t="s">
        <v>13</v>
      </c>
      <c r="Q19" s="29"/>
    </row>
    <row r="20">
      <c r="B20" s="4">
        <v>0.0</v>
      </c>
      <c r="C20" s="25">
        <f t="shared" ref="C20:L20" si="10">M$3+M$5+M$9</f>
        <v>2</v>
      </c>
      <c r="D20" s="25">
        <f t="shared" si="10"/>
        <v>2</v>
      </c>
      <c r="E20" s="25">
        <f t="shared" si="10"/>
        <v>4</v>
      </c>
      <c r="F20" s="25">
        <f t="shared" si="10"/>
        <v>2</v>
      </c>
      <c r="G20" s="25">
        <f t="shared" si="10"/>
        <v>1</v>
      </c>
      <c r="H20" s="25">
        <f t="shared" si="10"/>
        <v>4</v>
      </c>
      <c r="I20" s="25">
        <f t="shared" si="10"/>
        <v>1</v>
      </c>
      <c r="J20" s="25">
        <f t="shared" si="10"/>
        <v>3</v>
      </c>
      <c r="K20" s="25">
        <f t="shared" si="10"/>
        <v>2</v>
      </c>
      <c r="L20" s="25">
        <f t="shared" si="10"/>
        <v>2</v>
      </c>
      <c r="Q20" s="29"/>
      <c r="T20" s="4" t="s">
        <v>19</v>
      </c>
      <c r="U20" s="4">
        <v>1.0</v>
      </c>
    </row>
    <row r="21">
      <c r="B21" s="4">
        <v>1.0</v>
      </c>
      <c r="C21" s="25">
        <f t="shared" ref="C21:L21" si="11">M$4+M$6+M$7+M$8+M$10</f>
        <v>5</v>
      </c>
      <c r="D21" s="25">
        <f t="shared" si="11"/>
        <v>3</v>
      </c>
      <c r="E21" s="25">
        <f t="shared" si="11"/>
        <v>6</v>
      </c>
      <c r="F21" s="25">
        <f t="shared" si="11"/>
        <v>0</v>
      </c>
      <c r="G21" s="25">
        <f t="shared" si="11"/>
        <v>7</v>
      </c>
      <c r="H21" s="25">
        <f t="shared" si="11"/>
        <v>3</v>
      </c>
      <c r="I21" s="25">
        <f t="shared" si="11"/>
        <v>5</v>
      </c>
      <c r="J21" s="25">
        <f t="shared" si="11"/>
        <v>3</v>
      </c>
      <c r="K21" s="25">
        <f t="shared" si="11"/>
        <v>3</v>
      </c>
      <c r="L21" s="25">
        <f t="shared" si="11"/>
        <v>3</v>
      </c>
      <c r="Q21" s="29"/>
    </row>
    <row r="22">
      <c r="Q22" s="29"/>
    </row>
    <row r="23">
      <c r="B23" s="30" t="s">
        <v>20</v>
      </c>
      <c r="Q23" s="29"/>
      <c r="S23" s="30" t="s">
        <v>20</v>
      </c>
    </row>
    <row r="24">
      <c r="A24" s="4"/>
      <c r="B24" s="4"/>
      <c r="C24" s="8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9" t="s">
        <v>9</v>
      </c>
      <c r="I24" s="9" t="s">
        <v>10</v>
      </c>
      <c r="J24" s="9" t="s">
        <v>11</v>
      </c>
      <c r="K24" s="9" t="s">
        <v>12</v>
      </c>
      <c r="L24" s="9" t="s">
        <v>13</v>
      </c>
      <c r="Q24" s="29"/>
      <c r="S24" s="4"/>
      <c r="T24" s="8" t="s">
        <v>4</v>
      </c>
      <c r="U24" s="9" t="s">
        <v>5</v>
      </c>
      <c r="V24" s="9" t="s">
        <v>6</v>
      </c>
      <c r="W24" s="9" t="s">
        <v>7</v>
      </c>
      <c r="X24" s="9" t="s">
        <v>8</v>
      </c>
      <c r="Y24" s="9" t="s">
        <v>9</v>
      </c>
      <c r="Z24" s="9" t="s">
        <v>10</v>
      </c>
      <c r="AA24" s="9" t="s">
        <v>11</v>
      </c>
      <c r="AB24" s="9" t="s">
        <v>12</v>
      </c>
      <c r="AC24" s="9" t="s">
        <v>13</v>
      </c>
    </row>
    <row r="25">
      <c r="A25" s="4"/>
      <c r="B25" s="4">
        <v>0.0</v>
      </c>
      <c r="C25" s="31">
        <f t="shared" ref="C25:L25" si="12">C20/$C13</f>
        <v>0.08695652174</v>
      </c>
      <c r="D25" s="31">
        <f t="shared" si="12"/>
        <v>0.08695652174</v>
      </c>
      <c r="E25" s="31">
        <f t="shared" si="12"/>
        <v>0.1739130435</v>
      </c>
      <c r="F25" s="31">
        <f t="shared" si="12"/>
        <v>0.08695652174</v>
      </c>
      <c r="G25" s="31">
        <f t="shared" si="12"/>
        <v>0.04347826087</v>
      </c>
      <c r="H25" s="31">
        <f t="shared" si="12"/>
        <v>0.1739130435</v>
      </c>
      <c r="I25" s="31">
        <f t="shared" si="12"/>
        <v>0.04347826087</v>
      </c>
      <c r="J25" s="31">
        <f t="shared" si="12"/>
        <v>0.1304347826</v>
      </c>
      <c r="K25" s="31">
        <f t="shared" si="12"/>
        <v>0.08695652174</v>
      </c>
      <c r="L25" s="31">
        <f t="shared" si="12"/>
        <v>0.08695652174</v>
      </c>
      <c r="Q25" s="29"/>
      <c r="S25" s="4">
        <v>0.0</v>
      </c>
      <c r="T25" s="31">
        <f t="shared" ref="T25:T26" si="14">log(C20 + U$20) - log($C13)</f>
        <v>-0.8846065813</v>
      </c>
      <c r="U25" s="31">
        <f t="shared" ref="U25:U26" si="15">log(D20+U$20)-log($C13)</f>
        <v>-0.8846065813</v>
      </c>
      <c r="V25" s="31">
        <f t="shared" ref="V25:V26" si="16">log(E20+U$20)-log($C13)</f>
        <v>-0.6627578317</v>
      </c>
      <c r="W25" s="31">
        <f t="shared" ref="W25:W26" si="17">log(F20+U$20)-log($C13)</f>
        <v>-0.8846065813</v>
      </c>
      <c r="X25" s="31">
        <f t="shared" ref="X25:X26" si="18">log(G20+U$20)-log($C13)</f>
        <v>-1.06069784</v>
      </c>
      <c r="Y25" s="31">
        <f t="shared" ref="Y25:Y26" si="19">log(H20+U$20)-log($C13)</f>
        <v>-0.6627578317</v>
      </c>
      <c r="Z25" s="31">
        <f t="shared" ref="Z25:Z26" si="20">log(I20+U$20)-LOG($C13)</f>
        <v>-1.06069784</v>
      </c>
      <c r="AA25" s="31">
        <f t="shared" ref="AA25:AA26" si="21">log(J20+U$20)-log($C13)</f>
        <v>-0.7596678447</v>
      </c>
      <c r="AB25" s="31">
        <f t="shared" ref="AB25:AB26" si="22">log(K20+U$20)-log($C13)</f>
        <v>-0.8846065813</v>
      </c>
      <c r="AC25" s="31">
        <f t="shared" ref="AC25:AC26" si="23">log(L20+U$20)-log($C13)</f>
        <v>-0.8846065813</v>
      </c>
    </row>
    <row r="26">
      <c r="B26" s="4">
        <v>1.0</v>
      </c>
      <c r="C26" s="31">
        <f t="shared" ref="C26:L26" si="13">C21/$C14</f>
        <v>0.1315789474</v>
      </c>
      <c r="D26" s="31">
        <f t="shared" si="13"/>
        <v>0.07894736842</v>
      </c>
      <c r="E26" s="31">
        <f t="shared" si="13"/>
        <v>0.1578947368</v>
      </c>
      <c r="F26" s="31">
        <f t="shared" si="13"/>
        <v>0</v>
      </c>
      <c r="G26" s="31">
        <f t="shared" si="13"/>
        <v>0.1842105263</v>
      </c>
      <c r="H26" s="31">
        <f t="shared" si="13"/>
        <v>0.07894736842</v>
      </c>
      <c r="I26" s="31">
        <f t="shared" si="13"/>
        <v>0.1315789474</v>
      </c>
      <c r="J26" s="31">
        <f t="shared" si="13"/>
        <v>0.07894736842</v>
      </c>
      <c r="K26" s="31">
        <f t="shared" si="13"/>
        <v>0.07894736842</v>
      </c>
      <c r="L26" s="31">
        <f t="shared" si="13"/>
        <v>0.07894736842</v>
      </c>
      <c r="Q26" s="29"/>
      <c r="S26" s="4">
        <v>1.0</v>
      </c>
      <c r="T26" s="31">
        <f t="shared" si="14"/>
        <v>-0.8016323462</v>
      </c>
      <c r="U26" s="31">
        <f t="shared" si="15"/>
        <v>-0.9777236053</v>
      </c>
      <c r="V26" s="31">
        <f t="shared" si="16"/>
        <v>-0.7346855566</v>
      </c>
      <c r="W26" s="31">
        <f t="shared" si="17"/>
        <v>-1.579783597</v>
      </c>
      <c r="X26" s="31">
        <f t="shared" si="18"/>
        <v>-0.6766936096</v>
      </c>
      <c r="Y26" s="31">
        <f t="shared" si="19"/>
        <v>-0.9777236053</v>
      </c>
      <c r="Z26" s="31">
        <f t="shared" si="20"/>
        <v>-0.8016323462</v>
      </c>
      <c r="AA26" s="31">
        <f t="shared" si="21"/>
        <v>-0.9777236053</v>
      </c>
      <c r="AB26" s="31">
        <f t="shared" si="22"/>
        <v>-0.9777236053</v>
      </c>
      <c r="AC26" s="31">
        <f t="shared" si="23"/>
        <v>-0.9777236053</v>
      </c>
    </row>
    <row r="27">
      <c r="Q27" s="29"/>
    </row>
    <row r="28">
      <c r="B28" s="28" t="s">
        <v>21</v>
      </c>
      <c r="Q28" s="29"/>
      <c r="S28" s="28" t="s">
        <v>21</v>
      </c>
    </row>
    <row r="29">
      <c r="A29" s="30"/>
      <c r="B29" s="32" t="s">
        <v>22</v>
      </c>
      <c r="K29" s="33" t="s">
        <v>23</v>
      </c>
      <c r="N29" s="34" t="s">
        <v>24</v>
      </c>
      <c r="Q29" s="29"/>
      <c r="S29" s="32" t="s">
        <v>25</v>
      </c>
      <c r="AB29" s="33" t="s">
        <v>26</v>
      </c>
      <c r="AE29" s="34" t="s">
        <v>24</v>
      </c>
      <c r="AH29" s="34" t="s">
        <v>27</v>
      </c>
    </row>
    <row r="30">
      <c r="A30" s="35" t="s">
        <v>28</v>
      </c>
      <c r="C30" s="36" t="s">
        <v>9</v>
      </c>
      <c r="D30" s="37" t="s">
        <v>10</v>
      </c>
      <c r="E30" s="37" t="s">
        <v>4</v>
      </c>
      <c r="F30" s="37" t="s">
        <v>5</v>
      </c>
      <c r="G30" s="37" t="s">
        <v>8</v>
      </c>
      <c r="H30" s="37" t="s">
        <v>13</v>
      </c>
      <c r="I30" s="37" t="s">
        <v>7</v>
      </c>
      <c r="J30" s="37" t="s">
        <v>7</v>
      </c>
      <c r="Q30" s="5"/>
      <c r="R30" s="36" t="s">
        <v>28</v>
      </c>
      <c r="T30" s="36" t="s">
        <v>9</v>
      </c>
      <c r="U30" s="37" t="s">
        <v>10</v>
      </c>
      <c r="V30" s="37" t="s">
        <v>4</v>
      </c>
      <c r="W30" s="37" t="s">
        <v>5</v>
      </c>
      <c r="X30" s="37" t="s">
        <v>8</v>
      </c>
      <c r="Y30" s="37" t="s">
        <v>13</v>
      </c>
      <c r="Z30" s="37" t="s">
        <v>7</v>
      </c>
      <c r="AA30" s="37" t="s">
        <v>7</v>
      </c>
    </row>
    <row r="31">
      <c r="B31" s="4">
        <v>0.0</v>
      </c>
      <c r="C31" s="38">
        <f t="shared" ref="C31:D31" si="24">H25</f>
        <v>0.1739130435</v>
      </c>
      <c r="D31" s="38">
        <f t="shared" si="24"/>
        <v>0.04347826087</v>
      </c>
      <c r="E31" s="38">
        <f t="shared" ref="E31:F31" si="25">C25</f>
        <v>0.08695652174</v>
      </c>
      <c r="F31" s="38">
        <f t="shared" si="25"/>
        <v>0.08695652174</v>
      </c>
      <c r="G31" s="38">
        <f t="shared" ref="G31:G32" si="30">G25</f>
        <v>0.04347826087</v>
      </c>
      <c r="H31" s="38">
        <f t="shared" ref="H31:H32" si="31">L25</f>
        <v>0.08695652174</v>
      </c>
      <c r="I31" s="38">
        <f t="shared" ref="I31:I32" si="32">F25</f>
        <v>0.08695652174</v>
      </c>
      <c r="J31" s="31">
        <f t="shared" ref="J31:J32" si="33">F25</f>
        <v>0.08695652174</v>
      </c>
      <c r="K31" s="39">
        <f t="shared" ref="K31:K32" si="34">PRODUCT(C31:J31) * I13</f>
        <v>0.000000000612940826</v>
      </c>
      <c r="N31" s="40">
        <f>MATCH(MAX(K31:K32),K31:K32,0) - 1</f>
        <v>0</v>
      </c>
      <c r="Q31" s="29"/>
      <c r="S31" s="4">
        <v>0.0</v>
      </c>
      <c r="T31" s="38">
        <f t="shared" ref="T31:U31" si="26">Y25</f>
        <v>-0.6627578317</v>
      </c>
      <c r="U31" s="38">
        <f t="shared" si="26"/>
        <v>-1.06069784</v>
      </c>
      <c r="V31" s="38">
        <f t="shared" ref="V31:W31" si="27">T25</f>
        <v>-0.8846065813</v>
      </c>
      <c r="W31" s="38">
        <f t="shared" si="27"/>
        <v>-0.8846065813</v>
      </c>
      <c r="X31" s="38">
        <f t="shared" ref="X31:X32" si="37">X25</f>
        <v>-1.06069784</v>
      </c>
      <c r="Y31" s="38">
        <f t="shared" ref="Y31:Y32" si="38">AC25</f>
        <v>-0.8846065813</v>
      </c>
      <c r="Z31" s="38">
        <f t="shared" ref="Z31:Z32" si="39">W25</f>
        <v>-0.8846065813</v>
      </c>
      <c r="AA31" s="31">
        <f t="shared" ref="AA31:AA32" si="40">W25</f>
        <v>-0.8846065813</v>
      </c>
      <c r="AB31" s="39">
        <f t="shared" ref="AB31:AB32" si="41">SUM(T31:AA31) + log(I13)</f>
        <v>-7.633155151</v>
      </c>
      <c r="AE31" s="40">
        <f>MATCH(MAX(AB31:AB32),AB31:AB32,0) - 1</f>
        <v>0</v>
      </c>
      <c r="AH31" s="41">
        <f t="shared" ref="AH31:AH32" si="42">EXP(AB31)</f>
        <v>0.0004841309398</v>
      </c>
    </row>
    <row r="32">
      <c r="B32" s="4">
        <v>1.0</v>
      </c>
      <c r="C32" s="38">
        <f t="shared" ref="C32:D32" si="28">H26</f>
        <v>0.07894736842</v>
      </c>
      <c r="D32" s="38">
        <f t="shared" si="28"/>
        <v>0.1315789474</v>
      </c>
      <c r="E32" s="38">
        <f t="shared" ref="E32:F32" si="29">C26</f>
        <v>0.1315789474</v>
      </c>
      <c r="F32" s="38">
        <f t="shared" si="29"/>
        <v>0.07894736842</v>
      </c>
      <c r="G32" s="38">
        <f t="shared" si="30"/>
        <v>0.1842105263</v>
      </c>
      <c r="H32" s="38">
        <f t="shared" si="31"/>
        <v>0.07894736842</v>
      </c>
      <c r="I32" s="38">
        <f t="shared" si="32"/>
        <v>0</v>
      </c>
      <c r="J32" s="31">
        <f t="shared" si="33"/>
        <v>0</v>
      </c>
      <c r="K32" s="39">
        <f t="shared" si="34"/>
        <v>0</v>
      </c>
      <c r="Q32" s="29"/>
      <c r="S32" s="4">
        <v>1.0</v>
      </c>
      <c r="T32" s="38">
        <f t="shared" ref="T32:U32" si="35">Y26</f>
        <v>-0.9777236053</v>
      </c>
      <c r="U32" s="38">
        <f t="shared" si="35"/>
        <v>-0.8016323462</v>
      </c>
      <c r="V32" s="38">
        <f t="shared" ref="V32:W32" si="36">T26</f>
        <v>-0.8016323462</v>
      </c>
      <c r="W32" s="38">
        <f t="shared" si="36"/>
        <v>-0.9777236053</v>
      </c>
      <c r="X32" s="38">
        <f t="shared" si="37"/>
        <v>-0.6766936096</v>
      </c>
      <c r="Y32" s="38">
        <f t="shared" si="38"/>
        <v>-0.9777236053</v>
      </c>
      <c r="Z32" s="38">
        <f t="shared" si="39"/>
        <v>-1.579783597</v>
      </c>
      <c r="AA32" s="31">
        <f t="shared" si="40"/>
        <v>-1.579783597</v>
      </c>
      <c r="AB32" s="39">
        <f t="shared" si="41"/>
        <v>-8.576816294</v>
      </c>
      <c r="AH32" s="41">
        <f t="shared" si="42"/>
        <v>0.0001884239098</v>
      </c>
    </row>
    <row r="33">
      <c r="B33" s="4"/>
      <c r="C33" s="4"/>
      <c r="D33" s="4"/>
      <c r="E33" s="4"/>
      <c r="F33" s="4"/>
      <c r="G33" s="4"/>
      <c r="H33" s="4"/>
      <c r="I33" s="4"/>
      <c r="Q33" s="29"/>
      <c r="S33" s="4"/>
      <c r="T33" s="4"/>
      <c r="U33" s="4"/>
      <c r="V33" s="4"/>
      <c r="W33" s="4"/>
      <c r="X33" s="4"/>
      <c r="Y33" s="4"/>
      <c r="Z33" s="4"/>
    </row>
    <row r="34">
      <c r="A34" s="35" t="s">
        <v>29</v>
      </c>
      <c r="C34" s="36" t="s">
        <v>7</v>
      </c>
      <c r="D34" s="37" t="s">
        <v>7</v>
      </c>
      <c r="E34" s="37" t="s">
        <v>13</v>
      </c>
      <c r="F34" s="37" t="s">
        <v>8</v>
      </c>
      <c r="G34" s="37" t="s">
        <v>5</v>
      </c>
      <c r="H34" s="37" t="s">
        <v>4</v>
      </c>
      <c r="I34" s="37" t="s">
        <v>10</v>
      </c>
      <c r="J34" s="37" t="s">
        <v>9</v>
      </c>
      <c r="Q34" s="5"/>
      <c r="R34" s="36" t="s">
        <v>29</v>
      </c>
      <c r="T34" s="36" t="s">
        <v>7</v>
      </c>
      <c r="U34" s="37" t="s">
        <v>7</v>
      </c>
      <c r="V34" s="37" t="s">
        <v>13</v>
      </c>
      <c r="W34" s="37" t="s">
        <v>8</v>
      </c>
      <c r="X34" s="37" t="s">
        <v>5</v>
      </c>
      <c r="Y34" s="37" t="s">
        <v>4</v>
      </c>
      <c r="Z34" s="37" t="s">
        <v>10</v>
      </c>
      <c r="AA34" s="37" t="s">
        <v>9</v>
      </c>
    </row>
    <row r="35">
      <c r="B35" s="4">
        <v>0.0</v>
      </c>
      <c r="C35" s="31">
        <f t="shared" ref="C35:C36" si="43">F25</f>
        <v>0.08695652174</v>
      </c>
      <c r="D35" s="31">
        <f t="shared" ref="D35:D36" si="44">F25</f>
        <v>0.08695652174</v>
      </c>
      <c r="E35" s="31">
        <f t="shared" ref="E35:E36" si="45">L25</f>
        <v>0.08695652174</v>
      </c>
      <c r="F35" s="31">
        <f t="shared" ref="F35:F36" si="46">G25</f>
        <v>0.04347826087</v>
      </c>
      <c r="G35" s="31">
        <f t="shared" ref="G35:G36" si="47">D25</f>
        <v>0.08695652174</v>
      </c>
      <c r="H35" s="31">
        <f t="shared" ref="H35:H36" si="48">C25</f>
        <v>0.08695652174</v>
      </c>
      <c r="I35" s="31">
        <f t="shared" ref="I35:I36" si="49">I25</f>
        <v>0.04347826087</v>
      </c>
      <c r="J35" s="31">
        <f t="shared" ref="J35:J36" si="50">H25</f>
        <v>0.1739130435</v>
      </c>
      <c r="K35" s="39">
        <f t="shared" ref="K35:K36" si="51">PRODUCT(C35:J35) * I13</f>
        <v>0.000000000612940826</v>
      </c>
      <c r="N35" s="40">
        <f>MATCH(MAX(K35:K36),K35:K36,0) - 1</f>
        <v>0</v>
      </c>
      <c r="Q35" s="29"/>
      <c r="S35" s="4">
        <v>0.0</v>
      </c>
      <c r="T35" s="31">
        <f t="shared" ref="T35:T36" si="52">W25</f>
        <v>-0.8846065813</v>
      </c>
      <c r="U35" s="31">
        <f t="shared" ref="U35:U36" si="53">W25</f>
        <v>-0.8846065813</v>
      </c>
      <c r="V35" s="31">
        <f t="shared" ref="V35:V36" si="54">AC25</f>
        <v>-0.8846065813</v>
      </c>
      <c r="W35" s="31">
        <f t="shared" ref="W35:W36" si="55">X25</f>
        <v>-1.06069784</v>
      </c>
      <c r="X35" s="31">
        <f t="shared" ref="X35:X36" si="56">U25</f>
        <v>-0.8846065813</v>
      </c>
      <c r="Y35" s="31">
        <f t="shared" ref="Y35:Y36" si="57">T25</f>
        <v>-0.8846065813</v>
      </c>
      <c r="Z35" s="31">
        <f t="shared" ref="Z35:Z36" si="58">Z25</f>
        <v>-1.06069784</v>
      </c>
      <c r="AA35" s="31">
        <f t="shared" ref="AA35:AA36" si="59">Y25</f>
        <v>-0.6627578317</v>
      </c>
      <c r="AB35" s="39">
        <f t="shared" ref="AB35:AB36" si="60">SUM(T35:AA35) + log(I13)</f>
        <v>-7.633155151</v>
      </c>
      <c r="AE35" s="40">
        <f>MATCH(MAX(AB35:AB36),AB35:AB36,0) - 1</f>
        <v>0</v>
      </c>
      <c r="AH35" s="41">
        <f t="shared" ref="AH35:AH36" si="61">EXP(AB35)</f>
        <v>0.0004841309398</v>
      </c>
    </row>
    <row r="36">
      <c r="B36" s="4">
        <v>1.0</v>
      </c>
      <c r="C36" s="31">
        <f t="shared" si="43"/>
        <v>0</v>
      </c>
      <c r="D36" s="31">
        <f t="shared" si="44"/>
        <v>0</v>
      </c>
      <c r="E36" s="31">
        <f t="shared" si="45"/>
        <v>0.07894736842</v>
      </c>
      <c r="F36" s="31">
        <f t="shared" si="46"/>
        <v>0.1842105263</v>
      </c>
      <c r="G36" s="31">
        <f t="shared" si="47"/>
        <v>0.07894736842</v>
      </c>
      <c r="H36" s="31">
        <f t="shared" si="48"/>
        <v>0.1315789474</v>
      </c>
      <c r="I36" s="31">
        <f t="shared" si="49"/>
        <v>0.1315789474</v>
      </c>
      <c r="J36" s="31">
        <f t="shared" si="50"/>
        <v>0.07894736842</v>
      </c>
      <c r="K36" s="39">
        <f t="shared" si="51"/>
        <v>0</v>
      </c>
      <c r="Q36" s="29"/>
      <c r="S36" s="4">
        <v>1.0</v>
      </c>
      <c r="T36" s="31">
        <f t="shared" si="52"/>
        <v>-1.579783597</v>
      </c>
      <c r="U36" s="31">
        <f t="shared" si="53"/>
        <v>-1.579783597</v>
      </c>
      <c r="V36" s="31">
        <f t="shared" si="54"/>
        <v>-0.9777236053</v>
      </c>
      <c r="W36" s="31">
        <f t="shared" si="55"/>
        <v>-0.6766936096</v>
      </c>
      <c r="X36" s="31">
        <f t="shared" si="56"/>
        <v>-0.9777236053</v>
      </c>
      <c r="Y36" s="31">
        <f t="shared" si="57"/>
        <v>-0.8016323462</v>
      </c>
      <c r="Z36" s="31">
        <f t="shared" si="58"/>
        <v>-0.8016323462</v>
      </c>
      <c r="AA36" s="31">
        <f t="shared" si="59"/>
        <v>-0.9777236053</v>
      </c>
      <c r="AB36" s="39">
        <f t="shared" si="60"/>
        <v>-8.576816294</v>
      </c>
      <c r="AH36" s="41">
        <f t="shared" si="61"/>
        <v>0.0001884239098</v>
      </c>
    </row>
  </sheetData>
  <mergeCells count="38">
    <mergeCell ref="A1:J1"/>
    <mergeCell ref="M1:V1"/>
    <mergeCell ref="B12:F12"/>
    <mergeCell ref="H12:K12"/>
    <mergeCell ref="B16:P16"/>
    <mergeCell ref="Q16:AG16"/>
    <mergeCell ref="B18:L18"/>
    <mergeCell ref="B23:L23"/>
    <mergeCell ref="S23:AC23"/>
    <mergeCell ref="B28:J28"/>
    <mergeCell ref="S28:AA28"/>
    <mergeCell ref="B29:J29"/>
    <mergeCell ref="K29:M30"/>
    <mergeCell ref="A30:B30"/>
    <mergeCell ref="AH31:AJ31"/>
    <mergeCell ref="AH32:AJ32"/>
    <mergeCell ref="S29:AA29"/>
    <mergeCell ref="AB29:AD30"/>
    <mergeCell ref="AE29:AG30"/>
    <mergeCell ref="AH29:AJ30"/>
    <mergeCell ref="AB31:AD31"/>
    <mergeCell ref="AE31:AG31"/>
    <mergeCell ref="AB32:AD32"/>
    <mergeCell ref="K35:M35"/>
    <mergeCell ref="N35:P35"/>
    <mergeCell ref="AB35:AD35"/>
    <mergeCell ref="AE35:AG35"/>
    <mergeCell ref="AH35:AJ35"/>
    <mergeCell ref="K36:M36"/>
    <mergeCell ref="AB36:AD36"/>
    <mergeCell ref="AH36:AJ36"/>
    <mergeCell ref="N29:P30"/>
    <mergeCell ref="R30:S30"/>
    <mergeCell ref="K31:M31"/>
    <mergeCell ref="N31:P31"/>
    <mergeCell ref="K32:M32"/>
    <mergeCell ref="A34:B34"/>
    <mergeCell ref="R34:S34"/>
  </mergeCells>
  <drawing r:id="rId1"/>
</worksheet>
</file>